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omments1.xml" ContentType="application/vnd.openxmlformats-officedocument.spreadsheetml.comments+xml"/>
  <Override PartName="/xl/charts/chart40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7.xml" ContentType="application/vnd.openxmlformats-officedocument.drawing+xml"/>
  <Override PartName="/xl/charts/chart43.xml" ContentType="application/vnd.openxmlformats-officedocument.drawingml.chart+xml"/>
  <Override PartName="/xl/drawings/drawing18.xml" ContentType="application/vnd.openxmlformats-officedocument.drawing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amers\Downloads\"/>
    </mc:Choice>
  </mc:AlternateContent>
  <bookViews>
    <workbookView xWindow="2532" yWindow="492" windowWidth="14448" windowHeight="11988" tabRatio="824" firstSheet="9" activeTab="20"/>
  </bookViews>
  <sheets>
    <sheet name="Index" sheetId="1" r:id="rId1"/>
    <sheet name="Latest quarter" sheetId="2" r:id="rId2"/>
    <sheet name="12month_toll" sheetId="3" r:id="rId3"/>
    <sheet name="Trends" sheetId="4" r:id="rId4"/>
    <sheet name="Variability" sheetId="5" r:id="rId5"/>
    <sheet name="Road_user" sheetId="6" r:id="rId6"/>
    <sheet name="Age" sheetId="7" r:id="rId7"/>
    <sheet name="Detailed ages" sheetId="8" r:id="rId8"/>
    <sheet name="Road_type" sheetId="9" r:id="rId9"/>
    <sheet name="Day_night weekend" sheetId="10" r:id="rId10"/>
    <sheet name="Heavy" sheetId="11" r:id="rId11"/>
    <sheet name="Region" sheetId="12" r:id="rId12"/>
    <sheet name="Crashes" sheetId="13" r:id="rId13"/>
    <sheet name="ACC" sheetId="14" r:id="rId14"/>
    <sheet name="Hospitalisations" sheetId="15" r:id="rId15"/>
    <sheet name="Travel" sheetId="16" r:id="rId16"/>
    <sheet name="International" sheetId="17" r:id="rId17"/>
    <sheet name="Fuel" sheetId="18" r:id="rId18"/>
    <sheet name="Unemployment" sheetId="19" r:id="rId19"/>
    <sheet name="Speed" sheetId="20" r:id="rId20"/>
    <sheet name="Sources" sheetId="22" r:id="rId21"/>
  </sheets>
  <calcPr calcId="162913"/>
  <customWorkbookViews>
    <customWorkbookView name="Jennifer McSaveney - Personal View" guid="{BE477902-03C8-43E2-8A95-9B5C06ED7E3B}" mergeInterval="0" personalView="1" maximized="1" xWindow="1" yWindow="1" windowWidth="1261" windowHeight="744" tabRatio="820" activeSheetId="14"/>
    <customWorkbookView name="Stuart Badge - Personal View" guid="{54431632-60CA-490A-B625-F84D986B77B5}" mergeInterval="0" personalView="1" maximized="1" xWindow="1" yWindow="1" windowWidth="1446" windowHeight="988" tabRatio="820" activeSheetId="15"/>
    <customWorkbookView name="Ministry of Transport - Personal View" guid="{CA0580B8-3FF5-49ED-816A-017DDF38942F}" mergeInterval="0" personalView="1" maximized="1" xWindow="1" yWindow="1" windowWidth="1280" windowHeight="809" tabRatio="820" activeSheetId="16"/>
  </customWorkbookViews>
</workbook>
</file>

<file path=xl/calcChain.xml><?xml version="1.0" encoding="utf-8"?>
<calcChain xmlns="http://schemas.openxmlformats.org/spreadsheetml/2006/main">
  <c r="E102" i="6" l="1"/>
  <c r="K113" i="6"/>
  <c r="K112" i="6"/>
  <c r="K111" i="6"/>
  <c r="K110" i="6"/>
  <c r="K109" i="6"/>
  <c r="K108" i="6"/>
  <c r="K107" i="6"/>
  <c r="K24" i="6"/>
  <c r="H78" i="10"/>
  <c r="AD96" i="9"/>
  <c r="F67" i="18"/>
  <c r="G67" i="18"/>
  <c r="DO55" i="17" l="1"/>
  <c r="DP55" i="17"/>
  <c r="DQ55" i="17"/>
  <c r="DR55" i="17"/>
  <c r="DS55" i="17"/>
  <c r="DT55" i="17"/>
  <c r="DU55" i="17"/>
  <c r="DV55" i="17"/>
  <c r="DW55" i="17"/>
  <c r="DX55" i="17"/>
  <c r="DY55" i="17"/>
  <c r="DZ55" i="17"/>
  <c r="DR54" i="17"/>
  <c r="DS54" i="17"/>
  <c r="DT54" i="17"/>
  <c r="DU54" i="17"/>
  <c r="DV54" i="17"/>
  <c r="DW54" i="17"/>
  <c r="DX54" i="17"/>
  <c r="DY54" i="17"/>
  <c r="DZ54" i="17"/>
  <c r="DR53" i="17"/>
  <c r="DS53" i="17"/>
  <c r="DT53" i="17"/>
  <c r="DU53" i="17"/>
  <c r="DV53" i="17"/>
  <c r="DW53" i="17"/>
  <c r="DR51" i="17"/>
  <c r="DS51" i="17"/>
  <c r="DT51" i="17"/>
  <c r="DU51" i="17"/>
  <c r="DV51" i="17"/>
  <c r="DW51" i="17"/>
  <c r="DX51" i="17"/>
  <c r="DY51" i="17"/>
  <c r="DZ51" i="17"/>
  <c r="EA51" i="17"/>
  <c r="EB51" i="17"/>
  <c r="EC51" i="17"/>
  <c r="DR50" i="17"/>
  <c r="DS50" i="17"/>
  <c r="DT50" i="17"/>
  <c r="DU50" i="17"/>
  <c r="DV50" i="17"/>
  <c r="DW50" i="17"/>
  <c r="DX50" i="17"/>
  <c r="DY50" i="17"/>
  <c r="DZ50" i="17"/>
  <c r="EA50" i="17"/>
  <c r="EB50" i="17"/>
  <c r="EC50" i="17"/>
  <c r="DK49" i="17"/>
  <c r="DL49" i="17"/>
  <c r="DM49" i="17"/>
  <c r="DN49" i="17"/>
  <c r="DO49" i="17"/>
  <c r="DP49" i="17"/>
  <c r="DQ49" i="17"/>
  <c r="DR49" i="17"/>
  <c r="DS49" i="17"/>
  <c r="DT49" i="17"/>
  <c r="DU49" i="17"/>
  <c r="DV49" i="17"/>
  <c r="DW49" i="17"/>
  <c r="DX49" i="17"/>
  <c r="DY49" i="17"/>
  <c r="DR48" i="17"/>
  <c r="DS48" i="17"/>
  <c r="DT48" i="17"/>
  <c r="DU48" i="17"/>
  <c r="DV48" i="17"/>
  <c r="DW48" i="17"/>
  <c r="DX48" i="17"/>
  <c r="DQ47" i="17"/>
  <c r="DR47" i="17"/>
  <c r="DS47" i="17"/>
  <c r="DT47" i="17"/>
  <c r="DU47" i="17"/>
  <c r="DV47" i="17"/>
  <c r="DW47" i="17"/>
  <c r="DX47" i="17"/>
  <c r="DY47" i="17"/>
  <c r="DO46" i="17"/>
  <c r="DP46" i="17"/>
  <c r="DQ46" i="17"/>
  <c r="DR46" i="17"/>
  <c r="DS46" i="17"/>
  <c r="DT46" i="17"/>
  <c r="DU46" i="17"/>
  <c r="DV46" i="17"/>
  <c r="DW46" i="17"/>
  <c r="DX46" i="17"/>
  <c r="DY46" i="17"/>
  <c r="DO44" i="17"/>
  <c r="DP44" i="17"/>
  <c r="DQ44" i="17"/>
  <c r="DR44" i="17"/>
  <c r="DS44" i="17"/>
  <c r="DT44" i="17"/>
  <c r="DU44" i="17"/>
  <c r="DV44" i="17"/>
  <c r="DW44" i="17"/>
  <c r="N87" i="15" l="1"/>
  <c r="T87" i="15" s="1"/>
  <c r="O87" i="15"/>
  <c r="P87" i="15"/>
  <c r="Q87" i="15"/>
  <c r="R87" i="15"/>
  <c r="S87" i="15"/>
  <c r="U87" i="15" l="1"/>
  <c r="W87" i="15"/>
  <c r="L184" i="14"/>
  <c r="M184" i="14"/>
  <c r="S184" i="14" s="1"/>
  <c r="V184" i="14" s="1"/>
  <c r="N184" i="14"/>
  <c r="O184" i="14"/>
  <c r="P184" i="14"/>
  <c r="Q184" i="14"/>
  <c r="L185" i="14"/>
  <c r="M185" i="14"/>
  <c r="N185" i="14"/>
  <c r="O185" i="14"/>
  <c r="P185" i="14"/>
  <c r="Q185" i="14"/>
  <c r="L186" i="14"/>
  <c r="M186" i="14"/>
  <c r="N186" i="14"/>
  <c r="R186" i="14" s="1"/>
  <c r="O186" i="14"/>
  <c r="P186" i="14"/>
  <c r="Q186" i="14"/>
  <c r="S186" i="14"/>
  <c r="V186" i="14" s="1"/>
  <c r="S185" i="14" l="1"/>
  <c r="V185" i="14" s="1"/>
  <c r="R184" i="14"/>
  <c r="R185" i="14"/>
  <c r="E77" i="13" l="1"/>
  <c r="F77" i="13"/>
  <c r="AF100" i="12"/>
  <c r="AE100" i="12"/>
  <c r="AE99" i="12"/>
  <c r="AF99" i="12"/>
  <c r="AG99" i="12" s="1"/>
  <c r="AE101" i="12"/>
  <c r="AF101" i="12"/>
  <c r="AE102" i="12"/>
  <c r="AF102" i="12"/>
  <c r="AE103" i="12"/>
  <c r="AF103" i="12"/>
  <c r="AG103" i="12" s="1"/>
  <c r="AE104" i="12"/>
  <c r="AF104" i="12"/>
  <c r="AE105" i="12"/>
  <c r="AF105" i="12"/>
  <c r="AE106" i="12"/>
  <c r="AF106" i="12"/>
  <c r="AE107" i="12"/>
  <c r="AF107" i="12"/>
  <c r="AG107" i="12" s="1"/>
  <c r="AE108" i="12"/>
  <c r="AF108" i="12"/>
  <c r="AE109" i="12"/>
  <c r="AE113" i="12" s="1"/>
  <c r="AF109" i="12"/>
  <c r="AE110" i="12"/>
  <c r="AF110" i="12"/>
  <c r="AE111" i="12"/>
  <c r="AF111" i="12"/>
  <c r="AG111" i="12" s="1"/>
  <c r="AE112" i="12"/>
  <c r="AF112" i="12"/>
  <c r="AG112" i="12" s="1"/>
  <c r="AK20" i="11"/>
  <c r="AJ20" i="11"/>
  <c r="G89" i="11"/>
  <c r="AD49" i="5"/>
  <c r="AD41" i="5"/>
  <c r="AD42" i="5"/>
  <c r="AG105" i="12" l="1"/>
  <c r="AG101" i="12"/>
  <c r="G77" i="13"/>
  <c r="AG109" i="12"/>
  <c r="AG106" i="12"/>
  <c r="AG104" i="12"/>
  <c r="AG102" i="12"/>
  <c r="AG100" i="12"/>
  <c r="AG110" i="12"/>
  <c r="AG108" i="12"/>
  <c r="AF113" i="12"/>
  <c r="AG113" i="12" s="1"/>
  <c r="AL20" i="11"/>
  <c r="AD95" i="9"/>
  <c r="AE95" i="9"/>
  <c r="AE96" i="9"/>
  <c r="AF96" i="9" s="1"/>
  <c r="AD97" i="9"/>
  <c r="AF97" i="9" s="1"/>
  <c r="AE97" i="9"/>
  <c r="K92" i="9"/>
  <c r="L92" i="9"/>
  <c r="P92" i="9" s="1"/>
  <c r="W92" i="9" s="1"/>
  <c r="X92" i="9" s="1"/>
  <c r="M92" i="9"/>
  <c r="N92" i="9"/>
  <c r="R92" i="9" s="1"/>
  <c r="O92" i="9"/>
  <c r="Q92" i="9"/>
  <c r="U92" i="9"/>
  <c r="F92" i="9"/>
  <c r="G92" i="9"/>
  <c r="N94" i="8"/>
  <c r="H94" i="8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H95" i="8"/>
  <c r="I94" i="8"/>
  <c r="J94" i="8"/>
  <c r="K94" i="8"/>
  <c r="K96" i="8" s="1"/>
  <c r="L94" i="8"/>
  <c r="M94" i="8"/>
  <c r="M96" i="8" s="1"/>
  <c r="O94" i="8"/>
  <c r="I95" i="8"/>
  <c r="J95" i="8"/>
  <c r="J96" i="8" s="1"/>
  <c r="K95" i="8"/>
  <c r="L95" i="8"/>
  <c r="M95" i="8"/>
  <c r="N95" i="8"/>
  <c r="O95" i="8"/>
  <c r="I96" i="8"/>
  <c r="L96" i="8"/>
  <c r="N96" i="8"/>
  <c r="K90" i="8"/>
  <c r="L90" i="8"/>
  <c r="M90" i="8"/>
  <c r="N90" i="8"/>
  <c r="O90" i="8"/>
  <c r="P90" i="8"/>
  <c r="AE102" i="7"/>
  <c r="AF102" i="7"/>
  <c r="AE103" i="7"/>
  <c r="AF103" i="7"/>
  <c r="AE104" i="7"/>
  <c r="AF104" i="7"/>
  <c r="AE105" i="7"/>
  <c r="AF105" i="7"/>
  <c r="AE106" i="7"/>
  <c r="AF106" i="7"/>
  <c r="AG106" i="7" s="1"/>
  <c r="AE107" i="7"/>
  <c r="AE94" i="7"/>
  <c r="AF94" i="7"/>
  <c r="AE95" i="7"/>
  <c r="AF95" i="7"/>
  <c r="AG95" i="7" s="1"/>
  <c r="AE96" i="7"/>
  <c r="AF96" i="7"/>
  <c r="AE97" i="7"/>
  <c r="AG97" i="7" s="1"/>
  <c r="AF97" i="7"/>
  <c r="AE98" i="7"/>
  <c r="AG98" i="7" s="1"/>
  <c r="AF98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D37" i="5"/>
  <c r="AD38" i="5"/>
  <c r="AD39" i="5"/>
  <c r="S24" i="6"/>
  <c r="E103" i="6"/>
  <c r="E104" i="6"/>
  <c r="E105" i="6"/>
  <c r="J107" i="6"/>
  <c r="L107" i="6"/>
  <c r="J108" i="6"/>
  <c r="L108" i="6"/>
  <c r="J109" i="6"/>
  <c r="L109" i="6" s="1"/>
  <c r="J110" i="6"/>
  <c r="L110" i="6" s="1"/>
  <c r="J111" i="6"/>
  <c r="L111" i="6"/>
  <c r="J112" i="6"/>
  <c r="J113" i="6"/>
  <c r="L113" i="6" s="1"/>
  <c r="K91" i="6"/>
  <c r="L91" i="6"/>
  <c r="M91" i="6"/>
  <c r="N91" i="6"/>
  <c r="O91" i="6"/>
  <c r="P91" i="6"/>
  <c r="Q91" i="6" s="1"/>
  <c r="AD35" i="5"/>
  <c r="AD34" i="5"/>
  <c r="AF93" i="10"/>
  <c r="AD92" i="10"/>
  <c r="AE92" i="10"/>
  <c r="AD93" i="10"/>
  <c r="AE93" i="10"/>
  <c r="AD94" i="10"/>
  <c r="AF94" i="10" s="1"/>
  <c r="AE94" i="10"/>
  <c r="AD95" i="10"/>
  <c r="AF95" i="10" s="1"/>
  <c r="AE95" i="10"/>
  <c r="AC96" i="10"/>
  <c r="H79" i="10"/>
  <c r="H80" i="10"/>
  <c r="H81" i="10"/>
  <c r="H82" i="10"/>
  <c r="H83" i="10"/>
  <c r="H84" i="10"/>
  <c r="H85" i="10"/>
  <c r="H86" i="10"/>
  <c r="H87" i="10"/>
  <c r="H88" i="10"/>
  <c r="H89" i="10"/>
  <c r="O89" i="10"/>
  <c r="J89" i="10"/>
  <c r="T89" i="10" s="1"/>
  <c r="K89" i="10"/>
  <c r="S89" i="10" s="1"/>
  <c r="L89" i="10"/>
  <c r="P89" i="10" s="1"/>
  <c r="M89" i="10"/>
  <c r="Q89" i="10" s="1"/>
  <c r="I37" i="4"/>
  <c r="W89" i="10" l="1"/>
  <c r="N89" i="10"/>
  <c r="U89" i="10"/>
  <c r="V89" i="10" s="1"/>
  <c r="O96" i="8"/>
  <c r="T92" i="9"/>
  <c r="V92" i="9" s="1"/>
  <c r="Y92" i="9" s="1"/>
  <c r="AD96" i="10"/>
  <c r="AG104" i="7"/>
  <c r="R89" i="10"/>
  <c r="AG103" i="7"/>
  <c r="S92" i="9"/>
  <c r="AG96" i="7"/>
  <c r="AG105" i="7"/>
  <c r="AF95" i="9"/>
  <c r="S91" i="6"/>
  <c r="AE96" i="10"/>
  <c r="AF96" i="10" l="1"/>
  <c r="K91" i="3"/>
  <c r="J91" i="3"/>
  <c r="H91" i="3"/>
  <c r="DQ53" i="17" l="1"/>
  <c r="DP53" i="17"/>
  <c r="DO53" i="17"/>
  <c r="DN53" i="17"/>
  <c r="DQ48" i="17"/>
  <c r="DP48" i="17"/>
  <c r="DO48" i="17"/>
  <c r="DN48" i="17"/>
  <c r="G88" i="11"/>
  <c r="AC49" i="5"/>
  <c r="AC42" i="5"/>
  <c r="AC41" i="5"/>
  <c r="AC39" i="5"/>
  <c r="AC38" i="5"/>
  <c r="AC37" i="5"/>
  <c r="AC35" i="5"/>
  <c r="AC34" i="5"/>
  <c r="L101" i="16"/>
  <c r="K101" i="16"/>
  <c r="L81" i="16"/>
  <c r="K81" i="16"/>
  <c r="J81" i="16"/>
  <c r="H81" i="16"/>
  <c r="G81" i="16"/>
  <c r="I81" i="16" s="1"/>
  <c r="G66" i="18" l="1"/>
  <c r="F66" i="18"/>
  <c r="Q183" i="14"/>
  <c r="P183" i="14"/>
  <c r="O183" i="14"/>
  <c r="N183" i="14"/>
  <c r="M183" i="14"/>
  <c r="L183" i="14"/>
  <c r="Q182" i="14"/>
  <c r="P182" i="14"/>
  <c r="O182" i="14"/>
  <c r="N182" i="14"/>
  <c r="M182" i="14"/>
  <c r="L182" i="14"/>
  <c r="S182" i="14" s="1"/>
  <c r="V182" i="14" s="1"/>
  <c r="Q181" i="14"/>
  <c r="P181" i="14"/>
  <c r="O181" i="14"/>
  <c r="N181" i="14"/>
  <c r="M181" i="14"/>
  <c r="L181" i="14"/>
  <c r="R183" i="14" l="1"/>
  <c r="R181" i="14"/>
  <c r="S181" i="14"/>
  <c r="V181" i="14" s="1"/>
  <c r="S183" i="14"/>
  <c r="V183" i="14" s="1"/>
  <c r="R182" i="14"/>
  <c r="S86" i="15" l="1"/>
  <c r="R86" i="15"/>
  <c r="Q86" i="15"/>
  <c r="P86" i="15"/>
  <c r="O86" i="15"/>
  <c r="N86" i="15"/>
  <c r="F76" i="13"/>
  <c r="E76" i="13"/>
  <c r="AB96" i="10"/>
  <c r="M88" i="10"/>
  <c r="L88" i="10"/>
  <c r="K88" i="10"/>
  <c r="J88" i="10"/>
  <c r="O91" i="9"/>
  <c r="N91" i="9"/>
  <c r="U91" i="9" s="1"/>
  <c r="M91" i="9"/>
  <c r="Q91" i="9" s="1"/>
  <c r="L91" i="9"/>
  <c r="K91" i="9"/>
  <c r="G91" i="9"/>
  <c r="F91" i="9"/>
  <c r="P89" i="8"/>
  <c r="O89" i="8"/>
  <c r="N89" i="8"/>
  <c r="M89" i="8"/>
  <c r="L89" i="8"/>
  <c r="K89" i="8"/>
  <c r="AC107" i="7"/>
  <c r="AF107" i="7" s="1"/>
  <c r="AG107" i="7" s="1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P90" i="6"/>
  <c r="O90" i="6"/>
  <c r="N90" i="6"/>
  <c r="M90" i="6"/>
  <c r="L90" i="6"/>
  <c r="K90" i="6"/>
  <c r="J90" i="3"/>
  <c r="H90" i="3"/>
  <c r="W86" i="15" l="1"/>
  <c r="G76" i="13"/>
  <c r="U86" i="15"/>
  <c r="T86" i="15"/>
  <c r="P91" i="9"/>
  <c r="S91" i="9" s="1"/>
  <c r="T91" i="9"/>
  <c r="V91" i="9" s="1"/>
  <c r="Y91" i="9" s="1"/>
  <c r="Q90" i="6"/>
  <c r="P88" i="10"/>
  <c r="R88" i="10"/>
  <c r="U88" i="10"/>
  <c r="S88" i="10"/>
  <c r="Q88" i="10"/>
  <c r="N88" i="10"/>
  <c r="T88" i="10"/>
  <c r="O88" i="10"/>
  <c r="W91" i="9"/>
  <c r="X91" i="9" s="1"/>
  <c r="R91" i="9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W88" i="10" l="1"/>
  <c r="V88" i="10"/>
  <c r="AB49" i="5"/>
  <c r="AB42" i="5"/>
  <c r="AB41" i="5"/>
  <c r="AB39" i="5"/>
  <c r="AB38" i="5"/>
  <c r="AB37" i="5"/>
  <c r="AB35" i="5"/>
  <c r="AB34" i="5"/>
  <c r="T88" i="19"/>
  <c r="K88" i="19"/>
  <c r="G65" i="18"/>
  <c r="F65" i="18"/>
  <c r="G64" i="18"/>
  <c r="F64" i="18"/>
  <c r="G63" i="18"/>
  <c r="F63" i="18"/>
  <c r="J101" i="16"/>
  <c r="I101" i="16"/>
  <c r="L80" i="16"/>
  <c r="K80" i="16"/>
  <c r="J80" i="16"/>
  <c r="H80" i="16"/>
  <c r="G80" i="16"/>
  <c r="I80" i="16" l="1"/>
  <c r="S85" i="15"/>
  <c r="R85" i="15"/>
  <c r="Q85" i="15"/>
  <c r="P85" i="15"/>
  <c r="O85" i="15"/>
  <c r="N85" i="15"/>
  <c r="S84" i="15"/>
  <c r="R84" i="15"/>
  <c r="Q84" i="15"/>
  <c r="P84" i="15"/>
  <c r="O84" i="15"/>
  <c r="N84" i="15"/>
  <c r="Q180" i="14"/>
  <c r="P180" i="14"/>
  <c r="O180" i="14"/>
  <c r="N180" i="14"/>
  <c r="M180" i="14"/>
  <c r="L180" i="14"/>
  <c r="Q179" i="14"/>
  <c r="P179" i="14"/>
  <c r="O179" i="14"/>
  <c r="N179" i="14"/>
  <c r="M179" i="14"/>
  <c r="L179" i="14"/>
  <c r="Q178" i="14"/>
  <c r="P178" i="14"/>
  <c r="O178" i="14"/>
  <c r="N178" i="14"/>
  <c r="M178" i="14"/>
  <c r="L178" i="14"/>
  <c r="S178" i="14" l="1"/>
  <c r="V178" i="14" s="1"/>
  <c r="U84" i="15"/>
  <c r="U85" i="15"/>
  <c r="W84" i="15"/>
  <c r="W85" i="15"/>
  <c r="T84" i="15"/>
  <c r="T85" i="15"/>
  <c r="S180" i="14"/>
  <c r="V180" i="14" s="1"/>
  <c r="R178" i="14"/>
  <c r="R180" i="14"/>
  <c r="R179" i="14"/>
  <c r="S179" i="14"/>
  <c r="V179" i="14" s="1"/>
  <c r="F75" i="13" l="1"/>
  <c r="E75" i="13"/>
  <c r="G87" i="11"/>
  <c r="M87" i="10"/>
  <c r="L87" i="10"/>
  <c r="K87" i="10"/>
  <c r="J87" i="10"/>
  <c r="AA96" i="10"/>
  <c r="O90" i="9"/>
  <c r="N90" i="9"/>
  <c r="M90" i="9"/>
  <c r="L90" i="9"/>
  <c r="K90" i="9"/>
  <c r="O89" i="9"/>
  <c r="N89" i="9"/>
  <c r="M89" i="9"/>
  <c r="L89" i="9"/>
  <c r="K89" i="9"/>
  <c r="O88" i="9"/>
  <c r="N88" i="9"/>
  <c r="M88" i="9"/>
  <c r="L88" i="9"/>
  <c r="K88" i="9"/>
  <c r="O87" i="9"/>
  <c r="N87" i="9"/>
  <c r="M87" i="9"/>
  <c r="L87" i="9"/>
  <c r="K87" i="9"/>
  <c r="F81" i="9"/>
  <c r="F82" i="9"/>
  <c r="F83" i="9"/>
  <c r="F84" i="9"/>
  <c r="F85" i="9"/>
  <c r="F86" i="9"/>
  <c r="F87" i="9"/>
  <c r="F88" i="9"/>
  <c r="G90" i="9"/>
  <c r="F90" i="9"/>
  <c r="G89" i="9"/>
  <c r="F89" i="9"/>
  <c r="P88" i="8"/>
  <c r="O88" i="8"/>
  <c r="N88" i="8"/>
  <c r="M88" i="8"/>
  <c r="L88" i="8"/>
  <c r="K88" i="8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O89" i="6"/>
  <c r="N89" i="6"/>
  <c r="M89" i="6"/>
  <c r="Q89" i="6" s="1"/>
  <c r="L89" i="6"/>
  <c r="K89" i="6"/>
  <c r="I36" i="4"/>
  <c r="J36" i="4"/>
  <c r="H36" i="4"/>
  <c r="G75" i="13" l="1"/>
  <c r="T87" i="9"/>
  <c r="V87" i="9" s="1"/>
  <c r="Y87" i="9" s="1"/>
  <c r="U88" i="9"/>
  <c r="R89" i="9"/>
  <c r="U87" i="9"/>
  <c r="Q88" i="9"/>
  <c r="Q87" i="10"/>
  <c r="S87" i="10"/>
  <c r="U87" i="10"/>
  <c r="R87" i="10"/>
  <c r="T87" i="10"/>
  <c r="P87" i="10"/>
  <c r="U89" i="9"/>
  <c r="R87" i="9"/>
  <c r="U90" i="9"/>
  <c r="T89" i="9"/>
  <c r="V89" i="9" s="1"/>
  <c r="Y89" i="9" s="1"/>
  <c r="Q90" i="9"/>
  <c r="P90" i="9"/>
  <c r="W90" i="9" s="1"/>
  <c r="X90" i="9" s="1"/>
  <c r="N87" i="10"/>
  <c r="O87" i="10"/>
  <c r="Q87" i="9"/>
  <c r="R88" i="9"/>
  <c r="T90" i="9"/>
  <c r="V90" i="9" s="1"/>
  <c r="Y90" i="9" s="1"/>
  <c r="P88" i="9"/>
  <c r="W88" i="9" s="1"/>
  <c r="X88" i="9" s="1"/>
  <c r="T88" i="9"/>
  <c r="V88" i="9" s="1"/>
  <c r="Y88" i="9" s="1"/>
  <c r="Q89" i="9"/>
  <c r="R90" i="9"/>
  <c r="P87" i="9"/>
  <c r="S90" i="9"/>
  <c r="P89" i="9"/>
  <c r="J89" i="3"/>
  <c r="H89" i="3"/>
  <c r="J79" i="16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64" i="15"/>
  <c r="S63" i="15"/>
  <c r="S62" i="15"/>
  <c r="S25" i="15"/>
  <c r="S24" i="15"/>
  <c r="O83" i="15"/>
  <c r="P83" i="15"/>
  <c r="Q83" i="15"/>
  <c r="R83" i="15"/>
  <c r="E74" i="13"/>
  <c r="W87" i="7"/>
  <c r="M88" i="6"/>
  <c r="L88" i="6"/>
  <c r="K88" i="6"/>
  <c r="AA41" i="5"/>
  <c r="AA39" i="5"/>
  <c r="AA38" i="5"/>
  <c r="AA37" i="5"/>
  <c r="AA35" i="5"/>
  <c r="Z34" i="5"/>
  <c r="AA34" i="5"/>
  <c r="AA49" i="5"/>
  <c r="AA42" i="5"/>
  <c r="V87" i="10" l="1"/>
  <c r="W87" i="10"/>
  <c r="U83" i="15"/>
  <c r="W87" i="9"/>
  <c r="X87" i="9" s="1"/>
  <c r="S87" i="9"/>
  <c r="S88" i="9"/>
  <c r="W89" i="9"/>
  <c r="X89" i="9" s="1"/>
  <c r="S89" i="9"/>
  <c r="DM53" i="17"/>
  <c r="DL53" i="17"/>
  <c r="DN55" i="17"/>
  <c r="DM55" i="17"/>
  <c r="DL55" i="17"/>
  <c r="DQ54" i="17"/>
  <c r="DP54" i="17"/>
  <c r="DO54" i="17"/>
  <c r="DN54" i="17"/>
  <c r="DM54" i="17"/>
  <c r="DL54" i="17"/>
  <c r="T87" i="19"/>
  <c r="K87" i="19"/>
  <c r="L79" i="16"/>
  <c r="K79" i="16"/>
  <c r="H79" i="16"/>
  <c r="G79" i="16"/>
  <c r="Q177" i="14"/>
  <c r="P177" i="14"/>
  <c r="O177" i="14"/>
  <c r="N177" i="14"/>
  <c r="M177" i="14"/>
  <c r="L177" i="14"/>
  <c r="Q176" i="14"/>
  <c r="P176" i="14"/>
  <c r="O176" i="14"/>
  <c r="N176" i="14"/>
  <c r="M176" i="14"/>
  <c r="L176" i="14"/>
  <c r="Q175" i="14"/>
  <c r="P175" i="14"/>
  <c r="O175" i="14"/>
  <c r="N175" i="14"/>
  <c r="M175" i="14"/>
  <c r="L175" i="14"/>
  <c r="I79" i="16" l="1"/>
  <c r="R176" i="14"/>
  <c r="R175" i="14"/>
  <c r="S176" i="14"/>
  <c r="V176" i="14" s="1"/>
  <c r="R177" i="14"/>
  <c r="S175" i="14"/>
  <c r="V175" i="14" s="1"/>
  <c r="S177" i="14"/>
  <c r="V177" i="14" s="1"/>
  <c r="P87" i="8" l="1"/>
  <c r="O87" i="8"/>
  <c r="N87" i="8"/>
  <c r="M87" i="8"/>
  <c r="L87" i="8"/>
  <c r="K87" i="8"/>
  <c r="F74" i="13"/>
  <c r="G74" i="13" s="1"/>
  <c r="G86" i="11"/>
  <c r="M86" i="10"/>
  <c r="L86" i="10"/>
  <c r="K86" i="10"/>
  <c r="J86" i="10"/>
  <c r="Z96" i="10"/>
  <c r="F69" i="9"/>
  <c r="F70" i="9"/>
  <c r="F71" i="9"/>
  <c r="F72" i="9"/>
  <c r="F73" i="9"/>
  <c r="F74" i="9"/>
  <c r="F75" i="9"/>
  <c r="F76" i="9"/>
  <c r="F77" i="9"/>
  <c r="F78" i="9"/>
  <c r="F79" i="9"/>
  <c r="F80" i="9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O88" i="6"/>
  <c r="N88" i="6"/>
  <c r="J88" i="3"/>
  <c r="H88" i="3"/>
  <c r="P54" i="12"/>
  <c r="P55" i="12"/>
  <c r="P56" i="12"/>
  <c r="P57" i="12"/>
  <c r="M85" i="10"/>
  <c r="L85" i="10"/>
  <c r="K85" i="10"/>
  <c r="J85" i="10"/>
  <c r="K87" i="3"/>
  <c r="Z49" i="5"/>
  <c r="Z42" i="5"/>
  <c r="Z41" i="5"/>
  <c r="Z39" i="5"/>
  <c r="Z38" i="5"/>
  <c r="Z37" i="5"/>
  <c r="Z35" i="5"/>
  <c r="DQ50" i="17"/>
  <c r="DP50" i="17"/>
  <c r="DO50" i="17"/>
  <c r="DN50" i="17"/>
  <c r="DM50" i="17"/>
  <c r="DL50" i="17"/>
  <c r="DM48" i="17"/>
  <c r="DL48" i="17"/>
  <c r="DP47" i="17"/>
  <c r="DO47" i="17"/>
  <c r="DN47" i="17"/>
  <c r="DM47" i="17"/>
  <c r="DL47" i="17"/>
  <c r="DN46" i="17"/>
  <c r="DM46" i="17"/>
  <c r="DL46" i="17"/>
  <c r="DM45" i="17"/>
  <c r="DL45" i="17"/>
  <c r="DN44" i="17"/>
  <c r="DM44" i="17"/>
  <c r="DL44" i="17"/>
  <c r="DQ51" i="17"/>
  <c r="DP51" i="17"/>
  <c r="DO51" i="17"/>
  <c r="DN51" i="17"/>
  <c r="DM51" i="17"/>
  <c r="DL51" i="17"/>
  <c r="U85" i="10" l="1"/>
  <c r="U86" i="10"/>
  <c r="N86" i="10"/>
  <c r="O86" i="10"/>
  <c r="Q88" i="6"/>
  <c r="S85" i="10"/>
  <c r="S86" i="10"/>
  <c r="P86" i="10"/>
  <c r="T86" i="10"/>
  <c r="R86" i="10"/>
  <c r="Q86" i="10"/>
  <c r="T85" i="10"/>
  <c r="V85" i="10" s="1"/>
  <c r="R85" i="10"/>
  <c r="Q85" i="10"/>
  <c r="P85" i="10"/>
  <c r="O85" i="10"/>
  <c r="N85" i="10"/>
  <c r="T86" i="19"/>
  <c r="K86" i="19"/>
  <c r="G62" i="18"/>
  <c r="G61" i="18"/>
  <c r="G60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59" i="18"/>
  <c r="F62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61" i="18"/>
  <c r="W85" i="10" l="1"/>
  <c r="V86" i="10"/>
  <c r="W86" i="10"/>
  <c r="Q174" i="14"/>
  <c r="P174" i="14"/>
  <c r="O174" i="14"/>
  <c r="N174" i="14"/>
  <c r="M174" i="14"/>
  <c r="L174" i="14"/>
  <c r="Q173" i="14"/>
  <c r="P173" i="14"/>
  <c r="O173" i="14"/>
  <c r="N173" i="14"/>
  <c r="M173" i="14"/>
  <c r="L173" i="14"/>
  <c r="Q172" i="14"/>
  <c r="P172" i="14"/>
  <c r="O172" i="14"/>
  <c r="N172" i="14"/>
  <c r="M172" i="14"/>
  <c r="L172" i="14"/>
  <c r="S172" i="14" l="1"/>
  <c r="V172" i="14" s="1"/>
  <c r="S173" i="14"/>
  <c r="V173" i="14" s="1"/>
  <c r="R174" i="14"/>
  <c r="R172" i="14"/>
  <c r="R173" i="14"/>
  <c r="S174" i="14"/>
  <c r="V174" i="14" s="1"/>
  <c r="L78" i="16"/>
  <c r="K78" i="16"/>
  <c r="J78" i="16"/>
  <c r="H78" i="16"/>
  <c r="G78" i="16"/>
  <c r="I78" i="16" l="1"/>
  <c r="N83" i="15"/>
  <c r="T83" i="15" s="1"/>
  <c r="G85" i="11"/>
  <c r="F73" i="13"/>
  <c r="E73" i="13"/>
  <c r="H77" i="13" s="1"/>
  <c r="Y96" i="10"/>
  <c r="G88" i="9"/>
  <c r="P86" i="8"/>
  <c r="O86" i="8"/>
  <c r="N86" i="8"/>
  <c r="M86" i="8"/>
  <c r="L86" i="8"/>
  <c r="K86" i="8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O87" i="6"/>
  <c r="N87" i="6"/>
  <c r="M87" i="6"/>
  <c r="Q87" i="6" s="1"/>
  <c r="L87" i="6"/>
  <c r="K87" i="6"/>
  <c r="J87" i="3"/>
  <c r="H87" i="3"/>
  <c r="DK45" i="17"/>
  <c r="DJ45" i="17"/>
  <c r="DI45" i="17"/>
  <c r="DH45" i="17"/>
  <c r="DG45" i="17"/>
  <c r="DF45" i="17"/>
  <c r="DE45" i="17"/>
  <c r="DK55" i="17"/>
  <c r="DJ55" i="17"/>
  <c r="DI55" i="17"/>
  <c r="DH55" i="17"/>
  <c r="DG55" i="17"/>
  <c r="DF55" i="17"/>
  <c r="DK54" i="17"/>
  <c r="DJ54" i="17"/>
  <c r="DI54" i="17"/>
  <c r="DH54" i="17"/>
  <c r="DG54" i="17"/>
  <c r="DF54" i="17"/>
  <c r="DK53" i="17"/>
  <c r="DJ53" i="17"/>
  <c r="DI53" i="17"/>
  <c r="DH53" i="17"/>
  <c r="DG53" i="17"/>
  <c r="DF53" i="17"/>
  <c r="DK51" i="17"/>
  <c r="DJ51" i="17"/>
  <c r="DI51" i="17"/>
  <c r="DH51" i="17"/>
  <c r="DG51" i="17"/>
  <c r="DF51" i="17"/>
  <c r="DK50" i="17"/>
  <c r="DJ50" i="17"/>
  <c r="DI50" i="17"/>
  <c r="DH50" i="17"/>
  <c r="DG50" i="17"/>
  <c r="DF50" i="17"/>
  <c r="DJ49" i="17"/>
  <c r="DI49" i="17"/>
  <c r="DH49" i="17"/>
  <c r="DG49" i="17"/>
  <c r="DF49" i="17"/>
  <c r="DK48" i="17"/>
  <c r="DJ48" i="17"/>
  <c r="DI48" i="17"/>
  <c r="DH48" i="17"/>
  <c r="DG48" i="17"/>
  <c r="DF48" i="17"/>
  <c r="DK47" i="17"/>
  <c r="DJ47" i="17"/>
  <c r="DI47" i="17"/>
  <c r="DH47" i="17"/>
  <c r="DG47" i="17"/>
  <c r="DF47" i="17"/>
  <c r="DK46" i="17"/>
  <c r="DJ46" i="17"/>
  <c r="DI46" i="17"/>
  <c r="DH46" i="17"/>
  <c r="DG46" i="17"/>
  <c r="DF46" i="17"/>
  <c r="DE54" i="17"/>
  <c r="DD54" i="17"/>
  <c r="DC54" i="17"/>
  <c r="DE49" i="17"/>
  <c r="DD49" i="17"/>
  <c r="DK44" i="17"/>
  <c r="DJ44" i="17"/>
  <c r="DI44" i="17"/>
  <c r="DH44" i="17"/>
  <c r="DG44" i="17"/>
  <c r="DF44" i="17"/>
  <c r="Y49" i="5"/>
  <c r="Y42" i="5"/>
  <c r="Y41" i="5"/>
  <c r="Y39" i="5"/>
  <c r="Y38" i="5"/>
  <c r="Y37" i="5"/>
  <c r="Y35" i="5"/>
  <c r="Y34" i="5"/>
  <c r="T85" i="19"/>
  <c r="K85" i="19"/>
  <c r="L77" i="16"/>
  <c r="K77" i="16"/>
  <c r="J77" i="16"/>
  <c r="H77" i="16"/>
  <c r="G77" i="16"/>
  <c r="R82" i="15"/>
  <c r="Q82" i="15"/>
  <c r="P82" i="15"/>
  <c r="O82" i="15"/>
  <c r="N82" i="15"/>
  <c r="Q171" i="14"/>
  <c r="P171" i="14"/>
  <c r="O171" i="14"/>
  <c r="N171" i="14"/>
  <c r="M171" i="14"/>
  <c r="L171" i="14"/>
  <c r="Q170" i="14"/>
  <c r="P170" i="14"/>
  <c r="O170" i="14"/>
  <c r="N170" i="14"/>
  <c r="M170" i="14"/>
  <c r="L170" i="14"/>
  <c r="G84" i="11"/>
  <c r="F72" i="13"/>
  <c r="I76" i="13" s="1"/>
  <c r="E72" i="13"/>
  <c r="H76" i="13" s="1"/>
  <c r="X96" i="10"/>
  <c r="M84" i="10"/>
  <c r="L84" i="10"/>
  <c r="K84" i="10"/>
  <c r="J84" i="10"/>
  <c r="G87" i="9"/>
  <c r="P85" i="8"/>
  <c r="O85" i="8"/>
  <c r="N85" i="8"/>
  <c r="M85" i="8"/>
  <c r="L85" i="8"/>
  <c r="K85" i="8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O86" i="6"/>
  <c r="N86" i="6"/>
  <c r="M86" i="6"/>
  <c r="Q86" i="6" s="1"/>
  <c r="L86" i="6"/>
  <c r="K86" i="6"/>
  <c r="J86" i="3"/>
  <c r="H86" i="3"/>
  <c r="X49" i="5"/>
  <c r="X42" i="5"/>
  <c r="X41" i="5"/>
  <c r="X39" i="5"/>
  <c r="X38" i="5"/>
  <c r="X37" i="5"/>
  <c r="X35" i="5"/>
  <c r="X34" i="5"/>
  <c r="L76" i="16"/>
  <c r="K76" i="16"/>
  <c r="J76" i="16"/>
  <c r="H76" i="16"/>
  <c r="G76" i="16"/>
  <c r="L100" i="16"/>
  <c r="K100" i="16"/>
  <c r="R81" i="15"/>
  <c r="Q81" i="15"/>
  <c r="P81" i="15"/>
  <c r="O81" i="15"/>
  <c r="N81" i="15"/>
  <c r="R80" i="15"/>
  <c r="Q80" i="15"/>
  <c r="P80" i="15"/>
  <c r="O80" i="15"/>
  <c r="N80" i="15"/>
  <c r="Q169" i="14"/>
  <c r="P169" i="14"/>
  <c r="O169" i="14"/>
  <c r="N169" i="14"/>
  <c r="M169" i="14"/>
  <c r="R169" i="14" s="1"/>
  <c r="L169" i="14"/>
  <c r="Q168" i="14"/>
  <c r="P168" i="14"/>
  <c r="O168" i="14"/>
  <c r="N168" i="14"/>
  <c r="M168" i="14"/>
  <c r="L168" i="14"/>
  <c r="Q167" i="14"/>
  <c r="P167" i="14"/>
  <c r="O167" i="14"/>
  <c r="N167" i="14"/>
  <c r="M167" i="14"/>
  <c r="L167" i="14"/>
  <c r="G83" i="11"/>
  <c r="J100" i="16"/>
  <c r="I100" i="16"/>
  <c r="J35" i="4"/>
  <c r="H35" i="4"/>
  <c r="P84" i="8"/>
  <c r="O84" i="8"/>
  <c r="N84" i="8"/>
  <c r="M84" i="8"/>
  <c r="L84" i="8"/>
  <c r="K84" i="8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O85" i="6"/>
  <c r="N85" i="6"/>
  <c r="M85" i="6"/>
  <c r="L85" i="6"/>
  <c r="K85" i="6"/>
  <c r="F71" i="13"/>
  <c r="I75" i="13" s="1"/>
  <c r="E71" i="13"/>
  <c r="H75" i="13" s="1"/>
  <c r="M83" i="10"/>
  <c r="L83" i="10"/>
  <c r="K83" i="10"/>
  <c r="J83" i="10"/>
  <c r="W96" i="10"/>
  <c r="O86" i="9"/>
  <c r="N86" i="9"/>
  <c r="M86" i="9"/>
  <c r="L86" i="9"/>
  <c r="G86" i="9"/>
  <c r="J85" i="3"/>
  <c r="H85" i="3"/>
  <c r="W49" i="5"/>
  <c r="W42" i="5"/>
  <c r="W41" i="5"/>
  <c r="W39" i="5"/>
  <c r="W38" i="5"/>
  <c r="W37" i="5"/>
  <c r="W35" i="5"/>
  <c r="W34" i="5"/>
  <c r="DE50" i="17"/>
  <c r="DD50" i="17"/>
  <c r="DE51" i="17"/>
  <c r="DD51" i="17"/>
  <c r="DB54" i="17"/>
  <c r="DA54" i="17"/>
  <c r="CZ54" i="17"/>
  <c r="CY54" i="17"/>
  <c r="CX54" i="17"/>
  <c r="CW54" i="17"/>
  <c r="CV54" i="17"/>
  <c r="CU54" i="17"/>
  <c r="CT54" i="17"/>
  <c r="CS54" i="17"/>
  <c r="DE55" i="17"/>
  <c r="DD55" i="17"/>
  <c r="DC55" i="17"/>
  <c r="DB55" i="17"/>
  <c r="DA55" i="17"/>
  <c r="CZ55" i="17"/>
  <c r="CY55" i="17"/>
  <c r="CX55" i="17"/>
  <c r="CW55" i="17"/>
  <c r="CV55" i="17"/>
  <c r="CU55" i="17"/>
  <c r="CT55" i="17"/>
  <c r="DE44" i="17"/>
  <c r="DD44" i="17"/>
  <c r="DE47" i="17"/>
  <c r="DD47" i="17"/>
  <c r="DE46" i="17"/>
  <c r="DD46" i="17"/>
  <c r="DE48" i="17"/>
  <c r="DD48" i="17"/>
  <c r="DC48" i="17"/>
  <c r="DB48" i="17"/>
  <c r="DE53" i="17"/>
  <c r="DD53" i="17"/>
  <c r="DC53" i="17"/>
  <c r="DB53" i="17"/>
  <c r="DA53" i="17"/>
  <c r="CZ53" i="17"/>
  <c r="T84" i="19"/>
  <c r="T83" i="19"/>
  <c r="K84" i="19"/>
  <c r="K83" i="19"/>
  <c r="L75" i="16"/>
  <c r="K75" i="16"/>
  <c r="J75" i="16"/>
  <c r="H75" i="16"/>
  <c r="G75" i="16"/>
  <c r="L74" i="16"/>
  <c r="K74" i="16"/>
  <c r="J74" i="16"/>
  <c r="H74" i="16"/>
  <c r="G74" i="16"/>
  <c r="R79" i="15"/>
  <c r="Q79" i="15"/>
  <c r="P79" i="15"/>
  <c r="O79" i="15"/>
  <c r="N79" i="15"/>
  <c r="Q166" i="14"/>
  <c r="P166" i="14"/>
  <c r="O166" i="14"/>
  <c r="N166" i="14"/>
  <c r="M166" i="14"/>
  <c r="L166" i="14"/>
  <c r="R166" i="14" s="1"/>
  <c r="Q165" i="14"/>
  <c r="P165" i="14"/>
  <c r="O165" i="14"/>
  <c r="N165" i="14"/>
  <c r="M165" i="14"/>
  <c r="L165" i="14"/>
  <c r="Q164" i="14"/>
  <c r="P164" i="14"/>
  <c r="O164" i="14"/>
  <c r="N164" i="14"/>
  <c r="M164" i="14"/>
  <c r="L164" i="14"/>
  <c r="Q163" i="14"/>
  <c r="P163" i="14"/>
  <c r="O163" i="14"/>
  <c r="N163" i="14"/>
  <c r="M163" i="14"/>
  <c r="L163" i="14"/>
  <c r="G82" i="11"/>
  <c r="M82" i="10"/>
  <c r="L82" i="10"/>
  <c r="K82" i="10"/>
  <c r="J82" i="10"/>
  <c r="F70" i="13"/>
  <c r="E70" i="13"/>
  <c r="H74" i="13" s="1"/>
  <c r="V96" i="10"/>
  <c r="O85" i="9"/>
  <c r="N85" i="9"/>
  <c r="M85" i="9"/>
  <c r="L85" i="9"/>
  <c r="G85" i="9"/>
  <c r="G84" i="9"/>
  <c r="P83" i="8"/>
  <c r="O83" i="8"/>
  <c r="N83" i="8"/>
  <c r="M83" i="8"/>
  <c r="L83" i="8"/>
  <c r="K83" i="8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O84" i="6"/>
  <c r="N84" i="6"/>
  <c r="M84" i="6"/>
  <c r="L84" i="6"/>
  <c r="K84" i="6"/>
  <c r="K83" i="6"/>
  <c r="L83" i="6"/>
  <c r="J84" i="3"/>
  <c r="H84" i="3"/>
  <c r="G83" i="9"/>
  <c r="G82" i="9"/>
  <c r="G81" i="9"/>
  <c r="G80" i="9"/>
  <c r="G79" i="9"/>
  <c r="G78" i="9"/>
  <c r="G77" i="9"/>
  <c r="G76" i="9"/>
  <c r="A29" i="18"/>
  <c r="A33" i="18" s="1"/>
  <c r="A37" i="18" s="1"/>
  <c r="A41" i="18" s="1"/>
  <c r="A45" i="18" s="1"/>
  <c r="A49" i="18" s="1"/>
  <c r="A53" i="18" s="1"/>
  <c r="A57" i="18" s="1"/>
  <c r="I47" i="5"/>
  <c r="H47" i="5"/>
  <c r="G47" i="5"/>
  <c r="F47" i="5"/>
  <c r="I46" i="5"/>
  <c r="H46" i="5"/>
  <c r="G46" i="5"/>
  <c r="F46" i="5"/>
  <c r="I45" i="5"/>
  <c r="H45" i="5"/>
  <c r="G45" i="5"/>
  <c r="F45" i="5"/>
  <c r="O84" i="9"/>
  <c r="N84" i="9"/>
  <c r="M84" i="9"/>
  <c r="L84" i="9"/>
  <c r="G81" i="11"/>
  <c r="R78" i="15"/>
  <c r="T78" i="15" s="1"/>
  <c r="Q78" i="15"/>
  <c r="P78" i="15"/>
  <c r="O78" i="15"/>
  <c r="N78" i="15"/>
  <c r="Q162" i="14"/>
  <c r="P162" i="14"/>
  <c r="O162" i="14"/>
  <c r="N162" i="14"/>
  <c r="M162" i="14"/>
  <c r="L162" i="14"/>
  <c r="Q161" i="14"/>
  <c r="P161" i="14"/>
  <c r="O161" i="14"/>
  <c r="N161" i="14"/>
  <c r="M161" i="14"/>
  <c r="L161" i="14"/>
  <c r="Q160" i="14"/>
  <c r="P160" i="14"/>
  <c r="O160" i="14"/>
  <c r="N160" i="14"/>
  <c r="M160" i="14"/>
  <c r="L160" i="14"/>
  <c r="S160" i="14" s="1"/>
  <c r="V160" i="14" s="1"/>
  <c r="F69" i="13"/>
  <c r="E69" i="13"/>
  <c r="H73" i="13" s="1"/>
  <c r="V49" i="5"/>
  <c r="V42" i="5"/>
  <c r="V41" i="5"/>
  <c r="V39" i="5"/>
  <c r="V38" i="5"/>
  <c r="V37" i="5"/>
  <c r="V35" i="5"/>
  <c r="V34" i="5"/>
  <c r="M81" i="10"/>
  <c r="L81" i="10"/>
  <c r="K81" i="10"/>
  <c r="J81" i="10"/>
  <c r="U96" i="10"/>
  <c r="P82" i="8"/>
  <c r="O82" i="8"/>
  <c r="N82" i="8"/>
  <c r="M82" i="8"/>
  <c r="L82" i="8"/>
  <c r="K82" i="8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O83" i="6"/>
  <c r="N83" i="6"/>
  <c r="M83" i="6"/>
  <c r="I35" i="4"/>
  <c r="K83" i="3"/>
  <c r="J83" i="3"/>
  <c r="H83" i="3"/>
  <c r="DC50" i="17"/>
  <c r="DB50" i="17"/>
  <c r="DA50" i="17"/>
  <c r="CZ50" i="17"/>
  <c r="DC51" i="17"/>
  <c r="DB51" i="17"/>
  <c r="DA51" i="17"/>
  <c r="CZ51" i="17"/>
  <c r="DC49" i="17"/>
  <c r="DB49" i="17"/>
  <c r="DA49" i="17"/>
  <c r="CZ49" i="17"/>
  <c r="DA48" i="17"/>
  <c r="CZ48" i="17"/>
  <c r="DC47" i="17"/>
  <c r="DB47" i="17"/>
  <c r="DA47" i="17"/>
  <c r="CZ47" i="17"/>
  <c r="DC46" i="17"/>
  <c r="DB46" i="17"/>
  <c r="DA46" i="17"/>
  <c r="CZ46" i="17"/>
  <c r="DC44" i="17"/>
  <c r="DB44" i="17"/>
  <c r="DA44" i="17"/>
  <c r="CZ44" i="17"/>
  <c r="M80" i="10"/>
  <c r="L80" i="10"/>
  <c r="K80" i="10"/>
  <c r="J80" i="10"/>
  <c r="CY53" i="17"/>
  <c r="CX53" i="17"/>
  <c r="CW53" i="17"/>
  <c r="CV53" i="17"/>
  <c r="CU53" i="17"/>
  <c r="CT53" i="17"/>
  <c r="CS53" i="17"/>
  <c r="CR53" i="17"/>
  <c r="CQ53" i="17"/>
  <c r="CP53" i="17"/>
  <c r="CO53" i="17"/>
  <c r="CN53" i="17"/>
  <c r="CM53" i="17"/>
  <c r="CL53" i="17"/>
  <c r="CK53" i="17"/>
  <c r="CJ53" i="17"/>
  <c r="CI53" i="17"/>
  <c r="CH53" i="17"/>
  <c r="CG53" i="17"/>
  <c r="CF53" i="17"/>
  <c r="CE53" i="17"/>
  <c r="CD53" i="17"/>
  <c r="CC53" i="17"/>
  <c r="CB53" i="17"/>
  <c r="CA53" i="17"/>
  <c r="BZ53" i="17"/>
  <c r="BY53" i="17"/>
  <c r="BX53" i="17"/>
  <c r="BW53" i="17"/>
  <c r="BV53" i="17"/>
  <c r="BU53" i="17"/>
  <c r="BT53" i="17"/>
  <c r="BS53" i="17"/>
  <c r="BR53" i="17"/>
  <c r="BQ53" i="17"/>
  <c r="BP53" i="17"/>
  <c r="BO53" i="17"/>
  <c r="BN53" i="17"/>
  <c r="BM53" i="17"/>
  <c r="BL53" i="17"/>
  <c r="BK53" i="17"/>
  <c r="BJ53" i="17"/>
  <c r="BI53" i="17"/>
  <c r="BH53" i="17"/>
  <c r="BG53" i="17"/>
  <c r="BF53" i="17"/>
  <c r="BE53" i="17"/>
  <c r="BD53" i="17"/>
  <c r="BC53" i="17"/>
  <c r="BB53" i="17"/>
  <c r="BA53" i="17"/>
  <c r="AZ53" i="17"/>
  <c r="AY53" i="17"/>
  <c r="AX53" i="17"/>
  <c r="AW53" i="17"/>
  <c r="AV53" i="17"/>
  <c r="AU53" i="17"/>
  <c r="AT53" i="17"/>
  <c r="AS53" i="17"/>
  <c r="AR53" i="17"/>
  <c r="AQ53" i="17"/>
  <c r="AP53" i="17"/>
  <c r="AO53" i="17"/>
  <c r="AN53" i="17"/>
  <c r="AM53" i="17"/>
  <c r="AL53" i="17"/>
  <c r="AK53" i="17"/>
  <c r="AJ53" i="17"/>
  <c r="AI53" i="17"/>
  <c r="AH53" i="17"/>
  <c r="AG53" i="17"/>
  <c r="AG69" i="17" s="1"/>
  <c r="AF53" i="17"/>
  <c r="AE53" i="17"/>
  <c r="AE69" i="17" s="1"/>
  <c r="AD53" i="17"/>
  <c r="AC53" i="17"/>
  <c r="AC69" i="17" s="1"/>
  <c r="AB53" i="17"/>
  <c r="AB69" i="17" s="1"/>
  <c r="AA53" i="17"/>
  <c r="AA69" i="17" s="1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CY46" i="17"/>
  <c r="CX46" i="17"/>
  <c r="CW46" i="17"/>
  <c r="CV46" i="17"/>
  <c r="CU46" i="17"/>
  <c r="CT46" i="17"/>
  <c r="CY51" i="17"/>
  <c r="CX51" i="17"/>
  <c r="CW51" i="17"/>
  <c r="CY50" i="17"/>
  <c r="CX50" i="17"/>
  <c r="CW50" i="17"/>
  <c r="CY49" i="17"/>
  <c r="CX49" i="17"/>
  <c r="CW49" i="17"/>
  <c r="CY48" i="17"/>
  <c r="CX48" i="17"/>
  <c r="CW48" i="17"/>
  <c r="CY47" i="17"/>
  <c r="CX47" i="17"/>
  <c r="CW47" i="17"/>
  <c r="CY44" i="17"/>
  <c r="CX44" i="17"/>
  <c r="CW44" i="17"/>
  <c r="U49" i="5"/>
  <c r="U42" i="5"/>
  <c r="U41" i="5"/>
  <c r="U39" i="5"/>
  <c r="U38" i="5"/>
  <c r="U37" i="5"/>
  <c r="U35" i="5"/>
  <c r="U34" i="5"/>
  <c r="R77" i="15"/>
  <c r="Q77" i="15"/>
  <c r="P77" i="15"/>
  <c r="U77" i="15" s="1"/>
  <c r="O77" i="15"/>
  <c r="N77" i="15"/>
  <c r="Q159" i="14"/>
  <c r="P159" i="14"/>
  <c r="O159" i="14"/>
  <c r="N159" i="14"/>
  <c r="M159" i="14"/>
  <c r="L159" i="14"/>
  <c r="Q158" i="14"/>
  <c r="P158" i="14"/>
  <c r="O158" i="14"/>
  <c r="N158" i="14"/>
  <c r="M158" i="14"/>
  <c r="L158" i="14"/>
  <c r="Q157" i="14"/>
  <c r="P157" i="14"/>
  <c r="O157" i="14"/>
  <c r="N157" i="14"/>
  <c r="M157" i="14"/>
  <c r="L157" i="14"/>
  <c r="T82" i="19"/>
  <c r="T81" i="19"/>
  <c r="K82" i="19"/>
  <c r="K81" i="19"/>
  <c r="L73" i="16"/>
  <c r="K73" i="16"/>
  <c r="J73" i="16"/>
  <c r="H73" i="16"/>
  <c r="G73" i="16"/>
  <c r="DA69" i="17"/>
  <c r="CZ69" i="17"/>
  <c r="AJ69" i="17"/>
  <c r="CM69" i="17"/>
  <c r="Z69" i="17"/>
  <c r="BG69" i="17"/>
  <c r="BW69" i="17"/>
  <c r="CU69" i="17"/>
  <c r="G80" i="11"/>
  <c r="F68" i="13"/>
  <c r="E68" i="13"/>
  <c r="T96" i="10"/>
  <c r="O83" i="9"/>
  <c r="N83" i="9"/>
  <c r="M83" i="9"/>
  <c r="L83" i="9"/>
  <c r="P81" i="8"/>
  <c r="O81" i="8"/>
  <c r="N81" i="8"/>
  <c r="M81" i="8"/>
  <c r="L81" i="8"/>
  <c r="K81" i="8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O82" i="6"/>
  <c r="N82" i="6"/>
  <c r="M82" i="6"/>
  <c r="Q82" i="6" s="1"/>
  <c r="L82" i="6"/>
  <c r="K82" i="6"/>
  <c r="J82" i="3"/>
  <c r="H82" i="3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I44" i="5"/>
  <c r="H44" i="5"/>
  <c r="G44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49" i="5"/>
  <c r="F44" i="5"/>
  <c r="F42" i="5"/>
  <c r="F41" i="5"/>
  <c r="F39" i="5"/>
  <c r="F38" i="5"/>
  <c r="F37" i="5"/>
  <c r="F35" i="5"/>
  <c r="F34" i="5"/>
  <c r="T80" i="19"/>
  <c r="K80" i="19"/>
  <c r="CU51" i="17"/>
  <c r="CT51" i="17"/>
  <c r="CV50" i="17"/>
  <c r="CU50" i="17"/>
  <c r="CT50" i="17"/>
  <c r="CV51" i="17"/>
  <c r="CV49" i="17"/>
  <c r="CU49" i="17"/>
  <c r="CT49" i="17"/>
  <c r="CS49" i="17"/>
  <c r="CR49" i="17"/>
  <c r="CS55" i="17"/>
  <c r="CR55" i="17"/>
  <c r="CV47" i="17"/>
  <c r="CU47" i="17"/>
  <c r="CT47" i="17"/>
  <c r="CV48" i="17"/>
  <c r="CU48" i="17"/>
  <c r="CT48" i="17"/>
  <c r="CS48" i="17"/>
  <c r="CR48" i="17"/>
  <c r="CQ48" i="17"/>
  <c r="CV44" i="17"/>
  <c r="CU44" i="17"/>
  <c r="CT44" i="17"/>
  <c r="R76" i="15"/>
  <c r="Q76" i="15"/>
  <c r="P76" i="15"/>
  <c r="O76" i="15"/>
  <c r="N76" i="15"/>
  <c r="W76" i="15" s="1"/>
  <c r="R75" i="15"/>
  <c r="Q75" i="15"/>
  <c r="P75" i="15"/>
  <c r="O75" i="15"/>
  <c r="N75" i="15"/>
  <c r="Q156" i="14"/>
  <c r="P156" i="14"/>
  <c r="O156" i="14"/>
  <c r="N156" i="14"/>
  <c r="M156" i="14"/>
  <c r="L156" i="14"/>
  <c r="Q155" i="14"/>
  <c r="P155" i="14"/>
  <c r="O155" i="14"/>
  <c r="N155" i="14"/>
  <c r="M155" i="14"/>
  <c r="L155" i="14"/>
  <c r="Q154" i="14"/>
  <c r="P154" i="14"/>
  <c r="S154" i="14" s="1"/>
  <c r="V154" i="14" s="1"/>
  <c r="O154" i="14"/>
  <c r="N154" i="14"/>
  <c r="M154" i="14"/>
  <c r="L154" i="14"/>
  <c r="P80" i="8"/>
  <c r="O80" i="8"/>
  <c r="N80" i="8"/>
  <c r="M80" i="8"/>
  <c r="L80" i="8"/>
  <c r="K80" i="8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I99" i="16"/>
  <c r="L72" i="16"/>
  <c r="K72" i="16"/>
  <c r="J72" i="16"/>
  <c r="H72" i="16"/>
  <c r="G72" i="16"/>
  <c r="F67" i="13"/>
  <c r="E67" i="13"/>
  <c r="G79" i="11"/>
  <c r="O82" i="9"/>
  <c r="N82" i="9"/>
  <c r="M82" i="9"/>
  <c r="L82" i="9"/>
  <c r="S96" i="10"/>
  <c r="M79" i="10"/>
  <c r="L79" i="10"/>
  <c r="K79" i="10"/>
  <c r="J79" i="10"/>
  <c r="O81" i="6"/>
  <c r="N81" i="6"/>
  <c r="M81" i="6"/>
  <c r="L81" i="6"/>
  <c r="K81" i="6"/>
  <c r="J34" i="4"/>
  <c r="J81" i="3"/>
  <c r="H81" i="3"/>
  <c r="Q153" i="14"/>
  <c r="P153" i="14"/>
  <c r="O153" i="14"/>
  <c r="N153" i="14"/>
  <c r="R153" i="14" s="1"/>
  <c r="M153" i="14"/>
  <c r="L153" i="14"/>
  <c r="Q152" i="14"/>
  <c r="P152" i="14"/>
  <c r="O152" i="14"/>
  <c r="N152" i="14"/>
  <c r="M152" i="14"/>
  <c r="L152" i="14"/>
  <c r="R152" i="14"/>
  <c r="Q151" i="14"/>
  <c r="P151" i="14"/>
  <c r="O151" i="14"/>
  <c r="N151" i="14"/>
  <c r="M151" i="14"/>
  <c r="L151" i="14"/>
  <c r="L71" i="16"/>
  <c r="K71" i="16"/>
  <c r="J71" i="16"/>
  <c r="H71" i="16"/>
  <c r="G71" i="16"/>
  <c r="G78" i="11"/>
  <c r="F66" i="13"/>
  <c r="E66" i="13"/>
  <c r="O80" i="6"/>
  <c r="N80" i="6"/>
  <c r="M80" i="6"/>
  <c r="L80" i="6"/>
  <c r="K80" i="6"/>
  <c r="P79" i="8"/>
  <c r="O79" i="8"/>
  <c r="N79" i="8"/>
  <c r="M79" i="8"/>
  <c r="L79" i="8"/>
  <c r="K79" i="8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O81" i="9"/>
  <c r="N81" i="9"/>
  <c r="M81" i="9"/>
  <c r="L81" i="9"/>
  <c r="R96" i="10"/>
  <c r="M78" i="10"/>
  <c r="L78" i="10"/>
  <c r="K78" i="10"/>
  <c r="J78" i="10"/>
  <c r="K79" i="3"/>
  <c r="J80" i="3"/>
  <c r="H80" i="3"/>
  <c r="CS50" i="17"/>
  <c r="CR50" i="17"/>
  <c r="CQ50" i="17"/>
  <c r="CS51" i="17"/>
  <c r="CR51" i="17"/>
  <c r="CQ51" i="17"/>
  <c r="CQ55" i="17"/>
  <c r="CP55" i="17"/>
  <c r="CO55" i="17"/>
  <c r="CN55" i="17"/>
  <c r="CM55" i="17"/>
  <c r="CL55" i="17"/>
  <c r="CK55" i="17"/>
  <c r="CJ55" i="17"/>
  <c r="CI55" i="17"/>
  <c r="CH55" i="17"/>
  <c r="CS44" i="17"/>
  <c r="CS46" i="17"/>
  <c r="CR46" i="17"/>
  <c r="CQ46" i="17"/>
  <c r="R74" i="15"/>
  <c r="Q74" i="15"/>
  <c r="U74" i="15" s="1"/>
  <c r="P74" i="15"/>
  <c r="O74" i="15"/>
  <c r="N74" i="15"/>
  <c r="R73" i="15"/>
  <c r="Q73" i="15"/>
  <c r="P73" i="15"/>
  <c r="O73" i="15"/>
  <c r="N73" i="15"/>
  <c r="R72" i="15"/>
  <c r="Q72" i="15"/>
  <c r="P72" i="15"/>
  <c r="O72" i="15"/>
  <c r="U72" i="15" s="1"/>
  <c r="N72" i="15"/>
  <c r="W72" i="15" s="1"/>
  <c r="R71" i="15"/>
  <c r="Q71" i="15"/>
  <c r="P71" i="15"/>
  <c r="O71" i="15"/>
  <c r="W71" i="15" s="1"/>
  <c r="N71" i="15"/>
  <c r="R70" i="15"/>
  <c r="Q70" i="15"/>
  <c r="P70" i="15"/>
  <c r="O70" i="15"/>
  <c r="N70" i="15"/>
  <c r="R69" i="15"/>
  <c r="Q69" i="15"/>
  <c r="P69" i="15"/>
  <c r="O69" i="15"/>
  <c r="U69" i="15" s="1"/>
  <c r="N69" i="15"/>
  <c r="W69" i="15"/>
  <c r="R68" i="15"/>
  <c r="Q68" i="15"/>
  <c r="P68" i="15"/>
  <c r="O68" i="15"/>
  <c r="N68" i="15"/>
  <c r="CP51" i="17"/>
  <c r="CO51" i="17"/>
  <c r="CN51" i="17"/>
  <c r="CM51" i="17"/>
  <c r="CP50" i="17"/>
  <c r="CO50" i="17"/>
  <c r="CN50" i="17"/>
  <c r="CM50" i="17"/>
  <c r="CP46" i="17"/>
  <c r="CO46" i="17"/>
  <c r="CN46" i="17"/>
  <c r="CM46" i="17"/>
  <c r="CL46" i="17"/>
  <c r="CK46" i="17"/>
  <c r="CJ46" i="17"/>
  <c r="CI46" i="17"/>
  <c r="CH46" i="17"/>
  <c r="CP47" i="17"/>
  <c r="CO47" i="17"/>
  <c r="CN47" i="17"/>
  <c r="CM47" i="17"/>
  <c r="CL47" i="17"/>
  <c r="CK47" i="17"/>
  <c r="CJ47" i="17"/>
  <c r="CI47" i="17"/>
  <c r="CH47" i="17"/>
  <c r="CQ49" i="17"/>
  <c r="CP49" i="17"/>
  <c r="CO49" i="17"/>
  <c r="CN49" i="17"/>
  <c r="CM49" i="17"/>
  <c r="CL49" i="17"/>
  <c r="CK49" i="17"/>
  <c r="CJ49" i="17"/>
  <c r="CI49" i="17"/>
  <c r="CH49" i="17"/>
  <c r="CP48" i="17"/>
  <c r="CO48" i="17"/>
  <c r="CN48" i="17"/>
  <c r="CM48" i="17"/>
  <c r="CS47" i="17"/>
  <c r="CR47" i="17"/>
  <c r="CQ47" i="17"/>
  <c r="CR44" i="17"/>
  <c r="CQ44" i="17"/>
  <c r="CP44" i="17"/>
  <c r="CO44" i="17"/>
  <c r="CN44" i="17"/>
  <c r="CM44" i="17"/>
  <c r="CL44" i="17"/>
  <c r="CK44" i="17"/>
  <c r="CJ44" i="17"/>
  <c r="CI44" i="17"/>
  <c r="CH44" i="17"/>
  <c r="Q150" i="14"/>
  <c r="P150" i="14"/>
  <c r="O150" i="14"/>
  <c r="N150" i="14"/>
  <c r="M150" i="14"/>
  <c r="L150" i="14"/>
  <c r="Q149" i="14"/>
  <c r="P149" i="14"/>
  <c r="O149" i="14"/>
  <c r="N149" i="14"/>
  <c r="M149" i="14"/>
  <c r="L149" i="14"/>
  <c r="Q148" i="14"/>
  <c r="P148" i="14"/>
  <c r="O148" i="14"/>
  <c r="N148" i="14"/>
  <c r="M148" i="14"/>
  <c r="L148" i="14"/>
  <c r="T79" i="19"/>
  <c r="T78" i="19"/>
  <c r="K79" i="19"/>
  <c r="K78" i="19"/>
  <c r="L99" i="16"/>
  <c r="K99" i="16"/>
  <c r="L70" i="16"/>
  <c r="K70" i="16"/>
  <c r="J70" i="16"/>
  <c r="H70" i="16"/>
  <c r="G70" i="16"/>
  <c r="G77" i="11"/>
  <c r="F65" i="13"/>
  <c r="E65" i="13"/>
  <c r="M77" i="10"/>
  <c r="L77" i="10"/>
  <c r="K77" i="10"/>
  <c r="J77" i="10"/>
  <c r="I77" i="10"/>
  <c r="Q96" i="10"/>
  <c r="O80" i="9"/>
  <c r="N80" i="9"/>
  <c r="M80" i="9"/>
  <c r="L80" i="9"/>
  <c r="P78" i="8"/>
  <c r="O78" i="8"/>
  <c r="N78" i="8"/>
  <c r="M78" i="8"/>
  <c r="L78" i="8"/>
  <c r="K78" i="8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O79" i="6"/>
  <c r="N79" i="6"/>
  <c r="M79" i="6"/>
  <c r="L79" i="6"/>
  <c r="K79" i="6"/>
  <c r="I34" i="4"/>
  <c r="H34" i="4"/>
  <c r="J79" i="3"/>
  <c r="H79" i="3"/>
  <c r="T77" i="19"/>
  <c r="K77" i="19"/>
  <c r="L69" i="16"/>
  <c r="K69" i="16"/>
  <c r="J69" i="16"/>
  <c r="H69" i="16"/>
  <c r="G69" i="16"/>
  <c r="Q147" i="14"/>
  <c r="P147" i="14"/>
  <c r="O147" i="14"/>
  <c r="N147" i="14"/>
  <c r="M147" i="14"/>
  <c r="L147" i="14"/>
  <c r="Q146" i="14"/>
  <c r="P146" i="14"/>
  <c r="O146" i="14"/>
  <c r="N146" i="14"/>
  <c r="M146" i="14"/>
  <c r="L146" i="14"/>
  <c r="Q145" i="14"/>
  <c r="P145" i="14"/>
  <c r="O145" i="14"/>
  <c r="N145" i="14"/>
  <c r="M145" i="14"/>
  <c r="L145" i="14"/>
  <c r="F64" i="13"/>
  <c r="E64" i="13"/>
  <c r="G76" i="11"/>
  <c r="P96" i="10"/>
  <c r="M76" i="10"/>
  <c r="L76" i="10"/>
  <c r="K76" i="10"/>
  <c r="J76" i="10"/>
  <c r="I76" i="10"/>
  <c r="F65" i="9"/>
  <c r="F66" i="9"/>
  <c r="F67" i="9"/>
  <c r="F68" i="9"/>
  <c r="O79" i="9"/>
  <c r="N79" i="9"/>
  <c r="M79" i="9"/>
  <c r="L79" i="9"/>
  <c r="P77" i="8"/>
  <c r="O77" i="8"/>
  <c r="N77" i="8"/>
  <c r="M77" i="8"/>
  <c r="L77" i="8"/>
  <c r="K77" i="8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O78" i="6"/>
  <c r="N78" i="6"/>
  <c r="M78" i="6"/>
  <c r="L78" i="6"/>
  <c r="K78" i="6"/>
  <c r="J78" i="3"/>
  <c r="H78" i="3"/>
  <c r="CL51" i="17"/>
  <c r="CK51" i="17"/>
  <c r="CJ51" i="17"/>
  <c r="CI51" i="17"/>
  <c r="CH51" i="17"/>
  <c r="CL50" i="17"/>
  <c r="CK50" i="17"/>
  <c r="CJ50" i="17"/>
  <c r="CI50" i="17"/>
  <c r="CH50" i="17"/>
  <c r="CL48" i="17"/>
  <c r="CK48" i="17"/>
  <c r="CJ48" i="17"/>
  <c r="CI48" i="17"/>
  <c r="CH48" i="17"/>
  <c r="T76" i="19"/>
  <c r="K76" i="19"/>
  <c r="I98" i="16"/>
  <c r="L68" i="16"/>
  <c r="K68" i="16"/>
  <c r="J68" i="16"/>
  <c r="H68" i="16"/>
  <c r="G68" i="16"/>
  <c r="Q144" i="14"/>
  <c r="P144" i="14"/>
  <c r="O144" i="14"/>
  <c r="N144" i="14"/>
  <c r="M144" i="14"/>
  <c r="L144" i="14"/>
  <c r="S144" i="14" s="1"/>
  <c r="V144" i="14" s="1"/>
  <c r="Q143" i="14"/>
  <c r="P143" i="14"/>
  <c r="O143" i="14"/>
  <c r="N143" i="14"/>
  <c r="M143" i="14"/>
  <c r="L143" i="14"/>
  <c r="Q142" i="14"/>
  <c r="P142" i="14"/>
  <c r="O142" i="14"/>
  <c r="N142" i="14"/>
  <c r="M142" i="14"/>
  <c r="L142" i="14"/>
  <c r="F63" i="13"/>
  <c r="E63" i="13"/>
  <c r="G75" i="11"/>
  <c r="O96" i="10"/>
  <c r="M75" i="10"/>
  <c r="L75" i="10"/>
  <c r="K75" i="10"/>
  <c r="J75" i="10"/>
  <c r="I75" i="10"/>
  <c r="O78" i="9"/>
  <c r="N78" i="9"/>
  <c r="M78" i="9"/>
  <c r="L78" i="9"/>
  <c r="P76" i="8"/>
  <c r="O76" i="8"/>
  <c r="N76" i="8"/>
  <c r="M76" i="8"/>
  <c r="L76" i="8"/>
  <c r="K76" i="8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O77" i="6"/>
  <c r="N77" i="6"/>
  <c r="M77" i="6"/>
  <c r="L77" i="6"/>
  <c r="K77" i="6"/>
  <c r="J77" i="3"/>
  <c r="H77" i="3"/>
  <c r="J33" i="4"/>
  <c r="CG56" i="17"/>
  <c r="CF56" i="17"/>
  <c r="CE56" i="17"/>
  <c r="CD56" i="17"/>
  <c r="CC56" i="17"/>
  <c r="L141" i="14"/>
  <c r="AG75" i="7"/>
  <c r="AF75" i="7"/>
  <c r="AE75" i="7"/>
  <c r="AD75" i="7"/>
  <c r="AC75" i="7"/>
  <c r="AB75" i="7"/>
  <c r="AA75" i="7"/>
  <c r="Z75" i="7"/>
  <c r="Y75" i="7"/>
  <c r="X75" i="7"/>
  <c r="W75" i="7"/>
  <c r="E101" i="6"/>
  <c r="E98" i="6"/>
  <c r="E100" i="6"/>
  <c r="E99" i="6"/>
  <c r="K24" i="19"/>
  <c r="T24" i="19"/>
  <c r="K25" i="19"/>
  <c r="T25" i="19"/>
  <c r="K26" i="19"/>
  <c r="T26" i="19"/>
  <c r="K27" i="19"/>
  <c r="T27" i="19"/>
  <c r="K28" i="19"/>
  <c r="T28" i="19"/>
  <c r="K29" i="19"/>
  <c r="T29" i="19"/>
  <c r="K30" i="19"/>
  <c r="T30" i="19"/>
  <c r="K31" i="19"/>
  <c r="T31" i="19"/>
  <c r="K32" i="19"/>
  <c r="T32" i="19"/>
  <c r="K33" i="19"/>
  <c r="T33" i="19"/>
  <c r="K34" i="19"/>
  <c r="T34" i="19"/>
  <c r="K35" i="19"/>
  <c r="T35" i="19"/>
  <c r="K36" i="19"/>
  <c r="T36" i="19"/>
  <c r="K37" i="19"/>
  <c r="T37" i="19"/>
  <c r="K38" i="19"/>
  <c r="T38" i="19"/>
  <c r="K39" i="19"/>
  <c r="T39" i="19"/>
  <c r="K40" i="19"/>
  <c r="T40" i="19"/>
  <c r="K41" i="19"/>
  <c r="T41" i="19"/>
  <c r="K42" i="19"/>
  <c r="T42" i="19"/>
  <c r="K43" i="19"/>
  <c r="T43" i="19"/>
  <c r="K44" i="19"/>
  <c r="T44" i="19"/>
  <c r="K45" i="19"/>
  <c r="T45" i="19"/>
  <c r="K46" i="19"/>
  <c r="T46" i="19"/>
  <c r="K47" i="19"/>
  <c r="T47" i="19"/>
  <c r="K48" i="19"/>
  <c r="T48" i="19"/>
  <c r="K49" i="19"/>
  <c r="T49" i="19"/>
  <c r="K50" i="19"/>
  <c r="T50" i="19"/>
  <c r="K51" i="19"/>
  <c r="T51" i="19"/>
  <c r="K52" i="19"/>
  <c r="T52" i="19"/>
  <c r="K53" i="19"/>
  <c r="T53" i="19"/>
  <c r="K54" i="19"/>
  <c r="T54" i="19"/>
  <c r="K55" i="19"/>
  <c r="T55" i="19"/>
  <c r="K56" i="19"/>
  <c r="T56" i="19"/>
  <c r="K57" i="19"/>
  <c r="T57" i="19"/>
  <c r="K58" i="19"/>
  <c r="T58" i="19"/>
  <c r="K59" i="19"/>
  <c r="T59" i="19"/>
  <c r="K60" i="19"/>
  <c r="T60" i="19"/>
  <c r="K61" i="19"/>
  <c r="T61" i="19"/>
  <c r="K62" i="19"/>
  <c r="T62" i="19"/>
  <c r="K63" i="19"/>
  <c r="T63" i="19"/>
  <c r="K64" i="19"/>
  <c r="T64" i="19"/>
  <c r="K65" i="19"/>
  <c r="T65" i="19"/>
  <c r="K66" i="19"/>
  <c r="T66" i="19"/>
  <c r="K67" i="19"/>
  <c r="T67" i="19"/>
  <c r="K68" i="19"/>
  <c r="T68" i="19"/>
  <c r="K69" i="19"/>
  <c r="T69" i="19"/>
  <c r="K70" i="19"/>
  <c r="T70" i="19"/>
  <c r="K71" i="19"/>
  <c r="T71" i="19"/>
  <c r="K72" i="19"/>
  <c r="T72" i="19"/>
  <c r="K73" i="19"/>
  <c r="T73" i="19"/>
  <c r="K74" i="19"/>
  <c r="T74" i="19"/>
  <c r="K75" i="19"/>
  <c r="T75" i="19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A60" i="17" s="1"/>
  <c r="AB44" i="17"/>
  <c r="AC44" i="17"/>
  <c r="AD44" i="17"/>
  <c r="AE44" i="17"/>
  <c r="AE60" i="17" s="1"/>
  <c r="AF44" i="17"/>
  <c r="AG44" i="17"/>
  <c r="AH44" i="17"/>
  <c r="AI44" i="17"/>
  <c r="AI60" i="17" s="1"/>
  <c r="AJ44" i="17"/>
  <c r="AK44" i="17"/>
  <c r="AL44" i="17"/>
  <c r="AM44" i="17"/>
  <c r="AM60" i="17" s="1"/>
  <c r="AN44" i="17"/>
  <c r="AO44" i="17"/>
  <c r="AP44" i="17"/>
  <c r="AQ44" i="17"/>
  <c r="AQ60" i="17" s="1"/>
  <c r="AR44" i="17"/>
  <c r="AS44" i="17"/>
  <c r="AT44" i="17"/>
  <c r="AU44" i="17"/>
  <c r="AU60" i="17" s="1"/>
  <c r="AV44" i="17"/>
  <c r="AW44" i="17"/>
  <c r="AX44" i="17"/>
  <c r="AY44" i="17"/>
  <c r="AY60" i="17" s="1"/>
  <c r="AZ44" i="17"/>
  <c r="BA44" i="17"/>
  <c r="BB44" i="17"/>
  <c r="BC44" i="17"/>
  <c r="BC60" i="17" s="1"/>
  <c r="BD44" i="17"/>
  <c r="BE44" i="17"/>
  <c r="BF44" i="17"/>
  <c r="BG44" i="17"/>
  <c r="BG60" i="17" s="1"/>
  <c r="BH44" i="17"/>
  <c r="BI44" i="17"/>
  <c r="BJ44" i="17"/>
  <c r="BK44" i="17"/>
  <c r="BK60" i="17" s="1"/>
  <c r="BL44" i="17"/>
  <c r="BM44" i="17"/>
  <c r="BN44" i="17"/>
  <c r="BO44" i="17"/>
  <c r="BO60" i="17" s="1"/>
  <c r="BP44" i="17"/>
  <c r="BQ44" i="17"/>
  <c r="BR44" i="17"/>
  <c r="BS44" i="17"/>
  <c r="BS60" i="17" s="1"/>
  <c r="BT44" i="17"/>
  <c r="BU44" i="17"/>
  <c r="BV44" i="17"/>
  <c r="BW44" i="17"/>
  <c r="BW60" i="17" s="1"/>
  <c r="BX44" i="17"/>
  <c r="BY44" i="17"/>
  <c r="BZ44" i="17"/>
  <c r="CA44" i="17"/>
  <c r="CB44" i="17"/>
  <c r="CC44" i="17"/>
  <c r="CD44" i="17"/>
  <c r="CD60" i="17" s="1"/>
  <c r="CE44" i="17"/>
  <c r="CF44" i="17"/>
  <c r="CF60" i="17" s="1"/>
  <c r="CG44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BD61" i="17" s="1"/>
  <c r="AA45" i="17"/>
  <c r="AB45" i="17"/>
  <c r="AC45" i="17"/>
  <c r="AD45" i="17"/>
  <c r="AE45" i="17"/>
  <c r="AF45" i="17"/>
  <c r="AG45" i="17"/>
  <c r="AH45" i="17"/>
  <c r="AH61" i="17" s="1"/>
  <c r="AI45" i="17"/>
  <c r="AJ45" i="17"/>
  <c r="AK45" i="17"/>
  <c r="AL45" i="17"/>
  <c r="AM45" i="17"/>
  <c r="AN45" i="17"/>
  <c r="AO45" i="17"/>
  <c r="AP45" i="17"/>
  <c r="AQ45" i="17"/>
  <c r="AR45" i="17"/>
  <c r="AS45" i="17"/>
  <c r="AT45" i="17"/>
  <c r="AU45" i="17"/>
  <c r="AV45" i="17"/>
  <c r="AW45" i="17"/>
  <c r="AX45" i="17"/>
  <c r="AX61" i="17" s="1"/>
  <c r="AY45" i="17"/>
  <c r="AZ45" i="17"/>
  <c r="BA45" i="17"/>
  <c r="BB45" i="17"/>
  <c r="BC45" i="17"/>
  <c r="BD45" i="17"/>
  <c r="BE45" i="17"/>
  <c r="BE61" i="17" s="1"/>
  <c r="BF45" i="17"/>
  <c r="BG45" i="17"/>
  <c r="BH45" i="17"/>
  <c r="BI45" i="17"/>
  <c r="BJ45" i="17"/>
  <c r="BK45" i="17"/>
  <c r="BL45" i="17"/>
  <c r="BM45" i="17"/>
  <c r="BM61" i="17" s="1"/>
  <c r="BN45" i="17"/>
  <c r="BO45" i="17"/>
  <c r="BP45" i="17"/>
  <c r="BQ45" i="17"/>
  <c r="BR45" i="17"/>
  <c r="BS45" i="17"/>
  <c r="BT45" i="17"/>
  <c r="BU45" i="17"/>
  <c r="BU61" i="17" s="1"/>
  <c r="BV45" i="17"/>
  <c r="BW45" i="17"/>
  <c r="BX45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AH46" i="17"/>
  <c r="AH62" i="17" s="1"/>
  <c r="AI46" i="17"/>
  <c r="AJ46" i="17"/>
  <c r="AK46" i="17"/>
  <c r="AL46" i="17"/>
  <c r="AM46" i="17"/>
  <c r="AN46" i="17"/>
  <c r="AO46" i="17"/>
  <c r="AO62" i="17" s="1"/>
  <c r="AP46" i="17"/>
  <c r="AQ46" i="17"/>
  <c r="AR46" i="17"/>
  <c r="AS46" i="17"/>
  <c r="AT46" i="17"/>
  <c r="AU46" i="17"/>
  <c r="AV46" i="17"/>
  <c r="AW46" i="17"/>
  <c r="AX46" i="17"/>
  <c r="AY46" i="17"/>
  <c r="AZ46" i="17"/>
  <c r="BA46" i="17"/>
  <c r="BB46" i="17"/>
  <c r="BC46" i="17"/>
  <c r="BD46" i="17"/>
  <c r="BE46" i="17"/>
  <c r="BF46" i="17"/>
  <c r="BG46" i="17"/>
  <c r="BH46" i="17"/>
  <c r="BI46" i="17"/>
  <c r="BJ46" i="17"/>
  <c r="BK46" i="17"/>
  <c r="BL46" i="17"/>
  <c r="BM46" i="17"/>
  <c r="BN46" i="17"/>
  <c r="BO46" i="17"/>
  <c r="BP46" i="17"/>
  <c r="BQ46" i="17"/>
  <c r="BQ62" i="17" s="1"/>
  <c r="BR46" i="17"/>
  <c r="BS46" i="17"/>
  <c r="BT46" i="17"/>
  <c r="BU46" i="17"/>
  <c r="BV46" i="17"/>
  <c r="BW46" i="17"/>
  <c r="BX46" i="17"/>
  <c r="BY46" i="17"/>
  <c r="BZ46" i="17"/>
  <c r="CA46" i="17"/>
  <c r="CB46" i="17"/>
  <c r="CC46" i="17"/>
  <c r="CD46" i="17"/>
  <c r="CE46" i="17"/>
  <c r="CF46" i="17"/>
  <c r="CG46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C63" i="17" s="1"/>
  <c r="AD47" i="17"/>
  <c r="AD63" i="17" s="1"/>
  <c r="AE47" i="17"/>
  <c r="AF47" i="17"/>
  <c r="AG47" i="17"/>
  <c r="AH47" i="17"/>
  <c r="AI47" i="17"/>
  <c r="AJ47" i="17"/>
  <c r="AK47" i="17"/>
  <c r="AL47" i="17"/>
  <c r="AL63" i="17" s="1"/>
  <c r="AM47" i="17"/>
  <c r="AN47" i="17"/>
  <c r="AN63" i="17"/>
  <c r="AO47" i="17"/>
  <c r="AP47" i="17"/>
  <c r="AP63" i="17" s="1"/>
  <c r="AQ47" i="17"/>
  <c r="AQ63" i="17" s="1"/>
  <c r="AR47" i="17"/>
  <c r="AR63" i="17" s="1"/>
  <c r="AS47" i="17"/>
  <c r="AT47" i="17"/>
  <c r="AU47" i="17"/>
  <c r="AV47" i="17"/>
  <c r="AV63" i="17" s="1"/>
  <c r="AW47" i="17"/>
  <c r="AX47" i="17"/>
  <c r="AY47" i="17"/>
  <c r="AZ47" i="17"/>
  <c r="BA47" i="17"/>
  <c r="BB47" i="17"/>
  <c r="BC47" i="17"/>
  <c r="BD47" i="17"/>
  <c r="BD63" i="17" s="1"/>
  <c r="BE47" i="17"/>
  <c r="BF47" i="17"/>
  <c r="BG47" i="17"/>
  <c r="BH47" i="17"/>
  <c r="BH63" i="17" s="1"/>
  <c r="BI47" i="17"/>
  <c r="BI63" i="17" s="1"/>
  <c r="BJ47" i="17"/>
  <c r="BK47" i="17"/>
  <c r="BK63" i="17" s="1"/>
  <c r="BL47" i="17"/>
  <c r="BL63" i="17" s="1"/>
  <c r="BM47" i="17"/>
  <c r="BN47" i="17"/>
  <c r="BN63" i="17"/>
  <c r="BO47" i="17"/>
  <c r="BP47" i="17"/>
  <c r="BQ47" i="17"/>
  <c r="BR47" i="17"/>
  <c r="BR63" i="17" s="1"/>
  <c r="BS47" i="17"/>
  <c r="BS63" i="17" s="1"/>
  <c r="BT47" i="17"/>
  <c r="BU47" i="17"/>
  <c r="BV47" i="17"/>
  <c r="BV63" i="17" s="1"/>
  <c r="BW47" i="17"/>
  <c r="BW63" i="17" s="1"/>
  <c r="BX47" i="17"/>
  <c r="BY47" i="17"/>
  <c r="BZ47" i="17"/>
  <c r="CA47" i="17"/>
  <c r="CA63" i="17" s="1"/>
  <c r="CB47" i="17"/>
  <c r="CB63" i="17" s="1"/>
  <c r="CC47" i="17"/>
  <c r="CC63" i="17" s="1"/>
  <c r="CD47" i="17"/>
  <c r="CE47" i="17"/>
  <c r="CF47" i="17"/>
  <c r="CG47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AA64" i="17" s="1"/>
  <c r="AB48" i="17"/>
  <c r="AC48" i="17"/>
  <c r="AC64" i="17" s="1"/>
  <c r="AD48" i="17"/>
  <c r="AE48" i="17"/>
  <c r="AF48" i="17"/>
  <c r="AG48" i="17"/>
  <c r="AG64" i="17" s="1"/>
  <c r="AH48" i="17"/>
  <c r="AI48" i="17"/>
  <c r="AI64" i="17" s="1"/>
  <c r="AJ48" i="17"/>
  <c r="AJ64" i="17" s="1"/>
  <c r="AK48" i="17"/>
  <c r="AK64" i="17"/>
  <c r="AL48" i="17"/>
  <c r="AL64" i="17" s="1"/>
  <c r="AM48" i="17"/>
  <c r="AM64" i="17" s="1"/>
  <c r="AN48" i="17"/>
  <c r="AO48" i="17"/>
  <c r="AP48" i="17"/>
  <c r="AP64" i="17" s="1"/>
  <c r="AQ48" i="17"/>
  <c r="AQ64" i="17" s="1"/>
  <c r="AR48" i="17"/>
  <c r="AR64" i="17" s="1"/>
  <c r="AS48" i="17"/>
  <c r="AS64" i="17" s="1"/>
  <c r="AT48" i="17"/>
  <c r="AU48" i="17"/>
  <c r="AV48" i="17"/>
  <c r="AW48" i="17"/>
  <c r="AW64" i="17" s="1"/>
  <c r="AX48" i="17"/>
  <c r="AX64" i="17" s="1"/>
  <c r="AY48" i="17"/>
  <c r="AZ48" i="17"/>
  <c r="AZ64" i="17" s="1"/>
  <c r="BA48" i="17"/>
  <c r="BA64" i="17" s="1"/>
  <c r="BB48" i="17"/>
  <c r="BC48" i="17"/>
  <c r="BC64" i="17" s="1"/>
  <c r="BD48" i="17"/>
  <c r="BD64" i="17" s="1"/>
  <c r="BE48" i="17"/>
  <c r="BF48" i="17"/>
  <c r="BG48" i="17"/>
  <c r="BG64" i="17" s="1"/>
  <c r="BH48" i="17"/>
  <c r="BH64" i="17" s="1"/>
  <c r="BI48" i="17"/>
  <c r="BJ48" i="17"/>
  <c r="BK48" i="17"/>
  <c r="BL48" i="17"/>
  <c r="BM48" i="17"/>
  <c r="BN48" i="17"/>
  <c r="BN64" i="17" s="1"/>
  <c r="BO48" i="17"/>
  <c r="BO64" i="17" s="1"/>
  <c r="BP48" i="17"/>
  <c r="BQ48" i="17"/>
  <c r="BR48" i="17"/>
  <c r="BS48" i="17"/>
  <c r="BT48" i="17"/>
  <c r="BT64" i="17" s="1"/>
  <c r="BU48" i="17"/>
  <c r="BV48" i="17"/>
  <c r="BW48" i="17"/>
  <c r="BW64" i="17" s="1"/>
  <c r="BX48" i="17"/>
  <c r="BY48" i="17"/>
  <c r="BZ48" i="17"/>
  <c r="CA48" i="17"/>
  <c r="CB48" i="17"/>
  <c r="CB64" i="17" s="1"/>
  <c r="CC48" i="17"/>
  <c r="CD48" i="17"/>
  <c r="CE48" i="17"/>
  <c r="CE64" i="17" s="1"/>
  <c r="CF48" i="17"/>
  <c r="CG48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M65" i="17" s="1"/>
  <c r="AA49" i="17"/>
  <c r="AB49" i="17"/>
  <c r="AC49" i="17"/>
  <c r="AD49" i="17"/>
  <c r="AE49" i="17"/>
  <c r="AF49" i="17"/>
  <c r="AG49" i="17"/>
  <c r="AH49" i="17"/>
  <c r="AH65" i="17" s="1"/>
  <c r="AI49" i="17"/>
  <c r="AJ49" i="17"/>
  <c r="AK49" i="17"/>
  <c r="AL49" i="17"/>
  <c r="AM49" i="17"/>
  <c r="AN49" i="17"/>
  <c r="AO49" i="17"/>
  <c r="AP49" i="17"/>
  <c r="AP65" i="17" s="1"/>
  <c r="AQ49" i="17"/>
  <c r="AR49" i="17"/>
  <c r="AS49" i="17"/>
  <c r="AT49" i="17"/>
  <c r="AU49" i="17"/>
  <c r="AV49" i="17"/>
  <c r="AW49" i="17"/>
  <c r="AX49" i="17"/>
  <c r="AX65" i="17" s="1"/>
  <c r="AY49" i="17"/>
  <c r="AZ49" i="17"/>
  <c r="BA49" i="17"/>
  <c r="BB49" i="17"/>
  <c r="BC49" i="17"/>
  <c r="BD49" i="17"/>
  <c r="BE49" i="17"/>
  <c r="BF49" i="17"/>
  <c r="BG49" i="17"/>
  <c r="BH49" i="17"/>
  <c r="BI49" i="17"/>
  <c r="BJ49" i="17"/>
  <c r="BK49" i="17"/>
  <c r="BL49" i="17"/>
  <c r="BM49" i="17"/>
  <c r="BN49" i="17"/>
  <c r="BO49" i="17"/>
  <c r="BP49" i="17"/>
  <c r="BQ49" i="17"/>
  <c r="BR49" i="17"/>
  <c r="BS49" i="17"/>
  <c r="BT49" i="17"/>
  <c r="BU49" i="17"/>
  <c r="BV49" i="17"/>
  <c r="BW49" i="17"/>
  <c r="BX49" i="17"/>
  <c r="BY49" i="17"/>
  <c r="BZ49" i="17"/>
  <c r="CA49" i="17"/>
  <c r="CB49" i="17"/>
  <c r="CC49" i="17"/>
  <c r="CD49" i="17"/>
  <c r="CD65" i="17" s="1"/>
  <c r="CE49" i="17"/>
  <c r="CF49" i="17"/>
  <c r="CG49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D50" i="17"/>
  <c r="AE50" i="17"/>
  <c r="AF50" i="17"/>
  <c r="AG50" i="17"/>
  <c r="AH50" i="17"/>
  <c r="AH66" i="17" s="1"/>
  <c r="AI50" i="17"/>
  <c r="AJ50" i="17"/>
  <c r="AJ66" i="17" s="1"/>
  <c r="AK50" i="17"/>
  <c r="AL50" i="17"/>
  <c r="AM50" i="17"/>
  <c r="AN50" i="17"/>
  <c r="AO50" i="17"/>
  <c r="AP50" i="17"/>
  <c r="AQ50" i="17"/>
  <c r="AR50" i="17"/>
  <c r="AR66" i="17" s="1"/>
  <c r="AS50" i="17"/>
  <c r="AT50" i="17"/>
  <c r="AU50" i="17"/>
  <c r="AV50" i="17"/>
  <c r="AW50" i="17"/>
  <c r="AX50" i="17"/>
  <c r="AY50" i="17"/>
  <c r="AZ50" i="17"/>
  <c r="AZ66" i="17" s="1"/>
  <c r="BA50" i="17"/>
  <c r="BB50" i="17"/>
  <c r="BC50" i="17"/>
  <c r="BD50" i="17"/>
  <c r="BE50" i="17"/>
  <c r="BF50" i="17"/>
  <c r="BF66" i="17" s="1"/>
  <c r="BG50" i="17"/>
  <c r="BG66" i="17" s="1"/>
  <c r="BH50" i="17"/>
  <c r="BH66" i="17" s="1"/>
  <c r="BI50" i="17"/>
  <c r="BJ50" i="17"/>
  <c r="BK50" i="17"/>
  <c r="BL50" i="17"/>
  <c r="BM50" i="17"/>
  <c r="BN50" i="17"/>
  <c r="BN66" i="17" s="1"/>
  <c r="BO50" i="17"/>
  <c r="BO66" i="17" s="1"/>
  <c r="BP50" i="17"/>
  <c r="BQ50" i="17"/>
  <c r="BR50" i="17"/>
  <c r="BS50" i="17"/>
  <c r="BT50" i="17"/>
  <c r="BU50" i="17"/>
  <c r="BV50" i="17"/>
  <c r="BV66" i="17" s="1"/>
  <c r="BW50" i="17"/>
  <c r="BW66" i="17" s="1"/>
  <c r="BX50" i="17"/>
  <c r="BY50" i="17"/>
  <c r="BZ50" i="17"/>
  <c r="CA50" i="17"/>
  <c r="CB50" i="17"/>
  <c r="CC50" i="17"/>
  <c r="CD50" i="17"/>
  <c r="CD66" i="17" s="1"/>
  <c r="CE50" i="17"/>
  <c r="CE66" i="17" s="1"/>
  <c r="CF50" i="17"/>
  <c r="CG50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AB51" i="17"/>
  <c r="AB67" i="17" s="1"/>
  <c r="AC51" i="17"/>
  <c r="AD51" i="17"/>
  <c r="AD67" i="17" s="1"/>
  <c r="AE51" i="17"/>
  <c r="AF51" i="17"/>
  <c r="AF67" i="17" s="1"/>
  <c r="AG51" i="17"/>
  <c r="AH51" i="17"/>
  <c r="AH67" i="17" s="1"/>
  <c r="AI51" i="17"/>
  <c r="AJ51" i="17"/>
  <c r="AK51" i="17"/>
  <c r="AK67" i="17" s="1"/>
  <c r="AL51" i="17"/>
  <c r="AM51" i="17"/>
  <c r="AN51" i="17"/>
  <c r="AO51" i="17"/>
  <c r="AO67" i="17" s="1"/>
  <c r="AP51" i="17"/>
  <c r="AQ51" i="17"/>
  <c r="AR51" i="17"/>
  <c r="AS51" i="17"/>
  <c r="AT51" i="17"/>
  <c r="AU51" i="17"/>
  <c r="AV51" i="17"/>
  <c r="AV67" i="17" s="1"/>
  <c r="AW51" i="17"/>
  <c r="AX51" i="17"/>
  <c r="AY51" i="17"/>
  <c r="AZ51" i="17"/>
  <c r="BA51" i="17"/>
  <c r="BB51" i="17"/>
  <c r="BC51" i="17"/>
  <c r="BD51" i="17"/>
  <c r="BD67" i="17" s="1"/>
  <c r="BE51" i="17"/>
  <c r="BF51" i="17"/>
  <c r="BG51" i="17"/>
  <c r="BH51" i="17"/>
  <c r="BI51" i="17"/>
  <c r="BJ51" i="17"/>
  <c r="BK51" i="17"/>
  <c r="BL51" i="17"/>
  <c r="BL67" i="17" s="1"/>
  <c r="BM51" i="17"/>
  <c r="BN51" i="17"/>
  <c r="BO51" i="17"/>
  <c r="BP51" i="17"/>
  <c r="BP67" i="17" s="1"/>
  <c r="BQ51" i="17"/>
  <c r="BR51" i="17"/>
  <c r="BS51" i="17"/>
  <c r="BT51" i="17"/>
  <c r="BT67" i="17" s="1"/>
  <c r="BU51" i="17"/>
  <c r="BV51" i="17"/>
  <c r="BW51" i="17"/>
  <c r="BW67" i="17" s="1"/>
  <c r="BX51" i="17"/>
  <c r="BX67" i="17" s="1"/>
  <c r="BY51" i="17"/>
  <c r="BZ51" i="17"/>
  <c r="CA51" i="17"/>
  <c r="CB51" i="17"/>
  <c r="CC51" i="17"/>
  <c r="CD51" i="17"/>
  <c r="CE51" i="17"/>
  <c r="CE67" i="17" s="1"/>
  <c r="CF51" i="17"/>
  <c r="CG51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AB52" i="17"/>
  <c r="AC52" i="17"/>
  <c r="AD52" i="17"/>
  <c r="AE52" i="17"/>
  <c r="AF52" i="17"/>
  <c r="AG52" i="17"/>
  <c r="AH52" i="17"/>
  <c r="AH68" i="17" s="1"/>
  <c r="AI52" i="17"/>
  <c r="AI68" i="17" s="1"/>
  <c r="AJ52" i="17"/>
  <c r="AJ68" i="17" s="1"/>
  <c r="AK52" i="17"/>
  <c r="AL52" i="17"/>
  <c r="AM52" i="17"/>
  <c r="AN52" i="17"/>
  <c r="AO52" i="17"/>
  <c r="AP52" i="17"/>
  <c r="AP68" i="17"/>
  <c r="AQ52" i="17"/>
  <c r="AQ68" i="17" s="1"/>
  <c r="AR52" i="17"/>
  <c r="AS52" i="17"/>
  <c r="AT52" i="17"/>
  <c r="AU52" i="17"/>
  <c r="AV52" i="17"/>
  <c r="AW52" i="17"/>
  <c r="AX52" i="17"/>
  <c r="AX68" i="17" s="1"/>
  <c r="AY52" i="17"/>
  <c r="AY68" i="17" s="1"/>
  <c r="AZ52" i="17"/>
  <c r="BA52" i="17"/>
  <c r="BB52" i="17"/>
  <c r="BC52" i="17"/>
  <c r="BD52" i="17"/>
  <c r="BE52" i="17"/>
  <c r="BE68" i="17" s="1"/>
  <c r="BF52" i="17"/>
  <c r="BF68" i="17" s="1"/>
  <c r="BG52" i="17"/>
  <c r="BG68" i="17" s="1"/>
  <c r="BH52" i="17"/>
  <c r="BI52" i="17"/>
  <c r="BJ52" i="17"/>
  <c r="BK52" i="17"/>
  <c r="BL52" i="17"/>
  <c r="BM52" i="17"/>
  <c r="BM68" i="17" s="1"/>
  <c r="BN52" i="17"/>
  <c r="BN68" i="17" s="1"/>
  <c r="BO52" i="17"/>
  <c r="BP52" i="17"/>
  <c r="BQ52" i="17"/>
  <c r="BR52" i="17"/>
  <c r="BS52" i="17"/>
  <c r="BT52" i="17"/>
  <c r="BU52" i="17"/>
  <c r="BU68" i="17" s="1"/>
  <c r="B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AI54" i="17"/>
  <c r="AI70" i="17" s="1"/>
  <c r="AJ54" i="17"/>
  <c r="AK54" i="17"/>
  <c r="AL54" i="17"/>
  <c r="AM54" i="17"/>
  <c r="AN54" i="17"/>
  <c r="AO54" i="17"/>
  <c r="AP54" i="17"/>
  <c r="AQ54" i="17"/>
  <c r="AR54" i="17"/>
  <c r="AS54" i="17"/>
  <c r="AT54" i="17"/>
  <c r="AU54" i="17"/>
  <c r="AV54" i="17"/>
  <c r="AW54" i="17"/>
  <c r="AX54" i="17"/>
  <c r="AY54" i="17"/>
  <c r="AZ54" i="17"/>
  <c r="BA54" i="17"/>
  <c r="BB54" i="17"/>
  <c r="BC54" i="17"/>
  <c r="BD54" i="17"/>
  <c r="BE54" i="17"/>
  <c r="BF54" i="17"/>
  <c r="BG54" i="17"/>
  <c r="BH54" i="17"/>
  <c r="BI54" i="17"/>
  <c r="BJ54" i="17"/>
  <c r="BK54" i="17"/>
  <c r="BL54" i="17"/>
  <c r="BM54" i="17"/>
  <c r="BN54" i="17"/>
  <c r="BO54" i="17"/>
  <c r="BO70" i="17" s="1"/>
  <c r="BP54" i="17"/>
  <c r="BQ54" i="17"/>
  <c r="BR54" i="17"/>
  <c r="BS54" i="17"/>
  <c r="BT54" i="17"/>
  <c r="BU54" i="17"/>
  <c r="BV54" i="17"/>
  <c r="BW54" i="17"/>
  <c r="BX54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A55" i="17"/>
  <c r="AA71" i="17" s="1"/>
  <c r="AB55" i="17"/>
  <c r="AC55" i="17"/>
  <c r="AD55" i="17"/>
  <c r="AD71" i="17" s="1"/>
  <c r="AE55" i="17"/>
  <c r="AE71" i="17" s="1"/>
  <c r="AF55" i="17"/>
  <c r="AF71" i="17" s="1"/>
  <c r="AG55" i="17"/>
  <c r="AH55" i="17"/>
  <c r="AI55" i="17"/>
  <c r="AJ55" i="17"/>
  <c r="AK55" i="17"/>
  <c r="AK71" i="17" s="1"/>
  <c r="AL55" i="17"/>
  <c r="AL71" i="17" s="1"/>
  <c r="AM55" i="17"/>
  <c r="AM71" i="17" s="1"/>
  <c r="AN55" i="17"/>
  <c r="AN71" i="17" s="1"/>
  <c r="AO55" i="17"/>
  <c r="AP55" i="17"/>
  <c r="AQ55" i="17"/>
  <c r="AR55" i="17"/>
  <c r="AS55" i="17"/>
  <c r="AT55" i="17"/>
  <c r="AT71" i="17" s="1"/>
  <c r="AU55" i="17"/>
  <c r="AU71" i="17" s="1"/>
  <c r="AV55" i="17"/>
  <c r="AV71" i="17" s="1"/>
  <c r="AW55" i="17"/>
  <c r="AX55" i="17"/>
  <c r="AY55" i="17"/>
  <c r="AZ55" i="17"/>
  <c r="BA55" i="17"/>
  <c r="BB55" i="17"/>
  <c r="BB71" i="17" s="1"/>
  <c r="BC55" i="17"/>
  <c r="BC71" i="17" s="1"/>
  <c r="BD55" i="17"/>
  <c r="BE55" i="17"/>
  <c r="BF55" i="17"/>
  <c r="BF71" i="17" s="1"/>
  <c r="BG55" i="17"/>
  <c r="BG71" i="17" s="1"/>
  <c r="BH55" i="17"/>
  <c r="BH71" i="17" s="1"/>
  <c r="BI55" i="17"/>
  <c r="BJ55" i="17"/>
  <c r="BK55" i="17"/>
  <c r="BK71" i="17" s="1"/>
  <c r="BL55" i="17"/>
  <c r="BL71" i="17" s="1"/>
  <c r="BM55" i="17"/>
  <c r="BN55" i="17"/>
  <c r="BO55" i="17"/>
  <c r="BP55" i="17"/>
  <c r="BQ55" i="17"/>
  <c r="BR55" i="17"/>
  <c r="BS55" i="17"/>
  <c r="BS71" i="17" s="1"/>
  <c r="BT55" i="17"/>
  <c r="BT71" i="17" s="1"/>
  <c r="BU55" i="17"/>
  <c r="BV55" i="17"/>
  <c r="BW55" i="17"/>
  <c r="BX55" i="17"/>
  <c r="BY55" i="17"/>
  <c r="BY71" i="17" s="1"/>
  <c r="BZ55" i="17"/>
  <c r="BZ71" i="17" s="1"/>
  <c r="CA55" i="17"/>
  <c r="CB55" i="17"/>
  <c r="CC55" i="17"/>
  <c r="CD55" i="17"/>
  <c r="CD71" i="17" s="1"/>
  <c r="CE55" i="17"/>
  <c r="CF55" i="17"/>
  <c r="CF71" i="17" s="1"/>
  <c r="CG55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N56" i="17"/>
  <c r="O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D56" i="17"/>
  <c r="AE56" i="17"/>
  <c r="AF56" i="17"/>
  <c r="AG56" i="17"/>
  <c r="AH56" i="17"/>
  <c r="AH72" i="17" s="1"/>
  <c r="AI56" i="17"/>
  <c r="AJ56" i="17"/>
  <c r="AK56" i="17"/>
  <c r="AL56" i="17"/>
  <c r="AM56" i="17"/>
  <c r="AN56" i="17"/>
  <c r="AO56" i="17"/>
  <c r="AP56" i="17"/>
  <c r="AQ56" i="17"/>
  <c r="AR56" i="17"/>
  <c r="AS56" i="17"/>
  <c r="AT56" i="17"/>
  <c r="AU56" i="17"/>
  <c r="AV56" i="17"/>
  <c r="AW56" i="17"/>
  <c r="AX56" i="17"/>
  <c r="AX72" i="17" s="1"/>
  <c r="AY56" i="17"/>
  <c r="AZ56" i="17"/>
  <c r="BA56" i="17"/>
  <c r="BB56" i="17"/>
  <c r="BC56" i="17"/>
  <c r="BC72" i="17" s="1"/>
  <c r="BD56" i="17"/>
  <c r="BE56" i="17"/>
  <c r="BF56" i="17"/>
  <c r="BF72" i="17" s="1"/>
  <c r="BG56" i="17"/>
  <c r="BG72" i="17" s="1"/>
  <c r="BH56" i="17"/>
  <c r="BI56" i="17"/>
  <c r="BJ56" i="17"/>
  <c r="BK56" i="17"/>
  <c r="BL56" i="17"/>
  <c r="BM56" i="17"/>
  <c r="BN56" i="17"/>
  <c r="BN72" i="17" s="1"/>
  <c r="BO56" i="17"/>
  <c r="BP56" i="17"/>
  <c r="BQ56" i="17"/>
  <c r="BR56" i="17"/>
  <c r="BS56" i="17"/>
  <c r="BT56" i="17"/>
  <c r="BU56" i="17"/>
  <c r="BV56" i="17"/>
  <c r="BV72" i="17" s="1"/>
  <c r="BW56" i="17"/>
  <c r="BX56" i="17"/>
  <c r="BY56" i="17"/>
  <c r="BZ56" i="17"/>
  <c r="CA56" i="17"/>
  <c r="CB56" i="17"/>
  <c r="Z60" i="17"/>
  <c r="AB60" i="17"/>
  <c r="AC60" i="17"/>
  <c r="AD60" i="17"/>
  <c r="AF60" i="17"/>
  <c r="AG60" i="17"/>
  <c r="AH60" i="17"/>
  <c r="AJ60" i="17"/>
  <c r="AK60" i="17"/>
  <c r="AL60" i="17"/>
  <c r="AN60" i="17"/>
  <c r="AO60" i="17"/>
  <c r="AP60" i="17"/>
  <c r="AR60" i="17"/>
  <c r="AS60" i="17"/>
  <c r="AT60" i="17"/>
  <c r="AV60" i="17"/>
  <c r="AW60" i="17"/>
  <c r="AX60" i="17"/>
  <c r="AZ60" i="17"/>
  <c r="BA60" i="17"/>
  <c r="BB60" i="17"/>
  <c r="BD60" i="17"/>
  <c r="BE60" i="17"/>
  <c r="BF60" i="17"/>
  <c r="BH60" i="17"/>
  <c r="BI60" i="17"/>
  <c r="BJ60" i="17"/>
  <c r="BL60" i="17"/>
  <c r="BM60" i="17"/>
  <c r="BN60" i="17"/>
  <c r="BP60" i="17"/>
  <c r="BQ60" i="17"/>
  <c r="BR60" i="17"/>
  <c r="BT60" i="17"/>
  <c r="BU60" i="17"/>
  <c r="BV60" i="17"/>
  <c r="AO61" i="17"/>
  <c r="AP61" i="17"/>
  <c r="AK63" i="17"/>
  <c r="BQ64" i="17"/>
  <c r="AL65" i="17"/>
  <c r="AP66" i="17"/>
  <c r="AX66" i="17"/>
  <c r="Z67" i="17"/>
  <c r="AE67" i="17"/>
  <c r="AP67" i="17"/>
  <c r="AT67" i="17"/>
  <c r="AU67" i="17"/>
  <c r="BZ67" i="17"/>
  <c r="AB70" i="17"/>
  <c r="AJ71" i="17"/>
  <c r="AP71" i="17"/>
  <c r="AR71" i="17"/>
  <c r="BM71" i="17"/>
  <c r="BN71" i="17"/>
  <c r="BP71" i="17"/>
  <c r="L25" i="16"/>
  <c r="H25" i="16"/>
  <c r="J25" i="16"/>
  <c r="G26" i="16"/>
  <c r="H26" i="16"/>
  <c r="J26" i="16"/>
  <c r="L27" i="16"/>
  <c r="G27" i="16"/>
  <c r="H27" i="16"/>
  <c r="J27" i="16"/>
  <c r="K27" i="16"/>
  <c r="L28" i="16"/>
  <c r="G28" i="16"/>
  <c r="H28" i="16"/>
  <c r="J28" i="16"/>
  <c r="K28" i="16"/>
  <c r="L29" i="16"/>
  <c r="G29" i="16"/>
  <c r="H29" i="16"/>
  <c r="J29" i="16"/>
  <c r="K29" i="16"/>
  <c r="G30" i="16"/>
  <c r="H30" i="16"/>
  <c r="J30" i="16"/>
  <c r="K30" i="16"/>
  <c r="L31" i="16"/>
  <c r="G31" i="16"/>
  <c r="H31" i="16"/>
  <c r="J31" i="16"/>
  <c r="K31" i="16"/>
  <c r="G32" i="16"/>
  <c r="H32" i="16"/>
  <c r="J32" i="16"/>
  <c r="K32" i="16"/>
  <c r="G33" i="16"/>
  <c r="H33" i="16"/>
  <c r="J33" i="16"/>
  <c r="K33" i="16"/>
  <c r="G34" i="16"/>
  <c r="H34" i="16"/>
  <c r="J34" i="16"/>
  <c r="K34" i="16"/>
  <c r="L35" i="16"/>
  <c r="G35" i="16"/>
  <c r="I35" i="16" s="1"/>
  <c r="H35" i="16"/>
  <c r="J35" i="16"/>
  <c r="K35" i="16"/>
  <c r="L40" i="16"/>
  <c r="G36" i="16"/>
  <c r="H36" i="16"/>
  <c r="J36" i="16"/>
  <c r="K36" i="16"/>
  <c r="G37" i="16"/>
  <c r="H37" i="16"/>
  <c r="J37" i="16"/>
  <c r="K37" i="16"/>
  <c r="G38" i="16"/>
  <c r="H38" i="16"/>
  <c r="J38" i="16"/>
  <c r="K38" i="16"/>
  <c r="L38" i="16"/>
  <c r="G39" i="16"/>
  <c r="H39" i="16"/>
  <c r="J39" i="16"/>
  <c r="K39" i="16"/>
  <c r="G40" i="16"/>
  <c r="H40" i="16"/>
  <c r="J40" i="16"/>
  <c r="K40" i="16"/>
  <c r="G41" i="16"/>
  <c r="H41" i="16"/>
  <c r="J41" i="16"/>
  <c r="K41" i="16"/>
  <c r="L41" i="16"/>
  <c r="G42" i="16"/>
  <c r="H42" i="16"/>
  <c r="J42" i="16"/>
  <c r="K42" i="16"/>
  <c r="L42" i="16"/>
  <c r="G43" i="16"/>
  <c r="H43" i="16"/>
  <c r="J43" i="16"/>
  <c r="K43" i="16"/>
  <c r="L43" i="16"/>
  <c r="G44" i="16"/>
  <c r="H44" i="16"/>
  <c r="J44" i="16"/>
  <c r="K44" i="16"/>
  <c r="L44" i="16"/>
  <c r="G45" i="16"/>
  <c r="H45" i="16"/>
  <c r="J45" i="16"/>
  <c r="K45" i="16"/>
  <c r="L45" i="16"/>
  <c r="G46" i="16"/>
  <c r="H46" i="16"/>
  <c r="J46" i="16"/>
  <c r="K46" i="16"/>
  <c r="L46" i="16"/>
  <c r="G47" i="16"/>
  <c r="H47" i="16"/>
  <c r="J47" i="16"/>
  <c r="K47" i="16"/>
  <c r="L47" i="16"/>
  <c r="G48" i="16"/>
  <c r="H48" i="16"/>
  <c r="J48" i="16"/>
  <c r="K48" i="16"/>
  <c r="L48" i="16"/>
  <c r="G49" i="16"/>
  <c r="H49" i="16"/>
  <c r="J49" i="16"/>
  <c r="K49" i="16"/>
  <c r="L49" i="16"/>
  <c r="G50" i="16"/>
  <c r="H50" i="16"/>
  <c r="J50" i="16"/>
  <c r="K50" i="16"/>
  <c r="L50" i="16"/>
  <c r="G51" i="16"/>
  <c r="H51" i="16"/>
  <c r="J51" i="16"/>
  <c r="K51" i="16"/>
  <c r="L51" i="16"/>
  <c r="G52" i="16"/>
  <c r="H52" i="16"/>
  <c r="I52" i="16" s="1"/>
  <c r="J52" i="16"/>
  <c r="K52" i="16"/>
  <c r="L52" i="16"/>
  <c r="G53" i="16"/>
  <c r="H53" i="16"/>
  <c r="J53" i="16"/>
  <c r="K53" i="16"/>
  <c r="L53" i="16"/>
  <c r="G54" i="16"/>
  <c r="H54" i="16"/>
  <c r="J54" i="16"/>
  <c r="K54" i="16"/>
  <c r="L54" i="16"/>
  <c r="G55" i="16"/>
  <c r="I55" i="16" s="1"/>
  <c r="H55" i="16"/>
  <c r="J55" i="16"/>
  <c r="K55" i="16"/>
  <c r="L55" i="16"/>
  <c r="G56" i="16"/>
  <c r="H56" i="16"/>
  <c r="J56" i="16"/>
  <c r="K56" i="16"/>
  <c r="L56" i="16"/>
  <c r="G57" i="16"/>
  <c r="H57" i="16"/>
  <c r="J57" i="16"/>
  <c r="K57" i="16"/>
  <c r="L57" i="16"/>
  <c r="G58" i="16"/>
  <c r="H58" i="16"/>
  <c r="J58" i="16"/>
  <c r="K58" i="16"/>
  <c r="L58" i="16"/>
  <c r="G59" i="16"/>
  <c r="H59" i="16"/>
  <c r="J59" i="16"/>
  <c r="K59" i="16"/>
  <c r="L59" i="16"/>
  <c r="G60" i="16"/>
  <c r="H60" i="16"/>
  <c r="J60" i="16"/>
  <c r="K60" i="16"/>
  <c r="L60" i="16"/>
  <c r="G61" i="16"/>
  <c r="H61" i="16"/>
  <c r="J61" i="16"/>
  <c r="K61" i="16"/>
  <c r="L61" i="16"/>
  <c r="G62" i="16"/>
  <c r="H62" i="16"/>
  <c r="J62" i="16"/>
  <c r="K62" i="16"/>
  <c r="L62" i="16"/>
  <c r="G63" i="16"/>
  <c r="H63" i="16"/>
  <c r="J63" i="16"/>
  <c r="K63" i="16"/>
  <c r="L63" i="16"/>
  <c r="G64" i="16"/>
  <c r="H64" i="16"/>
  <c r="J64" i="16"/>
  <c r="K64" i="16"/>
  <c r="L64" i="16"/>
  <c r="G65" i="16"/>
  <c r="H65" i="16"/>
  <c r="J65" i="16"/>
  <c r="K65" i="16"/>
  <c r="L65" i="16"/>
  <c r="G66" i="16"/>
  <c r="H66" i="16"/>
  <c r="J66" i="16"/>
  <c r="K66" i="16"/>
  <c r="L66" i="16"/>
  <c r="G67" i="16"/>
  <c r="H67" i="16"/>
  <c r="J67" i="16"/>
  <c r="K67" i="16"/>
  <c r="L67" i="16"/>
  <c r="J99" i="16"/>
  <c r="K87" i="16"/>
  <c r="L87" i="16"/>
  <c r="J88" i="16"/>
  <c r="K88" i="16"/>
  <c r="L88" i="16"/>
  <c r="K89" i="16"/>
  <c r="L89" i="16"/>
  <c r="K90" i="16"/>
  <c r="L90" i="16"/>
  <c r="I91" i="16"/>
  <c r="K91" i="16"/>
  <c r="L91" i="16"/>
  <c r="I92" i="16"/>
  <c r="J92" i="16"/>
  <c r="K92" i="16"/>
  <c r="L92" i="16"/>
  <c r="J93" i="16"/>
  <c r="K93" i="16"/>
  <c r="L93" i="16"/>
  <c r="I94" i="16"/>
  <c r="K94" i="16"/>
  <c r="L94" i="16"/>
  <c r="I95" i="16"/>
  <c r="J95" i="16"/>
  <c r="K95" i="16"/>
  <c r="L95" i="16"/>
  <c r="K96" i="16"/>
  <c r="L96" i="16"/>
  <c r="I97" i="16"/>
  <c r="K97" i="16"/>
  <c r="L97" i="16"/>
  <c r="K98" i="16"/>
  <c r="L98" i="16"/>
  <c r="L20" i="15"/>
  <c r="L21" i="15"/>
  <c r="L22" i="15"/>
  <c r="L23" i="15"/>
  <c r="L24" i="15"/>
  <c r="N24" i="15"/>
  <c r="T24" i="15" s="1"/>
  <c r="O24" i="15"/>
  <c r="P24" i="15"/>
  <c r="Q24" i="15"/>
  <c r="R24" i="15"/>
  <c r="L25" i="15"/>
  <c r="N25" i="15"/>
  <c r="T25" i="15" s="1"/>
  <c r="O25" i="15"/>
  <c r="P25" i="15"/>
  <c r="Q25" i="15"/>
  <c r="R25" i="15"/>
  <c r="L26" i="15"/>
  <c r="N26" i="15"/>
  <c r="O26" i="15"/>
  <c r="P26" i="15"/>
  <c r="Q26" i="15"/>
  <c r="R26" i="15"/>
  <c r="S26" i="15"/>
  <c r="L27" i="15"/>
  <c r="N27" i="15"/>
  <c r="O27" i="15"/>
  <c r="P27" i="15"/>
  <c r="Q27" i="15"/>
  <c r="R27" i="15"/>
  <c r="S27" i="15"/>
  <c r="L28" i="15"/>
  <c r="N28" i="15"/>
  <c r="O28" i="15"/>
  <c r="P28" i="15"/>
  <c r="U28" i="15" s="1"/>
  <c r="Q28" i="15"/>
  <c r="R28" i="15"/>
  <c r="S28" i="15"/>
  <c r="L29" i="15"/>
  <c r="N29" i="15"/>
  <c r="O29" i="15"/>
  <c r="P29" i="15"/>
  <c r="Q29" i="15"/>
  <c r="R29" i="15"/>
  <c r="S29" i="15"/>
  <c r="L30" i="15"/>
  <c r="N30" i="15"/>
  <c r="O30" i="15"/>
  <c r="P30" i="15"/>
  <c r="Q30" i="15"/>
  <c r="R30" i="15"/>
  <c r="S30" i="15"/>
  <c r="L31" i="15"/>
  <c r="N31" i="15"/>
  <c r="T31" i="15" s="1"/>
  <c r="O31" i="15"/>
  <c r="P31" i="15"/>
  <c r="Q31" i="15"/>
  <c r="R31" i="15"/>
  <c r="S31" i="15"/>
  <c r="L32" i="15"/>
  <c r="N32" i="15"/>
  <c r="O32" i="15"/>
  <c r="U32" i="15" s="1"/>
  <c r="P32" i="15"/>
  <c r="Q32" i="15"/>
  <c r="R32" i="15"/>
  <c r="S32" i="15"/>
  <c r="L33" i="15"/>
  <c r="N33" i="15"/>
  <c r="O33" i="15"/>
  <c r="T33" i="15" s="1"/>
  <c r="P33" i="15"/>
  <c r="Q33" i="15"/>
  <c r="R33" i="15"/>
  <c r="S33" i="15"/>
  <c r="L34" i="15"/>
  <c r="N34" i="15"/>
  <c r="O34" i="15"/>
  <c r="T34" i="15" s="1"/>
  <c r="P34" i="15"/>
  <c r="Q34" i="15"/>
  <c r="R34" i="15"/>
  <c r="S34" i="15"/>
  <c r="L35" i="15"/>
  <c r="N35" i="15"/>
  <c r="O35" i="15"/>
  <c r="P35" i="15"/>
  <c r="Q35" i="15"/>
  <c r="R35" i="15"/>
  <c r="S35" i="15"/>
  <c r="L36" i="15"/>
  <c r="N36" i="15"/>
  <c r="O36" i="15"/>
  <c r="P36" i="15"/>
  <c r="Q36" i="15"/>
  <c r="U36" i="15" s="1"/>
  <c r="R36" i="15"/>
  <c r="S36" i="15"/>
  <c r="L37" i="15"/>
  <c r="N37" i="15"/>
  <c r="T37" i="15" s="1"/>
  <c r="O37" i="15"/>
  <c r="P37" i="15"/>
  <c r="Q37" i="15"/>
  <c r="R37" i="15"/>
  <c r="S37" i="15"/>
  <c r="L38" i="15"/>
  <c r="N38" i="15"/>
  <c r="O38" i="15"/>
  <c r="P38" i="15"/>
  <c r="Q38" i="15"/>
  <c r="R38" i="15"/>
  <c r="S38" i="15"/>
  <c r="L39" i="15"/>
  <c r="N39" i="15"/>
  <c r="O39" i="15"/>
  <c r="P39" i="15"/>
  <c r="Q39" i="15"/>
  <c r="R39" i="15"/>
  <c r="S39" i="15"/>
  <c r="L40" i="15"/>
  <c r="N40" i="15"/>
  <c r="O40" i="15"/>
  <c r="U40" i="15" s="1"/>
  <c r="P40" i="15"/>
  <c r="Q40" i="15"/>
  <c r="R40" i="15"/>
  <c r="S40" i="15"/>
  <c r="L41" i="15"/>
  <c r="N41" i="15"/>
  <c r="T41" i="15" s="1"/>
  <c r="O41" i="15"/>
  <c r="P41" i="15"/>
  <c r="Q41" i="15"/>
  <c r="R41" i="15"/>
  <c r="S41" i="15"/>
  <c r="L42" i="15"/>
  <c r="N42" i="15"/>
  <c r="O42" i="15"/>
  <c r="P42" i="15"/>
  <c r="Q42" i="15"/>
  <c r="R42" i="15"/>
  <c r="S42" i="15"/>
  <c r="L43" i="15"/>
  <c r="N43" i="15"/>
  <c r="O43" i="15"/>
  <c r="P43" i="15"/>
  <c r="Q43" i="15"/>
  <c r="R43" i="15"/>
  <c r="S43" i="15"/>
  <c r="L44" i="15"/>
  <c r="N44" i="15"/>
  <c r="O44" i="15"/>
  <c r="P44" i="15"/>
  <c r="U44" i="15" s="1"/>
  <c r="Q44" i="15"/>
  <c r="R44" i="15"/>
  <c r="S44" i="15"/>
  <c r="L45" i="15"/>
  <c r="N45" i="15"/>
  <c r="O45" i="15"/>
  <c r="P45" i="15"/>
  <c r="Q45" i="15"/>
  <c r="R45" i="15"/>
  <c r="S45" i="15"/>
  <c r="L46" i="15"/>
  <c r="N46" i="15"/>
  <c r="O46" i="15"/>
  <c r="P46" i="15"/>
  <c r="Q46" i="15"/>
  <c r="R46" i="15"/>
  <c r="S46" i="15"/>
  <c r="L47" i="15"/>
  <c r="N47" i="15"/>
  <c r="T47" i="15" s="1"/>
  <c r="O47" i="15"/>
  <c r="P47" i="15"/>
  <c r="Q47" i="15"/>
  <c r="R47" i="15"/>
  <c r="S47" i="15"/>
  <c r="L48" i="15"/>
  <c r="N48" i="15"/>
  <c r="O48" i="15"/>
  <c r="U48" i="15" s="1"/>
  <c r="P48" i="15"/>
  <c r="Q48" i="15"/>
  <c r="R48" i="15"/>
  <c r="S48" i="15"/>
  <c r="L49" i="15"/>
  <c r="N49" i="15"/>
  <c r="O49" i="15"/>
  <c r="T49" i="15" s="1"/>
  <c r="P49" i="15"/>
  <c r="Q49" i="15"/>
  <c r="R49" i="15"/>
  <c r="S49" i="15"/>
  <c r="L50" i="15"/>
  <c r="N50" i="15"/>
  <c r="O50" i="15"/>
  <c r="T50" i="15" s="1"/>
  <c r="P50" i="15"/>
  <c r="Q50" i="15"/>
  <c r="R50" i="15"/>
  <c r="S50" i="15"/>
  <c r="L51" i="15"/>
  <c r="N51" i="15"/>
  <c r="O51" i="15"/>
  <c r="P51" i="15"/>
  <c r="Q51" i="15"/>
  <c r="R51" i="15"/>
  <c r="S51" i="15"/>
  <c r="L52" i="15"/>
  <c r="N52" i="15"/>
  <c r="O52" i="15"/>
  <c r="P52" i="15"/>
  <c r="Q52" i="15"/>
  <c r="U52" i="15" s="1"/>
  <c r="R52" i="15"/>
  <c r="S52" i="15"/>
  <c r="L53" i="15"/>
  <c r="N53" i="15"/>
  <c r="T53" i="15" s="1"/>
  <c r="O53" i="15"/>
  <c r="P53" i="15"/>
  <c r="Q53" i="15"/>
  <c r="R53" i="15"/>
  <c r="S53" i="15"/>
  <c r="L54" i="15"/>
  <c r="N54" i="15"/>
  <c r="O54" i="15"/>
  <c r="P54" i="15"/>
  <c r="Q54" i="15"/>
  <c r="R54" i="15"/>
  <c r="S54" i="15"/>
  <c r="L55" i="15"/>
  <c r="N55" i="15"/>
  <c r="O55" i="15"/>
  <c r="P55" i="15"/>
  <c r="Q55" i="15"/>
  <c r="R55" i="15"/>
  <c r="S55" i="15"/>
  <c r="L56" i="15"/>
  <c r="N56" i="15"/>
  <c r="O56" i="15"/>
  <c r="U56" i="15" s="1"/>
  <c r="P56" i="15"/>
  <c r="Q56" i="15"/>
  <c r="R56" i="15"/>
  <c r="S56" i="15"/>
  <c r="L57" i="15"/>
  <c r="N57" i="15"/>
  <c r="T57" i="15" s="1"/>
  <c r="O57" i="15"/>
  <c r="P57" i="15"/>
  <c r="Q57" i="15"/>
  <c r="R57" i="15"/>
  <c r="S57" i="15"/>
  <c r="L58" i="15"/>
  <c r="N58" i="15"/>
  <c r="O58" i="15"/>
  <c r="P58" i="15"/>
  <c r="Q58" i="15"/>
  <c r="R58" i="15"/>
  <c r="S58" i="15"/>
  <c r="L59" i="15"/>
  <c r="N59" i="15"/>
  <c r="O59" i="15"/>
  <c r="P59" i="15"/>
  <c r="Q59" i="15"/>
  <c r="R59" i="15"/>
  <c r="S59" i="15"/>
  <c r="L60" i="15"/>
  <c r="N60" i="15"/>
  <c r="O60" i="15"/>
  <c r="P60" i="15"/>
  <c r="U60" i="15" s="1"/>
  <c r="Q60" i="15"/>
  <c r="R60" i="15"/>
  <c r="S60" i="15"/>
  <c r="L61" i="15"/>
  <c r="N61" i="15"/>
  <c r="O61" i="15"/>
  <c r="P61" i="15"/>
  <c r="Q61" i="15"/>
  <c r="R61" i="15"/>
  <c r="S61" i="15"/>
  <c r="L62" i="15"/>
  <c r="N62" i="15"/>
  <c r="O62" i="15"/>
  <c r="P62" i="15"/>
  <c r="T62" i="15" s="1"/>
  <c r="Q62" i="15"/>
  <c r="R62" i="15"/>
  <c r="L63" i="15"/>
  <c r="N63" i="15"/>
  <c r="T63" i="15" s="1"/>
  <c r="O63" i="15"/>
  <c r="P63" i="15"/>
  <c r="Q63" i="15"/>
  <c r="R63" i="15"/>
  <c r="N64" i="15"/>
  <c r="O64" i="15"/>
  <c r="P64" i="15"/>
  <c r="Q64" i="15"/>
  <c r="R64" i="15"/>
  <c r="N65" i="15"/>
  <c r="O65" i="15"/>
  <c r="T65" i="15" s="1"/>
  <c r="P65" i="15"/>
  <c r="Q65" i="15"/>
  <c r="R65" i="15"/>
  <c r="N66" i="15"/>
  <c r="T66" i="15" s="1"/>
  <c r="O66" i="15"/>
  <c r="P66" i="15"/>
  <c r="Q66" i="15"/>
  <c r="R66" i="15"/>
  <c r="N67" i="15"/>
  <c r="O67" i="15"/>
  <c r="P67" i="15"/>
  <c r="U67" i="15" s="1"/>
  <c r="Q67" i="15"/>
  <c r="R67" i="15"/>
  <c r="L30" i="14"/>
  <c r="M30" i="14"/>
  <c r="N30" i="14"/>
  <c r="O30" i="14"/>
  <c r="P30" i="14"/>
  <c r="Q30" i="14"/>
  <c r="L31" i="14"/>
  <c r="M31" i="14"/>
  <c r="N31" i="14"/>
  <c r="S31" i="14" s="1"/>
  <c r="V31" i="14" s="1"/>
  <c r="O31" i="14"/>
  <c r="P31" i="14"/>
  <c r="Q31" i="14"/>
  <c r="L32" i="14"/>
  <c r="R32" i="14" s="1"/>
  <c r="M32" i="14"/>
  <c r="N32" i="14"/>
  <c r="O32" i="14"/>
  <c r="P32" i="14"/>
  <c r="Q32" i="14"/>
  <c r="L33" i="14"/>
  <c r="M33" i="14"/>
  <c r="R33" i="14" s="1"/>
  <c r="N33" i="14"/>
  <c r="O33" i="14"/>
  <c r="P33" i="14"/>
  <c r="Q33" i="14"/>
  <c r="L34" i="14"/>
  <c r="M34" i="14"/>
  <c r="N34" i="14"/>
  <c r="O34" i="14"/>
  <c r="P34" i="14"/>
  <c r="Q34" i="14"/>
  <c r="L35" i="14"/>
  <c r="M35" i="14"/>
  <c r="N35" i="14"/>
  <c r="O35" i="14"/>
  <c r="P35" i="14"/>
  <c r="Q35" i="14"/>
  <c r="L36" i="14"/>
  <c r="M36" i="14"/>
  <c r="N36" i="14"/>
  <c r="S36" i="14" s="1"/>
  <c r="V36" i="14" s="1"/>
  <c r="O36" i="14"/>
  <c r="P36" i="14"/>
  <c r="Q36" i="14"/>
  <c r="R36" i="14"/>
  <c r="L37" i="14"/>
  <c r="M37" i="14"/>
  <c r="N37" i="14"/>
  <c r="O37" i="14"/>
  <c r="P37" i="14"/>
  <c r="Q37" i="14"/>
  <c r="L38" i="14"/>
  <c r="M38" i="14"/>
  <c r="N38" i="14"/>
  <c r="O38" i="14"/>
  <c r="P38" i="14"/>
  <c r="Q38" i="14"/>
  <c r="L39" i="14"/>
  <c r="S39" i="14" s="1"/>
  <c r="V39" i="14" s="1"/>
  <c r="M39" i="14"/>
  <c r="N39" i="14"/>
  <c r="O39" i="14"/>
  <c r="P39" i="14"/>
  <c r="Q39" i="14"/>
  <c r="L40" i="14"/>
  <c r="M40" i="14"/>
  <c r="N40" i="14"/>
  <c r="R40" i="14" s="1"/>
  <c r="O40" i="14"/>
  <c r="P40" i="14"/>
  <c r="Q40" i="14"/>
  <c r="L41" i="14"/>
  <c r="M41" i="14"/>
  <c r="N41" i="14"/>
  <c r="O41" i="14"/>
  <c r="P41" i="14"/>
  <c r="Q41" i="14"/>
  <c r="L42" i="14"/>
  <c r="M42" i="14"/>
  <c r="N42" i="14"/>
  <c r="O42" i="14"/>
  <c r="P42" i="14"/>
  <c r="Q42" i="14"/>
  <c r="L43" i="14"/>
  <c r="M43" i="14"/>
  <c r="S43" i="14" s="1"/>
  <c r="V43" i="14" s="1"/>
  <c r="N43" i="14"/>
  <c r="O43" i="14"/>
  <c r="P43" i="14"/>
  <c r="Q43" i="14"/>
  <c r="L44" i="14"/>
  <c r="M44" i="14"/>
  <c r="N44" i="14"/>
  <c r="S44" i="14" s="1"/>
  <c r="V44" i="14" s="1"/>
  <c r="O44" i="14"/>
  <c r="P44" i="14"/>
  <c r="Q44" i="14"/>
  <c r="R44" i="14"/>
  <c r="L45" i="14"/>
  <c r="M45" i="14"/>
  <c r="N45" i="14"/>
  <c r="O45" i="14"/>
  <c r="P45" i="14"/>
  <c r="Q45" i="14"/>
  <c r="L46" i="14"/>
  <c r="M46" i="14"/>
  <c r="N46" i="14"/>
  <c r="O46" i="14"/>
  <c r="P46" i="14"/>
  <c r="Q46" i="14"/>
  <c r="L47" i="14"/>
  <c r="M47" i="14"/>
  <c r="N47" i="14"/>
  <c r="S47" i="14" s="1"/>
  <c r="V47" i="14" s="1"/>
  <c r="O47" i="14"/>
  <c r="P47" i="14"/>
  <c r="Q47" i="14"/>
  <c r="L48" i="14"/>
  <c r="R48" i="14" s="1"/>
  <c r="M48" i="14"/>
  <c r="N48" i="14"/>
  <c r="O48" i="14"/>
  <c r="P48" i="14"/>
  <c r="Q48" i="14"/>
  <c r="L49" i="14"/>
  <c r="M49" i="14"/>
  <c r="R49" i="14" s="1"/>
  <c r="N49" i="14"/>
  <c r="O49" i="14"/>
  <c r="P49" i="14"/>
  <c r="Q49" i="14"/>
  <c r="L50" i="14"/>
  <c r="M50" i="14"/>
  <c r="N50" i="14"/>
  <c r="O50" i="14"/>
  <c r="P50" i="14"/>
  <c r="Q50" i="14"/>
  <c r="L51" i="14"/>
  <c r="M51" i="14"/>
  <c r="N51" i="14"/>
  <c r="O51" i="14"/>
  <c r="P51" i="14"/>
  <c r="Q51" i="14"/>
  <c r="L52" i="14"/>
  <c r="M52" i="14"/>
  <c r="N52" i="14"/>
  <c r="S52" i="14" s="1"/>
  <c r="V52" i="14" s="1"/>
  <c r="O52" i="14"/>
  <c r="P52" i="14"/>
  <c r="Q52" i="14"/>
  <c r="R52" i="14"/>
  <c r="L53" i="14"/>
  <c r="M53" i="14"/>
  <c r="N53" i="14"/>
  <c r="O53" i="14"/>
  <c r="P53" i="14"/>
  <c r="Q53" i="14"/>
  <c r="L54" i="14"/>
  <c r="M54" i="14"/>
  <c r="N54" i="14"/>
  <c r="O54" i="14"/>
  <c r="P54" i="14"/>
  <c r="Q54" i="14"/>
  <c r="L55" i="14"/>
  <c r="S55" i="14" s="1"/>
  <c r="V55" i="14" s="1"/>
  <c r="M55" i="14"/>
  <c r="N55" i="14"/>
  <c r="O55" i="14"/>
  <c r="P55" i="14"/>
  <c r="Q55" i="14"/>
  <c r="L56" i="14"/>
  <c r="M56" i="14"/>
  <c r="N56" i="14"/>
  <c r="R56" i="14" s="1"/>
  <c r="O56" i="14"/>
  <c r="P56" i="14"/>
  <c r="Q56" i="14"/>
  <c r="L57" i="14"/>
  <c r="M57" i="14"/>
  <c r="N57" i="14"/>
  <c r="O57" i="14"/>
  <c r="P57" i="14"/>
  <c r="Q57" i="14"/>
  <c r="L58" i="14"/>
  <c r="M58" i="14"/>
  <c r="N58" i="14"/>
  <c r="O58" i="14"/>
  <c r="P58" i="14"/>
  <c r="Q58" i="14"/>
  <c r="L59" i="14"/>
  <c r="M59" i="14"/>
  <c r="S59" i="14" s="1"/>
  <c r="V59" i="14" s="1"/>
  <c r="N59" i="14"/>
  <c r="O59" i="14"/>
  <c r="P59" i="14"/>
  <c r="Q59" i="14"/>
  <c r="L60" i="14"/>
  <c r="M60" i="14"/>
  <c r="N60" i="14"/>
  <c r="S60" i="14" s="1"/>
  <c r="V60" i="14" s="1"/>
  <c r="O60" i="14"/>
  <c r="P60" i="14"/>
  <c r="Q60" i="14"/>
  <c r="L61" i="14"/>
  <c r="M61" i="14"/>
  <c r="N61" i="14"/>
  <c r="O61" i="14"/>
  <c r="P61" i="14"/>
  <c r="Q61" i="14"/>
  <c r="L62" i="14"/>
  <c r="M62" i="14"/>
  <c r="N62" i="14"/>
  <c r="O62" i="14"/>
  <c r="P62" i="14"/>
  <c r="Q62" i="14"/>
  <c r="L63" i="14"/>
  <c r="M63" i="14"/>
  <c r="N63" i="14"/>
  <c r="S63" i="14" s="1"/>
  <c r="V63" i="14" s="1"/>
  <c r="O63" i="14"/>
  <c r="P63" i="14"/>
  <c r="Q63" i="14"/>
  <c r="L64" i="14"/>
  <c r="R64" i="14" s="1"/>
  <c r="M64" i="14"/>
  <c r="N64" i="14"/>
  <c r="O64" i="14"/>
  <c r="P64" i="14"/>
  <c r="Q64" i="14"/>
  <c r="L65" i="14"/>
  <c r="M65" i="14"/>
  <c r="R65" i="14" s="1"/>
  <c r="N65" i="14"/>
  <c r="O65" i="14"/>
  <c r="P65" i="14"/>
  <c r="Q65" i="14"/>
  <c r="L66" i="14"/>
  <c r="M66" i="14"/>
  <c r="N66" i="14"/>
  <c r="O66" i="14"/>
  <c r="P66" i="14"/>
  <c r="Q66" i="14"/>
  <c r="L67" i="14"/>
  <c r="M67" i="14"/>
  <c r="N67" i="14"/>
  <c r="O67" i="14"/>
  <c r="P67" i="14"/>
  <c r="Q67" i="14"/>
  <c r="L68" i="14"/>
  <c r="M68" i="14"/>
  <c r="N68" i="14"/>
  <c r="S68" i="14" s="1"/>
  <c r="V68" i="14" s="1"/>
  <c r="O68" i="14"/>
  <c r="P68" i="14"/>
  <c r="Q68" i="14"/>
  <c r="R68" i="14"/>
  <c r="L69" i="14"/>
  <c r="M69" i="14"/>
  <c r="N69" i="14"/>
  <c r="O69" i="14"/>
  <c r="P69" i="14"/>
  <c r="Q69" i="14"/>
  <c r="L70" i="14"/>
  <c r="M70" i="14"/>
  <c r="N70" i="14"/>
  <c r="O70" i="14"/>
  <c r="P70" i="14"/>
  <c r="Q70" i="14"/>
  <c r="L71" i="14"/>
  <c r="S71" i="14" s="1"/>
  <c r="V71" i="14" s="1"/>
  <c r="M71" i="14"/>
  <c r="N71" i="14"/>
  <c r="O71" i="14"/>
  <c r="P71" i="14"/>
  <c r="Q71" i="14"/>
  <c r="L72" i="14"/>
  <c r="M72" i="14"/>
  <c r="N72" i="14"/>
  <c r="R72" i="14" s="1"/>
  <c r="O72" i="14"/>
  <c r="P72" i="14"/>
  <c r="Q72" i="14"/>
  <c r="L73" i="14"/>
  <c r="M73" i="14"/>
  <c r="N73" i="14"/>
  <c r="O73" i="14"/>
  <c r="P73" i="14"/>
  <c r="Q73" i="14"/>
  <c r="L74" i="14"/>
  <c r="M74" i="14"/>
  <c r="N74" i="14"/>
  <c r="O74" i="14"/>
  <c r="P74" i="14"/>
  <c r="Q74" i="14"/>
  <c r="L75" i="14"/>
  <c r="M75" i="14"/>
  <c r="S75" i="14" s="1"/>
  <c r="V75" i="14" s="1"/>
  <c r="N75" i="14"/>
  <c r="O75" i="14"/>
  <c r="P75" i="14"/>
  <c r="Q75" i="14"/>
  <c r="L76" i="14"/>
  <c r="M76" i="14"/>
  <c r="N76" i="14"/>
  <c r="S76" i="14" s="1"/>
  <c r="V76" i="14" s="1"/>
  <c r="O76" i="14"/>
  <c r="P76" i="14"/>
  <c r="Q76" i="14"/>
  <c r="L77" i="14"/>
  <c r="M77" i="14"/>
  <c r="N77" i="14"/>
  <c r="O77" i="14"/>
  <c r="P77" i="14"/>
  <c r="Q77" i="14"/>
  <c r="L78" i="14"/>
  <c r="M78" i="14"/>
  <c r="N78" i="14"/>
  <c r="O78" i="14"/>
  <c r="P78" i="14"/>
  <c r="Q78" i="14"/>
  <c r="L79" i="14"/>
  <c r="M79" i="14"/>
  <c r="N79" i="14"/>
  <c r="S79" i="14" s="1"/>
  <c r="V79" i="14" s="1"/>
  <c r="O79" i="14"/>
  <c r="P79" i="14"/>
  <c r="Q79" i="14"/>
  <c r="L80" i="14"/>
  <c r="R80" i="14" s="1"/>
  <c r="M80" i="14"/>
  <c r="N80" i="14"/>
  <c r="O80" i="14"/>
  <c r="P80" i="14"/>
  <c r="Q80" i="14"/>
  <c r="L81" i="14"/>
  <c r="M81" i="14"/>
  <c r="R81" i="14" s="1"/>
  <c r="N81" i="14"/>
  <c r="O81" i="14"/>
  <c r="P81" i="14"/>
  <c r="Q81" i="14"/>
  <c r="L82" i="14"/>
  <c r="M82" i="14"/>
  <c r="N82" i="14"/>
  <c r="O82" i="14"/>
  <c r="P82" i="14"/>
  <c r="Q82" i="14"/>
  <c r="L83" i="14"/>
  <c r="M83" i="14"/>
  <c r="N83" i="14"/>
  <c r="O83" i="14"/>
  <c r="P83" i="14"/>
  <c r="Q83" i="14"/>
  <c r="L84" i="14"/>
  <c r="M84" i="14"/>
  <c r="N84" i="14"/>
  <c r="S84" i="14" s="1"/>
  <c r="V84" i="14" s="1"/>
  <c r="O84" i="14"/>
  <c r="P84" i="14"/>
  <c r="Q84" i="14"/>
  <c r="R84" i="14"/>
  <c r="L85" i="14"/>
  <c r="M85" i="14"/>
  <c r="N85" i="14"/>
  <c r="O85" i="14"/>
  <c r="P85" i="14"/>
  <c r="Q85" i="14"/>
  <c r="L86" i="14"/>
  <c r="M86" i="14"/>
  <c r="N86" i="14"/>
  <c r="O86" i="14"/>
  <c r="P86" i="14"/>
  <c r="Q86" i="14"/>
  <c r="L87" i="14"/>
  <c r="S87" i="14" s="1"/>
  <c r="V87" i="14" s="1"/>
  <c r="M87" i="14"/>
  <c r="N87" i="14"/>
  <c r="O87" i="14"/>
  <c r="P87" i="14"/>
  <c r="Q87" i="14"/>
  <c r="L88" i="14"/>
  <c r="M88" i="14"/>
  <c r="N88" i="14"/>
  <c r="R88" i="14" s="1"/>
  <c r="O88" i="14"/>
  <c r="P88" i="14"/>
  <c r="Q88" i="14"/>
  <c r="L89" i="14"/>
  <c r="M89" i="14"/>
  <c r="N89" i="14"/>
  <c r="O89" i="14"/>
  <c r="P89" i="14"/>
  <c r="Q89" i="14"/>
  <c r="L90" i="14"/>
  <c r="M90" i="14"/>
  <c r="N90" i="14"/>
  <c r="O90" i="14"/>
  <c r="P90" i="14"/>
  <c r="Q90" i="14"/>
  <c r="L91" i="14"/>
  <c r="M91" i="14"/>
  <c r="S91" i="14" s="1"/>
  <c r="V91" i="14" s="1"/>
  <c r="N91" i="14"/>
  <c r="O91" i="14"/>
  <c r="P91" i="14"/>
  <c r="Q91" i="14"/>
  <c r="L92" i="14"/>
  <c r="M92" i="14"/>
  <c r="N92" i="14"/>
  <c r="S92" i="14" s="1"/>
  <c r="V92" i="14" s="1"/>
  <c r="O92" i="14"/>
  <c r="P92" i="14"/>
  <c r="Q92" i="14"/>
  <c r="L93" i="14"/>
  <c r="M93" i="14"/>
  <c r="N93" i="14"/>
  <c r="O93" i="14"/>
  <c r="P93" i="14"/>
  <c r="Q93" i="14"/>
  <c r="L94" i="14"/>
  <c r="M94" i="14"/>
  <c r="N94" i="14"/>
  <c r="O94" i="14"/>
  <c r="P94" i="14"/>
  <c r="Q94" i="14"/>
  <c r="L95" i="14"/>
  <c r="M95" i="14"/>
  <c r="N95" i="14"/>
  <c r="S95" i="14" s="1"/>
  <c r="V95" i="14" s="1"/>
  <c r="O95" i="14"/>
  <c r="P95" i="14"/>
  <c r="Q95" i="14"/>
  <c r="L96" i="14"/>
  <c r="R96" i="14" s="1"/>
  <c r="M96" i="14"/>
  <c r="N96" i="14"/>
  <c r="O96" i="14"/>
  <c r="P96" i="14"/>
  <c r="Q96" i="14"/>
  <c r="L97" i="14"/>
  <c r="M97" i="14"/>
  <c r="R97" i="14" s="1"/>
  <c r="N97" i="14"/>
  <c r="O97" i="14"/>
  <c r="P97" i="14"/>
  <c r="Q97" i="14"/>
  <c r="L98" i="14"/>
  <c r="M98" i="14"/>
  <c r="N98" i="14"/>
  <c r="O98" i="14"/>
  <c r="P98" i="14"/>
  <c r="Q98" i="14"/>
  <c r="L99" i="14"/>
  <c r="M99" i="14"/>
  <c r="N99" i="14"/>
  <c r="O99" i="14"/>
  <c r="P99" i="14"/>
  <c r="Q99" i="14"/>
  <c r="L100" i="14"/>
  <c r="M100" i="14"/>
  <c r="N100" i="14"/>
  <c r="S100" i="14" s="1"/>
  <c r="V100" i="14" s="1"/>
  <c r="O100" i="14"/>
  <c r="P100" i="14"/>
  <c r="Q100" i="14"/>
  <c r="R100" i="14"/>
  <c r="L101" i="14"/>
  <c r="M101" i="14"/>
  <c r="N101" i="14"/>
  <c r="O101" i="14"/>
  <c r="P101" i="14"/>
  <c r="Q101" i="14"/>
  <c r="L102" i="14"/>
  <c r="M102" i="14"/>
  <c r="N102" i="14"/>
  <c r="O102" i="14"/>
  <c r="P102" i="14"/>
  <c r="Q102" i="14"/>
  <c r="L103" i="14"/>
  <c r="S103" i="14" s="1"/>
  <c r="V103" i="14" s="1"/>
  <c r="M103" i="14"/>
  <c r="N103" i="14"/>
  <c r="O103" i="14"/>
  <c r="P103" i="14"/>
  <c r="Q103" i="14"/>
  <c r="L104" i="14"/>
  <c r="M104" i="14"/>
  <c r="N104" i="14"/>
  <c r="R104" i="14" s="1"/>
  <c r="O104" i="14"/>
  <c r="P104" i="14"/>
  <c r="Q104" i="14"/>
  <c r="L105" i="14"/>
  <c r="M105" i="14"/>
  <c r="N105" i="14"/>
  <c r="O105" i="14"/>
  <c r="P105" i="14"/>
  <c r="Q105" i="14"/>
  <c r="L106" i="14"/>
  <c r="M106" i="14"/>
  <c r="N106" i="14"/>
  <c r="O106" i="14"/>
  <c r="P106" i="14"/>
  <c r="Q106" i="14"/>
  <c r="L107" i="14"/>
  <c r="M107" i="14"/>
  <c r="S107" i="14" s="1"/>
  <c r="V107" i="14" s="1"/>
  <c r="N107" i="14"/>
  <c r="O107" i="14"/>
  <c r="P107" i="14"/>
  <c r="Q107" i="14"/>
  <c r="L108" i="14"/>
  <c r="M108" i="14"/>
  <c r="N108" i="14"/>
  <c r="S108" i="14" s="1"/>
  <c r="V108" i="14" s="1"/>
  <c r="O108" i="14"/>
  <c r="P108" i="14"/>
  <c r="Q108" i="14"/>
  <c r="L109" i="14"/>
  <c r="M109" i="14"/>
  <c r="N109" i="14"/>
  <c r="O109" i="14"/>
  <c r="P109" i="14"/>
  <c r="Q109" i="14"/>
  <c r="L110" i="14"/>
  <c r="M110" i="14"/>
  <c r="N110" i="14"/>
  <c r="O110" i="14"/>
  <c r="P110" i="14"/>
  <c r="Q110" i="14"/>
  <c r="L111" i="14"/>
  <c r="M111" i="14"/>
  <c r="N111" i="14"/>
  <c r="S111" i="14" s="1"/>
  <c r="V111" i="14" s="1"/>
  <c r="O111" i="14"/>
  <c r="P111" i="14"/>
  <c r="Q111" i="14"/>
  <c r="L112" i="14"/>
  <c r="R112" i="14" s="1"/>
  <c r="M112" i="14"/>
  <c r="N112" i="14"/>
  <c r="O112" i="14"/>
  <c r="P112" i="14"/>
  <c r="Q112" i="14"/>
  <c r="L113" i="14"/>
  <c r="M113" i="14"/>
  <c r="R113" i="14" s="1"/>
  <c r="N113" i="14"/>
  <c r="O113" i="14"/>
  <c r="P113" i="14"/>
  <c r="Q113" i="14"/>
  <c r="L114" i="14"/>
  <c r="M114" i="14"/>
  <c r="N114" i="14"/>
  <c r="O114" i="14"/>
  <c r="P114" i="14"/>
  <c r="Q114" i="14"/>
  <c r="L115" i="14"/>
  <c r="M115" i="14"/>
  <c r="N115" i="14"/>
  <c r="O115" i="14"/>
  <c r="P115" i="14"/>
  <c r="Q115" i="14"/>
  <c r="L116" i="14"/>
  <c r="M116" i="14"/>
  <c r="N116" i="14"/>
  <c r="S116" i="14" s="1"/>
  <c r="V116" i="14" s="1"/>
  <c r="O116" i="14"/>
  <c r="P116" i="14"/>
  <c r="Q116" i="14"/>
  <c r="R116" i="14"/>
  <c r="L117" i="14"/>
  <c r="M117" i="14"/>
  <c r="N117" i="14"/>
  <c r="O117" i="14"/>
  <c r="P117" i="14"/>
  <c r="Q117" i="14"/>
  <c r="L118" i="14"/>
  <c r="M118" i="14"/>
  <c r="N118" i="14"/>
  <c r="O118" i="14"/>
  <c r="P118" i="14"/>
  <c r="Q118" i="14"/>
  <c r="L119" i="14"/>
  <c r="S119" i="14" s="1"/>
  <c r="V119" i="14" s="1"/>
  <c r="M119" i="14"/>
  <c r="N119" i="14"/>
  <c r="O119" i="14"/>
  <c r="P119" i="14"/>
  <c r="Q119" i="14"/>
  <c r="L120" i="14"/>
  <c r="M120" i="14"/>
  <c r="N120" i="14"/>
  <c r="R120" i="14" s="1"/>
  <c r="O120" i="14"/>
  <c r="P120" i="14"/>
  <c r="Q120" i="14"/>
  <c r="L121" i="14"/>
  <c r="M121" i="14"/>
  <c r="N121" i="14"/>
  <c r="O121" i="14"/>
  <c r="P121" i="14"/>
  <c r="Q121" i="14"/>
  <c r="L122" i="14"/>
  <c r="M122" i="14"/>
  <c r="N122" i="14"/>
  <c r="O122" i="14"/>
  <c r="P122" i="14"/>
  <c r="Q122" i="14"/>
  <c r="L123" i="14"/>
  <c r="M123" i="14"/>
  <c r="S123" i="14" s="1"/>
  <c r="V123" i="14" s="1"/>
  <c r="N123" i="14"/>
  <c r="O123" i="14"/>
  <c r="P123" i="14"/>
  <c r="Q123" i="14"/>
  <c r="L124" i="14"/>
  <c r="M124" i="14"/>
  <c r="N124" i="14"/>
  <c r="S124" i="14" s="1"/>
  <c r="V124" i="14" s="1"/>
  <c r="O124" i="14"/>
  <c r="P124" i="14"/>
  <c r="Q124" i="14"/>
  <c r="L125" i="14"/>
  <c r="M125" i="14"/>
  <c r="N125" i="14"/>
  <c r="O125" i="14"/>
  <c r="P125" i="14"/>
  <c r="Q125" i="14"/>
  <c r="L126" i="14"/>
  <c r="M126" i="14"/>
  <c r="N126" i="14"/>
  <c r="O126" i="14"/>
  <c r="P126" i="14"/>
  <c r="Q126" i="14"/>
  <c r="L127" i="14"/>
  <c r="M127" i="14"/>
  <c r="N127" i="14"/>
  <c r="S127" i="14" s="1"/>
  <c r="V127" i="14" s="1"/>
  <c r="O127" i="14"/>
  <c r="P127" i="14"/>
  <c r="Q127" i="14"/>
  <c r="L128" i="14"/>
  <c r="R128" i="14" s="1"/>
  <c r="M128" i="14"/>
  <c r="N128" i="14"/>
  <c r="O128" i="14"/>
  <c r="P128" i="14"/>
  <c r="Q128" i="14"/>
  <c r="L129" i="14"/>
  <c r="M129" i="14"/>
  <c r="R129" i="14" s="1"/>
  <c r="N129" i="14"/>
  <c r="O129" i="14"/>
  <c r="P129" i="14"/>
  <c r="Q129" i="14"/>
  <c r="L130" i="14"/>
  <c r="M130" i="14"/>
  <c r="N130" i="14"/>
  <c r="O130" i="14"/>
  <c r="P130" i="14"/>
  <c r="Q130" i="14"/>
  <c r="L131" i="14"/>
  <c r="M131" i="14"/>
  <c r="N131" i="14"/>
  <c r="O131" i="14"/>
  <c r="P131" i="14"/>
  <c r="Q131" i="14"/>
  <c r="L132" i="14"/>
  <c r="M132" i="14"/>
  <c r="N132" i="14"/>
  <c r="S132" i="14" s="1"/>
  <c r="V132" i="14" s="1"/>
  <c r="O132" i="14"/>
  <c r="P132" i="14"/>
  <c r="Q132" i="14"/>
  <c r="R132" i="14"/>
  <c r="L133" i="14"/>
  <c r="M133" i="14"/>
  <c r="N133" i="14"/>
  <c r="O133" i="14"/>
  <c r="P133" i="14"/>
  <c r="Q133" i="14"/>
  <c r="L134" i="14"/>
  <c r="M134" i="14"/>
  <c r="N134" i="14"/>
  <c r="O134" i="14"/>
  <c r="P134" i="14"/>
  <c r="Q134" i="14"/>
  <c r="L135" i="14"/>
  <c r="S135" i="14" s="1"/>
  <c r="V135" i="14" s="1"/>
  <c r="M135" i="14"/>
  <c r="N135" i="14"/>
  <c r="O135" i="14"/>
  <c r="P135" i="14"/>
  <c r="Q135" i="14"/>
  <c r="L136" i="14"/>
  <c r="M136" i="14"/>
  <c r="N136" i="14"/>
  <c r="R136" i="14" s="1"/>
  <c r="O136" i="14"/>
  <c r="P136" i="14"/>
  <c r="Q136" i="14"/>
  <c r="L137" i="14"/>
  <c r="M137" i="14"/>
  <c r="N137" i="14"/>
  <c r="O137" i="14"/>
  <c r="P137" i="14"/>
  <c r="Q137" i="14"/>
  <c r="L138" i="14"/>
  <c r="M138" i="14"/>
  <c r="N138" i="14"/>
  <c r="O138" i="14"/>
  <c r="P138" i="14"/>
  <c r="Q138" i="14"/>
  <c r="L139" i="14"/>
  <c r="M139" i="14"/>
  <c r="N139" i="14"/>
  <c r="O139" i="14"/>
  <c r="P139" i="14"/>
  <c r="Q139" i="14"/>
  <c r="L140" i="14"/>
  <c r="M140" i="14"/>
  <c r="N140" i="14"/>
  <c r="O140" i="14"/>
  <c r="P140" i="14"/>
  <c r="Q140" i="14"/>
  <c r="M141" i="14"/>
  <c r="N141" i="14"/>
  <c r="O141" i="14"/>
  <c r="P141" i="14"/>
  <c r="Q141" i="14"/>
  <c r="E9" i="13"/>
  <c r="F9" i="13"/>
  <c r="E10" i="13"/>
  <c r="F10" i="13"/>
  <c r="G10" i="13"/>
  <c r="E11" i="13"/>
  <c r="G11" i="13" s="1"/>
  <c r="F11" i="13"/>
  <c r="E12" i="13"/>
  <c r="F12" i="13"/>
  <c r="G12" i="13" s="1"/>
  <c r="E13" i="13"/>
  <c r="F13" i="13"/>
  <c r="I13" i="13" s="1"/>
  <c r="E14" i="13"/>
  <c r="H14" i="13" s="1"/>
  <c r="F14" i="13"/>
  <c r="I14" i="13" s="1"/>
  <c r="E15" i="13"/>
  <c r="F15" i="13"/>
  <c r="I15" i="13" s="1"/>
  <c r="E16" i="13"/>
  <c r="H16" i="13" s="1"/>
  <c r="F16" i="13"/>
  <c r="E17" i="13"/>
  <c r="H17" i="13" s="1"/>
  <c r="F17" i="13"/>
  <c r="I17" i="13" s="1"/>
  <c r="E18" i="13"/>
  <c r="H18" i="13" s="1"/>
  <c r="F18" i="13"/>
  <c r="G18" i="13" s="1"/>
  <c r="E19" i="13"/>
  <c r="H19" i="13" s="1"/>
  <c r="F19" i="13"/>
  <c r="I19" i="13" s="1"/>
  <c r="E20" i="13"/>
  <c r="F20" i="13"/>
  <c r="I20" i="13" s="1"/>
  <c r="E21" i="13"/>
  <c r="H21" i="13" s="1"/>
  <c r="F21" i="13"/>
  <c r="I21" i="13" s="1"/>
  <c r="E22" i="13"/>
  <c r="G22" i="13" s="1"/>
  <c r="J22" i="13" s="1"/>
  <c r="F22" i="13"/>
  <c r="E23" i="13"/>
  <c r="H23" i="13" s="1"/>
  <c r="F23" i="13"/>
  <c r="E24" i="13"/>
  <c r="H24" i="13" s="1"/>
  <c r="F24" i="13"/>
  <c r="I24" i="13" s="1"/>
  <c r="E25" i="13"/>
  <c r="H25" i="13" s="1"/>
  <c r="F25" i="13"/>
  <c r="E26" i="13"/>
  <c r="F26" i="13"/>
  <c r="I26" i="13" s="1"/>
  <c r="G26" i="13"/>
  <c r="E27" i="13"/>
  <c r="F27" i="13"/>
  <c r="I27" i="13" s="1"/>
  <c r="E28" i="13"/>
  <c r="H28" i="13" s="1"/>
  <c r="F28" i="13"/>
  <c r="I28" i="13" s="1"/>
  <c r="E29" i="13"/>
  <c r="F29" i="13"/>
  <c r="E30" i="13"/>
  <c r="H30" i="13" s="1"/>
  <c r="F30" i="13"/>
  <c r="I30" i="13" s="1"/>
  <c r="E31" i="13"/>
  <c r="H31" i="13" s="1"/>
  <c r="F31" i="13"/>
  <c r="I31" i="13" s="1"/>
  <c r="E32" i="13"/>
  <c r="H32" i="13" s="1"/>
  <c r="F32" i="13"/>
  <c r="E33" i="13"/>
  <c r="F33" i="13"/>
  <c r="I33" i="13" s="1"/>
  <c r="E34" i="13"/>
  <c r="H34" i="13" s="1"/>
  <c r="F34" i="13"/>
  <c r="E35" i="13"/>
  <c r="H35" i="13" s="1"/>
  <c r="F35" i="13"/>
  <c r="I35" i="13" s="1"/>
  <c r="E36" i="13"/>
  <c r="F36" i="13"/>
  <c r="E37" i="13"/>
  <c r="H37" i="13" s="1"/>
  <c r="F37" i="13"/>
  <c r="I37" i="13" s="1"/>
  <c r="E38" i="13"/>
  <c r="F38" i="13"/>
  <c r="I38" i="13" s="1"/>
  <c r="G38" i="13"/>
  <c r="E39" i="13"/>
  <c r="H39" i="13" s="1"/>
  <c r="F39" i="13"/>
  <c r="E40" i="13"/>
  <c r="F40" i="13"/>
  <c r="I40" i="13" s="1"/>
  <c r="E41" i="13"/>
  <c r="H41" i="13" s="1"/>
  <c r="F41" i="13"/>
  <c r="E42" i="13"/>
  <c r="H42" i="13" s="1"/>
  <c r="F42" i="13"/>
  <c r="I42" i="13" s="1"/>
  <c r="G42" i="13"/>
  <c r="J42" i="13" s="1"/>
  <c r="E43" i="13"/>
  <c r="F43" i="13"/>
  <c r="E44" i="13"/>
  <c r="H44" i="13" s="1"/>
  <c r="F44" i="13"/>
  <c r="I44" i="13" s="1"/>
  <c r="E45" i="13"/>
  <c r="F45" i="13"/>
  <c r="I45" i="13" s="1"/>
  <c r="E46" i="13"/>
  <c r="H46" i="13" s="1"/>
  <c r="F46" i="13"/>
  <c r="I46" i="13" s="1"/>
  <c r="E47" i="13"/>
  <c r="F47" i="13"/>
  <c r="I47" i="13" s="1"/>
  <c r="E48" i="13"/>
  <c r="H48" i="13" s="1"/>
  <c r="F48" i="13"/>
  <c r="E49" i="13"/>
  <c r="H49" i="13" s="1"/>
  <c r="F49" i="13"/>
  <c r="I49" i="13" s="1"/>
  <c r="E50" i="13"/>
  <c r="H50" i="13" s="1"/>
  <c r="F50" i="13"/>
  <c r="G50" i="13" s="1"/>
  <c r="E51" i="13"/>
  <c r="H51" i="13" s="1"/>
  <c r="F51" i="13"/>
  <c r="I51" i="13" s="1"/>
  <c r="E52" i="13"/>
  <c r="F52" i="13"/>
  <c r="E53" i="13"/>
  <c r="H53" i="13" s="1"/>
  <c r="F53" i="13"/>
  <c r="I53" i="13" s="1"/>
  <c r="E54" i="13"/>
  <c r="F54" i="13"/>
  <c r="E55" i="13"/>
  <c r="H55" i="13" s="1"/>
  <c r="F55" i="13"/>
  <c r="E56" i="13"/>
  <c r="F56" i="13"/>
  <c r="E57" i="13"/>
  <c r="H57" i="13" s="1"/>
  <c r="F57" i="13"/>
  <c r="E58" i="13"/>
  <c r="H58" i="13" s="1"/>
  <c r="F58" i="13"/>
  <c r="E59" i="13"/>
  <c r="H59" i="13" s="1"/>
  <c r="F59" i="13"/>
  <c r="E60" i="13"/>
  <c r="F60" i="13"/>
  <c r="I60" i="13" s="1"/>
  <c r="E61" i="13"/>
  <c r="H61" i="13" s="1"/>
  <c r="F61" i="13"/>
  <c r="E62" i="13"/>
  <c r="F62" i="13"/>
  <c r="G22" i="11"/>
  <c r="G23" i="11"/>
  <c r="G24" i="11"/>
  <c r="G25" i="11"/>
  <c r="E26" i="11"/>
  <c r="G26" i="11"/>
  <c r="E27" i="11"/>
  <c r="G27" i="11"/>
  <c r="E28" i="11"/>
  <c r="G28" i="11"/>
  <c r="E29" i="11"/>
  <c r="G29" i="11"/>
  <c r="E30" i="11"/>
  <c r="G30" i="11"/>
  <c r="E31" i="11"/>
  <c r="G31" i="11"/>
  <c r="E32" i="11"/>
  <c r="G32" i="11"/>
  <c r="E33" i="11"/>
  <c r="G33" i="11"/>
  <c r="E34" i="11"/>
  <c r="G34" i="11"/>
  <c r="E35" i="11"/>
  <c r="G35" i="11"/>
  <c r="E36" i="11"/>
  <c r="G36" i="11"/>
  <c r="E37" i="11"/>
  <c r="G37" i="11"/>
  <c r="E38" i="11"/>
  <c r="G38" i="11"/>
  <c r="E39" i="11"/>
  <c r="G39" i="11"/>
  <c r="E40" i="11"/>
  <c r="G40" i="11"/>
  <c r="E41" i="11"/>
  <c r="G41" i="11"/>
  <c r="E42" i="11"/>
  <c r="G42" i="11"/>
  <c r="E43" i="11"/>
  <c r="G43" i="11"/>
  <c r="E44" i="11"/>
  <c r="G44" i="11"/>
  <c r="E45" i="11"/>
  <c r="G45" i="11"/>
  <c r="E46" i="11"/>
  <c r="G46" i="11"/>
  <c r="E47" i="11"/>
  <c r="G47" i="11"/>
  <c r="E48" i="11"/>
  <c r="G48" i="11"/>
  <c r="E49" i="11"/>
  <c r="G49" i="11"/>
  <c r="E50" i="11"/>
  <c r="G50" i="11"/>
  <c r="E51" i="11"/>
  <c r="G51" i="11"/>
  <c r="E52" i="11"/>
  <c r="G52" i="11"/>
  <c r="E53" i="11"/>
  <c r="G53" i="11"/>
  <c r="E54" i="11"/>
  <c r="G54" i="11"/>
  <c r="E55" i="11"/>
  <c r="G55" i="11"/>
  <c r="E56" i="11"/>
  <c r="G56" i="11"/>
  <c r="E57" i="11"/>
  <c r="G57" i="11"/>
  <c r="E58" i="11"/>
  <c r="G58" i="11"/>
  <c r="E59" i="11"/>
  <c r="G59" i="11"/>
  <c r="E60" i="11"/>
  <c r="G60" i="11"/>
  <c r="E61" i="11"/>
  <c r="G61" i="11"/>
  <c r="E62" i="11"/>
  <c r="G62" i="11"/>
  <c r="E63" i="11"/>
  <c r="G63" i="11"/>
  <c r="E64" i="11"/>
  <c r="G64" i="11"/>
  <c r="E65" i="11"/>
  <c r="G65" i="11"/>
  <c r="G66" i="11"/>
  <c r="G67" i="11"/>
  <c r="G68" i="11"/>
  <c r="G69" i="11"/>
  <c r="G70" i="11"/>
  <c r="G71" i="11"/>
  <c r="G72" i="11"/>
  <c r="G73" i="11"/>
  <c r="G74" i="11"/>
  <c r="I22" i="10"/>
  <c r="J22" i="10"/>
  <c r="K22" i="10"/>
  <c r="L22" i="10"/>
  <c r="M22" i="10"/>
  <c r="I23" i="10"/>
  <c r="J23" i="10"/>
  <c r="K23" i="10"/>
  <c r="L23" i="10"/>
  <c r="M23" i="10"/>
  <c r="I24" i="10"/>
  <c r="J24" i="10"/>
  <c r="K24" i="10"/>
  <c r="L24" i="10"/>
  <c r="M24" i="10"/>
  <c r="I25" i="10"/>
  <c r="J25" i="10"/>
  <c r="K25" i="10"/>
  <c r="L25" i="10"/>
  <c r="M25" i="10"/>
  <c r="I26" i="10"/>
  <c r="J26" i="10"/>
  <c r="K26" i="10"/>
  <c r="L26" i="10"/>
  <c r="M26" i="10"/>
  <c r="I27" i="10"/>
  <c r="J27" i="10"/>
  <c r="T27" i="10" s="1"/>
  <c r="K27" i="10"/>
  <c r="L27" i="10"/>
  <c r="M27" i="10"/>
  <c r="I28" i="10"/>
  <c r="J28" i="10"/>
  <c r="K28" i="10"/>
  <c r="L28" i="10"/>
  <c r="M28" i="10"/>
  <c r="I29" i="10"/>
  <c r="J29" i="10"/>
  <c r="K29" i="10"/>
  <c r="L29" i="10"/>
  <c r="M29" i="10"/>
  <c r="I30" i="10"/>
  <c r="J30" i="10"/>
  <c r="K30" i="10"/>
  <c r="L30" i="10"/>
  <c r="M30" i="10"/>
  <c r="I31" i="10"/>
  <c r="J31" i="10"/>
  <c r="K31" i="10"/>
  <c r="L31" i="10"/>
  <c r="M31" i="10"/>
  <c r="I32" i="10"/>
  <c r="J32" i="10"/>
  <c r="K32" i="10"/>
  <c r="L32" i="10"/>
  <c r="M32" i="10"/>
  <c r="I33" i="10"/>
  <c r="J33" i="10"/>
  <c r="K33" i="10"/>
  <c r="L33" i="10"/>
  <c r="M33" i="10"/>
  <c r="I34" i="10"/>
  <c r="J34" i="10"/>
  <c r="K34" i="10"/>
  <c r="L34" i="10"/>
  <c r="M34" i="10"/>
  <c r="I35" i="10"/>
  <c r="J35" i="10"/>
  <c r="K35" i="10"/>
  <c r="L35" i="10"/>
  <c r="M35" i="10"/>
  <c r="I36" i="10"/>
  <c r="J36" i="10"/>
  <c r="K36" i="10"/>
  <c r="L36" i="10"/>
  <c r="M36" i="10"/>
  <c r="I37" i="10"/>
  <c r="J37" i="10"/>
  <c r="K37" i="10"/>
  <c r="L37" i="10"/>
  <c r="M37" i="10"/>
  <c r="I38" i="10"/>
  <c r="J38" i="10"/>
  <c r="K38" i="10"/>
  <c r="L38" i="10"/>
  <c r="M38" i="10"/>
  <c r="I39" i="10"/>
  <c r="J39" i="10"/>
  <c r="K39" i="10"/>
  <c r="L39" i="10"/>
  <c r="R39" i="10" s="1"/>
  <c r="M39" i="10"/>
  <c r="I40" i="10"/>
  <c r="J40" i="10"/>
  <c r="K40" i="10"/>
  <c r="L40" i="10"/>
  <c r="M40" i="10"/>
  <c r="I41" i="10"/>
  <c r="J41" i="10"/>
  <c r="K41" i="10"/>
  <c r="L41" i="10"/>
  <c r="M41" i="10"/>
  <c r="S41" i="10" s="1"/>
  <c r="I42" i="10"/>
  <c r="J42" i="10"/>
  <c r="K42" i="10"/>
  <c r="L42" i="10"/>
  <c r="M42" i="10"/>
  <c r="I43" i="10"/>
  <c r="J43" i="10"/>
  <c r="K43" i="10"/>
  <c r="L43" i="10"/>
  <c r="M43" i="10"/>
  <c r="I44" i="10"/>
  <c r="J44" i="10"/>
  <c r="K44" i="10"/>
  <c r="L44" i="10"/>
  <c r="M44" i="10"/>
  <c r="I45" i="10"/>
  <c r="J45" i="10"/>
  <c r="K45" i="10"/>
  <c r="L45" i="10"/>
  <c r="M45" i="10"/>
  <c r="I46" i="10"/>
  <c r="J46" i="10"/>
  <c r="K46" i="10"/>
  <c r="L46" i="10"/>
  <c r="M46" i="10"/>
  <c r="S46" i="10" s="1"/>
  <c r="I47" i="10"/>
  <c r="J47" i="10"/>
  <c r="K47" i="10"/>
  <c r="L47" i="10"/>
  <c r="M47" i="10"/>
  <c r="I48" i="10"/>
  <c r="J48" i="10"/>
  <c r="K48" i="10"/>
  <c r="L48" i="10"/>
  <c r="M48" i="10"/>
  <c r="I49" i="10"/>
  <c r="J49" i="10"/>
  <c r="R49" i="10" s="1"/>
  <c r="K49" i="10"/>
  <c r="L49" i="10"/>
  <c r="M49" i="10"/>
  <c r="I50" i="10"/>
  <c r="J50" i="10"/>
  <c r="K50" i="10"/>
  <c r="L50" i="10"/>
  <c r="M50" i="10"/>
  <c r="I51" i="10"/>
  <c r="J51" i="10"/>
  <c r="K51" i="10"/>
  <c r="L51" i="10"/>
  <c r="M51" i="10"/>
  <c r="I52" i="10"/>
  <c r="J52" i="10"/>
  <c r="K52" i="10"/>
  <c r="L52" i="10"/>
  <c r="M52" i="10"/>
  <c r="I53" i="10"/>
  <c r="J53" i="10"/>
  <c r="K53" i="10"/>
  <c r="L53" i="10"/>
  <c r="M53" i="10"/>
  <c r="I54" i="10"/>
  <c r="J54" i="10"/>
  <c r="K54" i="10"/>
  <c r="L54" i="10"/>
  <c r="M54" i="10"/>
  <c r="I55" i="10"/>
  <c r="J55" i="10"/>
  <c r="K55" i="10"/>
  <c r="L55" i="10"/>
  <c r="M55" i="10"/>
  <c r="I56" i="10"/>
  <c r="J56" i="10"/>
  <c r="K56" i="10"/>
  <c r="L56" i="10"/>
  <c r="M56" i="10"/>
  <c r="I57" i="10"/>
  <c r="J57" i="10"/>
  <c r="K57" i="10"/>
  <c r="L57" i="10"/>
  <c r="M57" i="10"/>
  <c r="I58" i="10"/>
  <c r="J58" i="10"/>
  <c r="K58" i="10"/>
  <c r="L58" i="10"/>
  <c r="M58" i="10"/>
  <c r="I59" i="10"/>
  <c r="J59" i="10"/>
  <c r="K59" i="10"/>
  <c r="L59" i="10"/>
  <c r="M59" i="10"/>
  <c r="I60" i="10"/>
  <c r="J60" i="10"/>
  <c r="K60" i="10"/>
  <c r="L60" i="10"/>
  <c r="M60" i="10"/>
  <c r="I61" i="10"/>
  <c r="J61" i="10"/>
  <c r="K61" i="10"/>
  <c r="L61" i="10"/>
  <c r="M61" i="10"/>
  <c r="I62" i="10"/>
  <c r="J62" i="10"/>
  <c r="K62" i="10"/>
  <c r="L62" i="10"/>
  <c r="M62" i="10"/>
  <c r="I63" i="10"/>
  <c r="J63" i="10"/>
  <c r="K63" i="10"/>
  <c r="L63" i="10"/>
  <c r="M63" i="10"/>
  <c r="I64" i="10"/>
  <c r="J64" i="10"/>
  <c r="K64" i="10"/>
  <c r="L64" i="10"/>
  <c r="M64" i="10"/>
  <c r="I65" i="10"/>
  <c r="J65" i="10"/>
  <c r="K65" i="10"/>
  <c r="L65" i="10"/>
  <c r="M65" i="10"/>
  <c r="I66" i="10"/>
  <c r="J66" i="10"/>
  <c r="K66" i="10"/>
  <c r="L66" i="10"/>
  <c r="M66" i="10"/>
  <c r="I67" i="10"/>
  <c r="J67" i="10"/>
  <c r="K67" i="10"/>
  <c r="L67" i="10"/>
  <c r="M67" i="10"/>
  <c r="I68" i="10"/>
  <c r="J68" i="10"/>
  <c r="K68" i="10"/>
  <c r="L68" i="10"/>
  <c r="M68" i="10"/>
  <c r="I69" i="10"/>
  <c r="J69" i="10"/>
  <c r="K69" i="10"/>
  <c r="L69" i="10"/>
  <c r="M69" i="10"/>
  <c r="I70" i="10"/>
  <c r="J70" i="10"/>
  <c r="K70" i="10"/>
  <c r="L70" i="10"/>
  <c r="M70" i="10"/>
  <c r="I71" i="10"/>
  <c r="J71" i="10"/>
  <c r="K71" i="10"/>
  <c r="L71" i="10"/>
  <c r="M71" i="10"/>
  <c r="I72" i="10"/>
  <c r="J72" i="10"/>
  <c r="K72" i="10"/>
  <c r="L72" i="10"/>
  <c r="M72" i="10"/>
  <c r="I73" i="10"/>
  <c r="J73" i="10"/>
  <c r="K73" i="10"/>
  <c r="L73" i="10"/>
  <c r="M73" i="10"/>
  <c r="I74" i="10"/>
  <c r="J74" i="10"/>
  <c r="K74" i="10"/>
  <c r="L74" i="10"/>
  <c r="M74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F21" i="9"/>
  <c r="G21" i="9"/>
  <c r="F22" i="9"/>
  <c r="G22" i="9"/>
  <c r="F23" i="9"/>
  <c r="G23" i="9"/>
  <c r="F24" i="9"/>
  <c r="G24" i="9"/>
  <c r="F25" i="9"/>
  <c r="G25" i="9"/>
  <c r="L25" i="9"/>
  <c r="M25" i="9"/>
  <c r="N25" i="9"/>
  <c r="O25" i="9"/>
  <c r="F26" i="9"/>
  <c r="G26" i="9"/>
  <c r="L26" i="9"/>
  <c r="M26" i="9"/>
  <c r="T26" i="9" s="1"/>
  <c r="N26" i="9"/>
  <c r="O26" i="9"/>
  <c r="F27" i="9"/>
  <c r="G27" i="9"/>
  <c r="L27" i="9"/>
  <c r="M27" i="9"/>
  <c r="N27" i="9"/>
  <c r="O27" i="9"/>
  <c r="Q27" i="9" s="1"/>
  <c r="T27" i="9"/>
  <c r="F28" i="9"/>
  <c r="G28" i="9"/>
  <c r="L28" i="9"/>
  <c r="M28" i="9"/>
  <c r="N28" i="9"/>
  <c r="O28" i="9"/>
  <c r="R28" i="9" s="1"/>
  <c r="F29" i="9"/>
  <c r="H29" i="9" s="1"/>
  <c r="G29" i="9"/>
  <c r="L29" i="9"/>
  <c r="M29" i="9"/>
  <c r="N29" i="9"/>
  <c r="O29" i="9"/>
  <c r="P29" i="9"/>
  <c r="Q29" i="9"/>
  <c r="U29" i="9"/>
  <c r="F30" i="9"/>
  <c r="G30" i="9"/>
  <c r="L30" i="9"/>
  <c r="M30" i="9"/>
  <c r="T30" i="9" s="1"/>
  <c r="N30" i="9"/>
  <c r="O30" i="9"/>
  <c r="U30" i="9" s="1"/>
  <c r="P30" i="9"/>
  <c r="F31" i="9"/>
  <c r="G31" i="9"/>
  <c r="L31" i="9"/>
  <c r="M31" i="9"/>
  <c r="N31" i="9"/>
  <c r="U31" i="9" s="1"/>
  <c r="O31" i="9"/>
  <c r="Q31" i="9" s="1"/>
  <c r="T31" i="9"/>
  <c r="F32" i="9"/>
  <c r="G32" i="9"/>
  <c r="L32" i="9"/>
  <c r="M32" i="9"/>
  <c r="T32" i="9" s="1"/>
  <c r="N32" i="9"/>
  <c r="O32" i="9"/>
  <c r="F33" i="9"/>
  <c r="H33" i="9" s="1"/>
  <c r="G33" i="9"/>
  <c r="L33" i="9"/>
  <c r="T33" i="9" s="1"/>
  <c r="M33" i="9"/>
  <c r="N33" i="9"/>
  <c r="U33" i="9" s="1"/>
  <c r="O33" i="9"/>
  <c r="F34" i="9"/>
  <c r="G34" i="9"/>
  <c r="L34" i="9"/>
  <c r="M34" i="9"/>
  <c r="N34" i="9"/>
  <c r="O34" i="9"/>
  <c r="Q34" i="9" s="1"/>
  <c r="F35" i="9"/>
  <c r="G35" i="9"/>
  <c r="L35" i="9"/>
  <c r="M35" i="9"/>
  <c r="R35" i="9" s="1"/>
  <c r="N35" i="9"/>
  <c r="P35" i="9" s="1"/>
  <c r="O35" i="9"/>
  <c r="F36" i="9"/>
  <c r="G36" i="9"/>
  <c r="L36" i="9"/>
  <c r="M36" i="9"/>
  <c r="N36" i="9"/>
  <c r="O36" i="9"/>
  <c r="Q36" i="9" s="1"/>
  <c r="F37" i="9"/>
  <c r="G37" i="9"/>
  <c r="L37" i="9"/>
  <c r="M37" i="9"/>
  <c r="Q37" i="9" s="1"/>
  <c r="N37" i="9"/>
  <c r="O37" i="9"/>
  <c r="F38" i="9"/>
  <c r="H38" i="9" s="1"/>
  <c r="G38" i="9"/>
  <c r="L38" i="9"/>
  <c r="T38" i="9" s="1"/>
  <c r="M38" i="9"/>
  <c r="N38" i="9"/>
  <c r="U38" i="9" s="1"/>
  <c r="O38" i="9"/>
  <c r="Q38" i="9"/>
  <c r="F39" i="9"/>
  <c r="G39" i="9"/>
  <c r="L39" i="9"/>
  <c r="P39" i="9" s="1"/>
  <c r="M39" i="9"/>
  <c r="N39" i="9"/>
  <c r="O39" i="9"/>
  <c r="U39" i="9" s="1"/>
  <c r="F40" i="9"/>
  <c r="G40" i="9"/>
  <c r="L40" i="9"/>
  <c r="M40" i="9"/>
  <c r="N40" i="9"/>
  <c r="U40" i="9" s="1"/>
  <c r="O40" i="9"/>
  <c r="Q40" i="9"/>
  <c r="F41" i="9"/>
  <c r="G41" i="9"/>
  <c r="L41" i="9"/>
  <c r="M41" i="9"/>
  <c r="Q41" i="9" s="1"/>
  <c r="S41" i="9" s="1"/>
  <c r="N41" i="9"/>
  <c r="O41" i="9"/>
  <c r="P41" i="9"/>
  <c r="F42" i="9"/>
  <c r="G42" i="9"/>
  <c r="L42" i="9"/>
  <c r="T42" i="9" s="1"/>
  <c r="M42" i="9"/>
  <c r="N42" i="9"/>
  <c r="U42" i="9" s="1"/>
  <c r="O42" i="9"/>
  <c r="P42" i="9"/>
  <c r="F43" i="9"/>
  <c r="G43" i="9"/>
  <c r="L43" i="9"/>
  <c r="M43" i="9"/>
  <c r="T43" i="9" s="1"/>
  <c r="N43" i="9"/>
  <c r="P43" i="9" s="1"/>
  <c r="O43" i="9"/>
  <c r="F44" i="9"/>
  <c r="G44" i="9"/>
  <c r="L44" i="9"/>
  <c r="M44" i="9"/>
  <c r="N44" i="9"/>
  <c r="O44" i="9"/>
  <c r="T44" i="9"/>
  <c r="F45" i="9"/>
  <c r="G45" i="9"/>
  <c r="L45" i="9"/>
  <c r="M45" i="9"/>
  <c r="R45" i="9" s="1"/>
  <c r="N45" i="9"/>
  <c r="O45" i="9"/>
  <c r="F46" i="9"/>
  <c r="G46" i="9"/>
  <c r="L46" i="9"/>
  <c r="M46" i="9"/>
  <c r="N46" i="9"/>
  <c r="P46" i="9" s="1"/>
  <c r="O46" i="9"/>
  <c r="Q46" i="9" s="1"/>
  <c r="F47" i="9"/>
  <c r="G47" i="9"/>
  <c r="L47" i="9"/>
  <c r="T47" i="9" s="1"/>
  <c r="M47" i="9"/>
  <c r="Q47" i="9" s="1"/>
  <c r="N47" i="9"/>
  <c r="O47" i="9"/>
  <c r="R47" i="9"/>
  <c r="F48" i="9"/>
  <c r="H48" i="9" s="1"/>
  <c r="G48" i="9"/>
  <c r="L48" i="9"/>
  <c r="M48" i="9"/>
  <c r="Q48" i="9" s="1"/>
  <c r="N48" i="9"/>
  <c r="U48" i="9" s="1"/>
  <c r="O48" i="9"/>
  <c r="F49" i="9"/>
  <c r="G49" i="9"/>
  <c r="L49" i="9"/>
  <c r="M49" i="9"/>
  <c r="T49" i="9" s="1"/>
  <c r="N49" i="9"/>
  <c r="O49" i="9"/>
  <c r="F50" i="9"/>
  <c r="H50" i="9" s="1"/>
  <c r="G50" i="9"/>
  <c r="L50" i="9"/>
  <c r="M50" i="9"/>
  <c r="N50" i="9"/>
  <c r="O50" i="9"/>
  <c r="Q50" i="9"/>
  <c r="U50" i="9"/>
  <c r="F51" i="9"/>
  <c r="G51" i="9"/>
  <c r="L51" i="9"/>
  <c r="P51" i="9" s="1"/>
  <c r="M51" i="9"/>
  <c r="N51" i="9"/>
  <c r="O51" i="9"/>
  <c r="Q51" i="9"/>
  <c r="F52" i="9"/>
  <c r="G52" i="9"/>
  <c r="L52" i="9"/>
  <c r="P52" i="9" s="1"/>
  <c r="M52" i="9"/>
  <c r="N52" i="9"/>
  <c r="O52" i="9"/>
  <c r="Q52" i="9" s="1"/>
  <c r="U52" i="9"/>
  <c r="F53" i="9"/>
  <c r="G53" i="9"/>
  <c r="L53" i="9"/>
  <c r="M53" i="9"/>
  <c r="N53" i="9"/>
  <c r="O53" i="9"/>
  <c r="Q53" i="9" s="1"/>
  <c r="F54" i="9"/>
  <c r="H54" i="9" s="1"/>
  <c r="G54" i="9"/>
  <c r="L54" i="9"/>
  <c r="M54" i="9"/>
  <c r="N54" i="9"/>
  <c r="U54" i="9" s="1"/>
  <c r="O54" i="9"/>
  <c r="T54" i="9"/>
  <c r="F55" i="9"/>
  <c r="G55" i="9"/>
  <c r="L55" i="9"/>
  <c r="M55" i="9"/>
  <c r="N55" i="9"/>
  <c r="O55" i="9"/>
  <c r="F56" i="9"/>
  <c r="G56" i="9"/>
  <c r="L56" i="9"/>
  <c r="M56" i="9"/>
  <c r="N56" i="9"/>
  <c r="P56" i="9" s="1"/>
  <c r="O56" i="9"/>
  <c r="F57" i="9"/>
  <c r="G57" i="9"/>
  <c r="L57" i="9"/>
  <c r="M57" i="9"/>
  <c r="N57" i="9"/>
  <c r="O57" i="9"/>
  <c r="F58" i="9"/>
  <c r="G58" i="9"/>
  <c r="L58" i="9"/>
  <c r="M58" i="9"/>
  <c r="T58" i="9" s="1"/>
  <c r="N58" i="9"/>
  <c r="O58" i="9"/>
  <c r="F59" i="9"/>
  <c r="G59" i="9"/>
  <c r="L59" i="9"/>
  <c r="T59" i="9" s="1"/>
  <c r="M59" i="9"/>
  <c r="N59" i="9"/>
  <c r="O59" i="9"/>
  <c r="F60" i="9"/>
  <c r="G60" i="9"/>
  <c r="L60" i="9"/>
  <c r="T60" i="9" s="1"/>
  <c r="M60" i="9"/>
  <c r="R60" i="9" s="1"/>
  <c r="N60" i="9"/>
  <c r="O60" i="9"/>
  <c r="F61" i="9"/>
  <c r="H61" i="9" s="1"/>
  <c r="G61" i="9"/>
  <c r="L61" i="9"/>
  <c r="M61" i="9"/>
  <c r="N61" i="9"/>
  <c r="U61" i="9" s="1"/>
  <c r="O61" i="9"/>
  <c r="P61" i="9"/>
  <c r="F62" i="9"/>
  <c r="G62" i="9"/>
  <c r="L62" i="9"/>
  <c r="M62" i="9"/>
  <c r="N62" i="9"/>
  <c r="O62" i="9"/>
  <c r="F63" i="9"/>
  <c r="G63" i="9"/>
  <c r="L63" i="9"/>
  <c r="M63" i="9"/>
  <c r="N63" i="9"/>
  <c r="U63" i="9" s="1"/>
  <c r="O63" i="9"/>
  <c r="Q63" i="9" s="1"/>
  <c r="T63" i="9"/>
  <c r="F64" i="9"/>
  <c r="G64" i="9"/>
  <c r="L64" i="9"/>
  <c r="M64" i="9"/>
  <c r="T64" i="9" s="1"/>
  <c r="N64" i="9"/>
  <c r="O64" i="9"/>
  <c r="R64" i="9" s="1"/>
  <c r="G65" i="9"/>
  <c r="L65" i="9"/>
  <c r="M65" i="9"/>
  <c r="Q65" i="9" s="1"/>
  <c r="N65" i="9"/>
  <c r="O65" i="9"/>
  <c r="G66" i="9"/>
  <c r="L66" i="9"/>
  <c r="T66" i="9" s="1"/>
  <c r="M66" i="9"/>
  <c r="N66" i="9"/>
  <c r="O66" i="9"/>
  <c r="G67" i="9"/>
  <c r="L67" i="9"/>
  <c r="M67" i="9"/>
  <c r="N67" i="9"/>
  <c r="O67" i="9"/>
  <c r="G68" i="9"/>
  <c r="L68" i="9"/>
  <c r="M68" i="9"/>
  <c r="Q68" i="9" s="1"/>
  <c r="N68" i="9"/>
  <c r="P68" i="9" s="1"/>
  <c r="O68" i="9"/>
  <c r="G69" i="9"/>
  <c r="L69" i="9"/>
  <c r="M69" i="9"/>
  <c r="N69" i="9"/>
  <c r="O69" i="9"/>
  <c r="G70" i="9"/>
  <c r="L70" i="9"/>
  <c r="M70" i="9"/>
  <c r="N70" i="9"/>
  <c r="O70" i="9"/>
  <c r="G71" i="9"/>
  <c r="L71" i="9"/>
  <c r="M71" i="9"/>
  <c r="N71" i="9"/>
  <c r="O71" i="9"/>
  <c r="G72" i="9"/>
  <c r="L72" i="9"/>
  <c r="M72" i="9"/>
  <c r="N72" i="9"/>
  <c r="O72" i="9"/>
  <c r="G73" i="9"/>
  <c r="L73" i="9"/>
  <c r="M73" i="9"/>
  <c r="N73" i="9"/>
  <c r="O73" i="9"/>
  <c r="G74" i="9"/>
  <c r="L74" i="9"/>
  <c r="M74" i="9"/>
  <c r="N74" i="9"/>
  <c r="O74" i="9"/>
  <c r="G75" i="9"/>
  <c r="L75" i="9"/>
  <c r="M75" i="9"/>
  <c r="N75" i="9"/>
  <c r="O75" i="9"/>
  <c r="L76" i="9"/>
  <c r="M76" i="9"/>
  <c r="N76" i="9"/>
  <c r="O76" i="9"/>
  <c r="L77" i="9"/>
  <c r="M77" i="9"/>
  <c r="N77" i="9"/>
  <c r="O77" i="9"/>
  <c r="K23" i="8"/>
  <c r="L23" i="8"/>
  <c r="M23" i="8"/>
  <c r="N23" i="8"/>
  <c r="O23" i="8"/>
  <c r="P23" i="8"/>
  <c r="K24" i="8"/>
  <c r="L24" i="8"/>
  <c r="M24" i="8"/>
  <c r="N24" i="8"/>
  <c r="O24" i="8"/>
  <c r="P24" i="8"/>
  <c r="K25" i="8"/>
  <c r="L25" i="8"/>
  <c r="M25" i="8"/>
  <c r="N25" i="8"/>
  <c r="O25" i="8"/>
  <c r="P25" i="8"/>
  <c r="K26" i="8"/>
  <c r="L26" i="8"/>
  <c r="M26" i="8"/>
  <c r="N26" i="8"/>
  <c r="O26" i="8"/>
  <c r="P26" i="8"/>
  <c r="K27" i="8"/>
  <c r="L27" i="8"/>
  <c r="M27" i="8"/>
  <c r="N27" i="8"/>
  <c r="O27" i="8"/>
  <c r="P27" i="8"/>
  <c r="K28" i="8"/>
  <c r="L28" i="8"/>
  <c r="M28" i="8"/>
  <c r="N28" i="8"/>
  <c r="O28" i="8"/>
  <c r="P28" i="8"/>
  <c r="K29" i="8"/>
  <c r="L29" i="8"/>
  <c r="M29" i="8"/>
  <c r="N29" i="8"/>
  <c r="O29" i="8"/>
  <c r="P29" i="8"/>
  <c r="K30" i="8"/>
  <c r="L30" i="8"/>
  <c r="M30" i="8"/>
  <c r="N30" i="8"/>
  <c r="O30" i="8"/>
  <c r="P30" i="8"/>
  <c r="K31" i="8"/>
  <c r="L31" i="8"/>
  <c r="M31" i="8"/>
  <c r="N31" i="8"/>
  <c r="O31" i="8"/>
  <c r="P31" i="8"/>
  <c r="K32" i="8"/>
  <c r="L32" i="8"/>
  <c r="M32" i="8"/>
  <c r="N32" i="8"/>
  <c r="O32" i="8"/>
  <c r="P32" i="8"/>
  <c r="K33" i="8"/>
  <c r="L33" i="8"/>
  <c r="M33" i="8"/>
  <c r="N33" i="8"/>
  <c r="O33" i="8"/>
  <c r="P33" i="8"/>
  <c r="K34" i="8"/>
  <c r="L34" i="8"/>
  <c r="M34" i="8"/>
  <c r="N34" i="8"/>
  <c r="O34" i="8"/>
  <c r="P34" i="8"/>
  <c r="K35" i="8"/>
  <c r="L35" i="8"/>
  <c r="M35" i="8"/>
  <c r="N35" i="8"/>
  <c r="O35" i="8"/>
  <c r="P35" i="8"/>
  <c r="K36" i="8"/>
  <c r="L36" i="8"/>
  <c r="M36" i="8"/>
  <c r="N36" i="8"/>
  <c r="O36" i="8"/>
  <c r="P36" i="8"/>
  <c r="K37" i="8"/>
  <c r="L37" i="8"/>
  <c r="M37" i="8"/>
  <c r="N37" i="8"/>
  <c r="O37" i="8"/>
  <c r="P37" i="8"/>
  <c r="K38" i="8"/>
  <c r="L38" i="8"/>
  <c r="M38" i="8"/>
  <c r="N38" i="8"/>
  <c r="O38" i="8"/>
  <c r="P38" i="8"/>
  <c r="K39" i="8"/>
  <c r="L39" i="8"/>
  <c r="M39" i="8"/>
  <c r="N39" i="8"/>
  <c r="O39" i="8"/>
  <c r="P39" i="8"/>
  <c r="K40" i="8"/>
  <c r="L40" i="8"/>
  <c r="M40" i="8"/>
  <c r="N40" i="8"/>
  <c r="O40" i="8"/>
  <c r="P40" i="8"/>
  <c r="K41" i="8"/>
  <c r="L41" i="8"/>
  <c r="M41" i="8"/>
  <c r="N41" i="8"/>
  <c r="O41" i="8"/>
  <c r="P41" i="8"/>
  <c r="K42" i="8"/>
  <c r="L42" i="8"/>
  <c r="M42" i="8"/>
  <c r="N42" i="8"/>
  <c r="O42" i="8"/>
  <c r="P42" i="8"/>
  <c r="K43" i="8"/>
  <c r="L43" i="8"/>
  <c r="M43" i="8"/>
  <c r="N43" i="8"/>
  <c r="O43" i="8"/>
  <c r="P43" i="8"/>
  <c r="K44" i="8"/>
  <c r="L44" i="8"/>
  <c r="M44" i="8"/>
  <c r="N44" i="8"/>
  <c r="O44" i="8"/>
  <c r="P44" i="8"/>
  <c r="K45" i="8"/>
  <c r="L45" i="8"/>
  <c r="M45" i="8"/>
  <c r="N45" i="8"/>
  <c r="O45" i="8"/>
  <c r="P45" i="8"/>
  <c r="K46" i="8"/>
  <c r="L46" i="8"/>
  <c r="M46" i="8"/>
  <c r="N46" i="8"/>
  <c r="O46" i="8"/>
  <c r="P46" i="8"/>
  <c r="K47" i="8"/>
  <c r="L47" i="8"/>
  <c r="M47" i="8"/>
  <c r="N47" i="8"/>
  <c r="O47" i="8"/>
  <c r="P47" i="8"/>
  <c r="K48" i="8"/>
  <c r="L48" i="8"/>
  <c r="M48" i="8"/>
  <c r="N48" i="8"/>
  <c r="O48" i="8"/>
  <c r="P48" i="8"/>
  <c r="K49" i="8"/>
  <c r="L49" i="8"/>
  <c r="M49" i="8"/>
  <c r="N49" i="8"/>
  <c r="O49" i="8"/>
  <c r="P49" i="8"/>
  <c r="K50" i="8"/>
  <c r="L50" i="8"/>
  <c r="M50" i="8"/>
  <c r="N50" i="8"/>
  <c r="O50" i="8"/>
  <c r="P50" i="8"/>
  <c r="K51" i="8"/>
  <c r="L51" i="8"/>
  <c r="M51" i="8"/>
  <c r="N51" i="8"/>
  <c r="O51" i="8"/>
  <c r="P51" i="8"/>
  <c r="K52" i="8"/>
  <c r="L52" i="8"/>
  <c r="M52" i="8"/>
  <c r="N52" i="8"/>
  <c r="O52" i="8"/>
  <c r="P52" i="8"/>
  <c r="K53" i="8"/>
  <c r="L53" i="8"/>
  <c r="M53" i="8"/>
  <c r="N53" i="8"/>
  <c r="O53" i="8"/>
  <c r="P53" i="8"/>
  <c r="K54" i="8"/>
  <c r="L54" i="8"/>
  <c r="M54" i="8"/>
  <c r="N54" i="8"/>
  <c r="O54" i="8"/>
  <c r="P54" i="8"/>
  <c r="K55" i="8"/>
  <c r="L55" i="8"/>
  <c r="M55" i="8"/>
  <c r="N55" i="8"/>
  <c r="O55" i="8"/>
  <c r="P55" i="8"/>
  <c r="K56" i="8"/>
  <c r="L56" i="8"/>
  <c r="M56" i="8"/>
  <c r="N56" i="8"/>
  <c r="O56" i="8"/>
  <c r="P56" i="8"/>
  <c r="K57" i="8"/>
  <c r="L57" i="8"/>
  <c r="M57" i="8"/>
  <c r="N57" i="8"/>
  <c r="O57" i="8"/>
  <c r="P57" i="8"/>
  <c r="K58" i="8"/>
  <c r="L58" i="8"/>
  <c r="M58" i="8"/>
  <c r="N58" i="8"/>
  <c r="O58" i="8"/>
  <c r="P58" i="8"/>
  <c r="K59" i="8"/>
  <c r="L59" i="8"/>
  <c r="M59" i="8"/>
  <c r="N59" i="8"/>
  <c r="O59" i="8"/>
  <c r="P59" i="8"/>
  <c r="K60" i="8"/>
  <c r="L60" i="8"/>
  <c r="M60" i="8"/>
  <c r="N60" i="8"/>
  <c r="O60" i="8"/>
  <c r="P60" i="8"/>
  <c r="K61" i="8"/>
  <c r="L61" i="8"/>
  <c r="M61" i="8"/>
  <c r="N61" i="8"/>
  <c r="O61" i="8"/>
  <c r="P61" i="8"/>
  <c r="K62" i="8"/>
  <c r="L62" i="8"/>
  <c r="M62" i="8"/>
  <c r="N62" i="8"/>
  <c r="O62" i="8"/>
  <c r="P62" i="8"/>
  <c r="K63" i="8"/>
  <c r="L63" i="8"/>
  <c r="M63" i="8"/>
  <c r="N63" i="8"/>
  <c r="O63" i="8"/>
  <c r="P63" i="8"/>
  <c r="K64" i="8"/>
  <c r="L64" i="8"/>
  <c r="M64" i="8"/>
  <c r="N64" i="8"/>
  <c r="O64" i="8"/>
  <c r="P64" i="8"/>
  <c r="K65" i="8"/>
  <c r="L65" i="8"/>
  <c r="M65" i="8"/>
  <c r="N65" i="8"/>
  <c r="O65" i="8"/>
  <c r="P65" i="8"/>
  <c r="K66" i="8"/>
  <c r="L66" i="8"/>
  <c r="M66" i="8"/>
  <c r="N66" i="8"/>
  <c r="O66" i="8"/>
  <c r="P66" i="8"/>
  <c r="K67" i="8"/>
  <c r="L67" i="8"/>
  <c r="M67" i="8"/>
  <c r="N67" i="8"/>
  <c r="O67" i="8"/>
  <c r="P67" i="8"/>
  <c r="K68" i="8"/>
  <c r="L68" i="8"/>
  <c r="M68" i="8"/>
  <c r="N68" i="8"/>
  <c r="O68" i="8"/>
  <c r="P68" i="8"/>
  <c r="K69" i="8"/>
  <c r="L69" i="8"/>
  <c r="M69" i="8"/>
  <c r="N69" i="8"/>
  <c r="O69" i="8"/>
  <c r="P69" i="8"/>
  <c r="K70" i="8"/>
  <c r="L70" i="8"/>
  <c r="M70" i="8"/>
  <c r="N70" i="8"/>
  <c r="O70" i="8"/>
  <c r="P70" i="8"/>
  <c r="K71" i="8"/>
  <c r="L71" i="8"/>
  <c r="M71" i="8"/>
  <c r="N71" i="8"/>
  <c r="O71" i="8"/>
  <c r="P71" i="8"/>
  <c r="K72" i="8"/>
  <c r="L72" i="8"/>
  <c r="M72" i="8"/>
  <c r="N72" i="8"/>
  <c r="O72" i="8"/>
  <c r="P72" i="8"/>
  <c r="K73" i="8"/>
  <c r="L73" i="8"/>
  <c r="M73" i="8"/>
  <c r="N73" i="8"/>
  <c r="O73" i="8"/>
  <c r="P73" i="8"/>
  <c r="K74" i="8"/>
  <c r="L74" i="8"/>
  <c r="M74" i="8"/>
  <c r="N74" i="8"/>
  <c r="O74" i="8"/>
  <c r="P74" i="8"/>
  <c r="K75" i="8"/>
  <c r="L75" i="8"/>
  <c r="M75" i="8"/>
  <c r="N75" i="8"/>
  <c r="O75" i="8"/>
  <c r="P75" i="8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H75" i="7"/>
  <c r="AI75" i="7"/>
  <c r="AJ75" i="7"/>
  <c r="L24" i="6"/>
  <c r="M24" i="6"/>
  <c r="U91" i="6" s="1"/>
  <c r="N24" i="6"/>
  <c r="V91" i="6" s="1"/>
  <c r="O24" i="6"/>
  <c r="W91" i="6" s="1"/>
  <c r="P24" i="6"/>
  <c r="K25" i="6"/>
  <c r="S25" i="6" s="1"/>
  <c r="L25" i="6"/>
  <c r="M25" i="6"/>
  <c r="N25" i="6"/>
  <c r="O25" i="6"/>
  <c r="P25" i="6"/>
  <c r="K26" i="6"/>
  <c r="L26" i="6"/>
  <c r="M26" i="6"/>
  <c r="N26" i="6"/>
  <c r="O26" i="6"/>
  <c r="W26" i="6" s="1"/>
  <c r="P26" i="6"/>
  <c r="K27" i="6"/>
  <c r="S27" i="6" s="1"/>
  <c r="L27" i="6"/>
  <c r="T27" i="6" s="1"/>
  <c r="M27" i="6"/>
  <c r="N27" i="6"/>
  <c r="O27" i="6"/>
  <c r="P27" i="6"/>
  <c r="K28" i="6"/>
  <c r="L28" i="6"/>
  <c r="T28" i="6" s="1"/>
  <c r="M28" i="6"/>
  <c r="N28" i="6"/>
  <c r="O28" i="6"/>
  <c r="W28" i="6" s="1"/>
  <c r="P28" i="6"/>
  <c r="X28" i="6" s="1"/>
  <c r="K29" i="6"/>
  <c r="L29" i="6"/>
  <c r="M29" i="6"/>
  <c r="N29" i="6"/>
  <c r="O29" i="6"/>
  <c r="W29" i="6" s="1"/>
  <c r="P29" i="6"/>
  <c r="K30" i="6"/>
  <c r="L30" i="6"/>
  <c r="T30" i="6" s="1"/>
  <c r="M30" i="6"/>
  <c r="N30" i="6"/>
  <c r="O30" i="6"/>
  <c r="W30" i="6" s="1"/>
  <c r="P30" i="6"/>
  <c r="X30" i="6" s="1"/>
  <c r="K31" i="6"/>
  <c r="L31" i="6"/>
  <c r="M31" i="6"/>
  <c r="N31" i="6"/>
  <c r="O31" i="6"/>
  <c r="W31" i="6" s="1"/>
  <c r="P31" i="6"/>
  <c r="X31" i="6"/>
  <c r="K32" i="6"/>
  <c r="L32" i="6"/>
  <c r="M32" i="6"/>
  <c r="N32" i="6"/>
  <c r="O32" i="6"/>
  <c r="W32" i="6" s="1"/>
  <c r="P32" i="6"/>
  <c r="K33" i="6"/>
  <c r="L33" i="6"/>
  <c r="T33" i="6" s="1"/>
  <c r="M33" i="6"/>
  <c r="N33" i="6"/>
  <c r="O33" i="6"/>
  <c r="W33" i="6" s="1"/>
  <c r="P33" i="6"/>
  <c r="X33" i="6" s="1"/>
  <c r="K34" i="6"/>
  <c r="L34" i="6"/>
  <c r="M34" i="6"/>
  <c r="N34" i="6"/>
  <c r="O34" i="6"/>
  <c r="W34" i="6" s="1"/>
  <c r="P34" i="6"/>
  <c r="K35" i="6"/>
  <c r="L35" i="6"/>
  <c r="T35" i="6" s="1"/>
  <c r="M35" i="6"/>
  <c r="N35" i="6"/>
  <c r="O35" i="6"/>
  <c r="W35" i="6" s="1"/>
  <c r="P35" i="6"/>
  <c r="X35" i="6" s="1"/>
  <c r="K36" i="6"/>
  <c r="L36" i="6"/>
  <c r="T36" i="6" s="1"/>
  <c r="M36" i="6"/>
  <c r="N36" i="6"/>
  <c r="O36" i="6"/>
  <c r="W36" i="6" s="1"/>
  <c r="P36" i="6"/>
  <c r="X36" i="6" s="1"/>
  <c r="K37" i="6"/>
  <c r="L37" i="6"/>
  <c r="M37" i="6"/>
  <c r="N37" i="6"/>
  <c r="O37" i="6"/>
  <c r="W37" i="6" s="1"/>
  <c r="P37" i="6"/>
  <c r="K38" i="6"/>
  <c r="L38" i="6"/>
  <c r="T38" i="6" s="1"/>
  <c r="M38" i="6"/>
  <c r="N38" i="6"/>
  <c r="O38" i="6"/>
  <c r="W38" i="6" s="1"/>
  <c r="P38" i="6"/>
  <c r="X38" i="6" s="1"/>
  <c r="U38" i="6"/>
  <c r="K39" i="6"/>
  <c r="L39" i="6"/>
  <c r="T39" i="6" s="1"/>
  <c r="M39" i="6"/>
  <c r="U39" i="6" s="1"/>
  <c r="N39" i="6"/>
  <c r="O39" i="6"/>
  <c r="W39" i="6" s="1"/>
  <c r="P39" i="6"/>
  <c r="K40" i="6"/>
  <c r="L40" i="6"/>
  <c r="T40" i="6" s="1"/>
  <c r="M40" i="6"/>
  <c r="N40" i="6"/>
  <c r="O40" i="6"/>
  <c r="W40" i="6" s="1"/>
  <c r="P40" i="6"/>
  <c r="X40" i="6" s="1"/>
  <c r="K41" i="6"/>
  <c r="L41" i="6"/>
  <c r="M41" i="6"/>
  <c r="Q41" i="6" s="1"/>
  <c r="N41" i="6"/>
  <c r="O41" i="6"/>
  <c r="W41" i="6" s="1"/>
  <c r="P41" i="6"/>
  <c r="T41" i="6"/>
  <c r="K42" i="6"/>
  <c r="L42" i="6"/>
  <c r="M42" i="6"/>
  <c r="N42" i="6"/>
  <c r="O42" i="6"/>
  <c r="W42" i="6" s="1"/>
  <c r="P42" i="6"/>
  <c r="K43" i="6"/>
  <c r="L43" i="6"/>
  <c r="T43" i="6" s="1"/>
  <c r="M43" i="6"/>
  <c r="U43" i="6" s="1"/>
  <c r="N43" i="6"/>
  <c r="O43" i="6"/>
  <c r="W43" i="6" s="1"/>
  <c r="P43" i="6"/>
  <c r="X43" i="6" s="1"/>
  <c r="K44" i="6"/>
  <c r="L44" i="6"/>
  <c r="T44" i="6" s="1"/>
  <c r="M44" i="6"/>
  <c r="U44" i="6" s="1"/>
  <c r="N44" i="6"/>
  <c r="O44" i="6"/>
  <c r="W44" i="6" s="1"/>
  <c r="P44" i="6"/>
  <c r="K45" i="6"/>
  <c r="L45" i="6"/>
  <c r="M45" i="6"/>
  <c r="N45" i="6"/>
  <c r="O45" i="6"/>
  <c r="W45" i="6" s="1"/>
  <c r="P45" i="6"/>
  <c r="T45" i="6"/>
  <c r="K46" i="6"/>
  <c r="L46" i="6"/>
  <c r="M46" i="6"/>
  <c r="N46" i="6"/>
  <c r="O46" i="6"/>
  <c r="W46" i="6" s="1"/>
  <c r="P46" i="6"/>
  <c r="K47" i="6"/>
  <c r="L47" i="6"/>
  <c r="T47" i="6" s="1"/>
  <c r="M47" i="6"/>
  <c r="N47" i="6"/>
  <c r="O47" i="6"/>
  <c r="W47" i="6" s="1"/>
  <c r="P47" i="6"/>
  <c r="X47" i="6" s="1"/>
  <c r="K48" i="6"/>
  <c r="L48" i="6"/>
  <c r="M48" i="6"/>
  <c r="N48" i="6"/>
  <c r="O48" i="6"/>
  <c r="W48" i="6" s="1"/>
  <c r="P48" i="6"/>
  <c r="K49" i="6"/>
  <c r="L49" i="6"/>
  <c r="T49" i="6" s="1"/>
  <c r="M49" i="6"/>
  <c r="N49" i="6"/>
  <c r="O49" i="6"/>
  <c r="W49" i="6" s="1"/>
  <c r="P49" i="6"/>
  <c r="X49" i="6" s="1"/>
  <c r="K50" i="6"/>
  <c r="L50" i="6"/>
  <c r="M50" i="6"/>
  <c r="N50" i="6"/>
  <c r="O50" i="6"/>
  <c r="W50" i="6" s="1"/>
  <c r="P50" i="6"/>
  <c r="K51" i="6"/>
  <c r="L51" i="6"/>
  <c r="T51" i="6" s="1"/>
  <c r="M51" i="6"/>
  <c r="N51" i="6"/>
  <c r="O51" i="6"/>
  <c r="W51" i="6" s="1"/>
  <c r="P51" i="6"/>
  <c r="X51" i="6" s="1"/>
  <c r="K52" i="6"/>
  <c r="L52" i="6"/>
  <c r="T52" i="6" s="1"/>
  <c r="M52" i="6"/>
  <c r="N52" i="6"/>
  <c r="O52" i="6"/>
  <c r="W52" i="6" s="1"/>
  <c r="P52" i="6"/>
  <c r="X52" i="6" s="1"/>
  <c r="K53" i="6"/>
  <c r="L53" i="6"/>
  <c r="M53" i="6"/>
  <c r="N53" i="6"/>
  <c r="O53" i="6"/>
  <c r="W53" i="6" s="1"/>
  <c r="P53" i="6"/>
  <c r="K54" i="6"/>
  <c r="L54" i="6"/>
  <c r="T54" i="6" s="1"/>
  <c r="M54" i="6"/>
  <c r="U54" i="6" s="1"/>
  <c r="N54" i="6"/>
  <c r="V54" i="6" s="1"/>
  <c r="O54" i="6"/>
  <c r="W54" i="6" s="1"/>
  <c r="P54" i="6"/>
  <c r="X54" i="6" s="1"/>
  <c r="K55" i="6"/>
  <c r="L55" i="6"/>
  <c r="T55" i="6" s="1"/>
  <c r="M55" i="6"/>
  <c r="N55" i="6"/>
  <c r="O55" i="6"/>
  <c r="W55" i="6" s="1"/>
  <c r="P55" i="6"/>
  <c r="K56" i="6"/>
  <c r="L56" i="6"/>
  <c r="T56" i="6" s="1"/>
  <c r="M56" i="6"/>
  <c r="N56" i="6"/>
  <c r="O56" i="6"/>
  <c r="W56" i="6" s="1"/>
  <c r="P56" i="6"/>
  <c r="X56" i="6" s="1"/>
  <c r="K57" i="6"/>
  <c r="L57" i="6"/>
  <c r="M57" i="6"/>
  <c r="N57" i="6"/>
  <c r="O57" i="6"/>
  <c r="W57" i="6" s="1"/>
  <c r="P57" i="6"/>
  <c r="T57" i="6"/>
  <c r="K58" i="6"/>
  <c r="L58" i="6"/>
  <c r="M58" i="6"/>
  <c r="N58" i="6"/>
  <c r="O58" i="6"/>
  <c r="W58" i="6" s="1"/>
  <c r="P58" i="6"/>
  <c r="K59" i="6"/>
  <c r="L59" i="6"/>
  <c r="T59" i="6" s="1"/>
  <c r="M59" i="6"/>
  <c r="U59" i="6" s="1"/>
  <c r="N59" i="6"/>
  <c r="O59" i="6"/>
  <c r="W59" i="6" s="1"/>
  <c r="P59" i="6"/>
  <c r="X59" i="6" s="1"/>
  <c r="K60" i="6"/>
  <c r="L60" i="6"/>
  <c r="T60" i="6" s="1"/>
  <c r="M60" i="6"/>
  <c r="U60" i="6" s="1"/>
  <c r="N60" i="6"/>
  <c r="O60" i="6"/>
  <c r="W60" i="6" s="1"/>
  <c r="P60" i="6"/>
  <c r="K61" i="6"/>
  <c r="L61" i="6"/>
  <c r="T61" i="6" s="1"/>
  <c r="M61" i="6"/>
  <c r="N61" i="6"/>
  <c r="O61" i="6"/>
  <c r="W61" i="6" s="1"/>
  <c r="P61" i="6"/>
  <c r="K62" i="6"/>
  <c r="L62" i="6"/>
  <c r="M62" i="6"/>
  <c r="N62" i="6"/>
  <c r="O62" i="6"/>
  <c r="W62" i="6" s="1"/>
  <c r="P62" i="6"/>
  <c r="K63" i="6"/>
  <c r="L63" i="6"/>
  <c r="T63" i="6" s="1"/>
  <c r="M63" i="6"/>
  <c r="N63" i="6"/>
  <c r="O63" i="6"/>
  <c r="W63" i="6" s="1"/>
  <c r="P63" i="6"/>
  <c r="X63" i="6" s="1"/>
  <c r="K64" i="6"/>
  <c r="L64" i="6"/>
  <c r="M64" i="6"/>
  <c r="N64" i="6"/>
  <c r="O64" i="6"/>
  <c r="W64" i="6" s="1"/>
  <c r="P64" i="6"/>
  <c r="K65" i="6"/>
  <c r="L65" i="6"/>
  <c r="T65" i="6" s="1"/>
  <c r="M65" i="6"/>
  <c r="N65" i="6"/>
  <c r="O65" i="6"/>
  <c r="W65" i="6" s="1"/>
  <c r="P65" i="6"/>
  <c r="X65" i="6" s="1"/>
  <c r="K66" i="6"/>
  <c r="L66" i="6"/>
  <c r="M66" i="6"/>
  <c r="N66" i="6"/>
  <c r="O66" i="6"/>
  <c r="W66" i="6" s="1"/>
  <c r="P66" i="6"/>
  <c r="K67" i="6"/>
  <c r="L67" i="6"/>
  <c r="T67" i="6" s="1"/>
  <c r="M67" i="6"/>
  <c r="N67" i="6"/>
  <c r="O67" i="6"/>
  <c r="W67" i="6" s="1"/>
  <c r="P67" i="6"/>
  <c r="X67" i="6" s="1"/>
  <c r="K68" i="6"/>
  <c r="L68" i="6"/>
  <c r="T68" i="6" s="1"/>
  <c r="M68" i="6"/>
  <c r="N68" i="6"/>
  <c r="O68" i="6"/>
  <c r="W68" i="6" s="1"/>
  <c r="P68" i="6"/>
  <c r="X68" i="6" s="1"/>
  <c r="K69" i="6"/>
  <c r="L69" i="6"/>
  <c r="M69" i="6"/>
  <c r="N69" i="6"/>
  <c r="O69" i="6"/>
  <c r="W69" i="6" s="1"/>
  <c r="P69" i="6"/>
  <c r="K70" i="6"/>
  <c r="L70" i="6"/>
  <c r="T70" i="6" s="1"/>
  <c r="M70" i="6"/>
  <c r="N70" i="6"/>
  <c r="O70" i="6"/>
  <c r="W70" i="6" s="1"/>
  <c r="P70" i="6"/>
  <c r="X70" i="6" s="1"/>
  <c r="K71" i="6"/>
  <c r="L71" i="6"/>
  <c r="M71" i="6"/>
  <c r="N71" i="6"/>
  <c r="O71" i="6"/>
  <c r="W71" i="6" s="1"/>
  <c r="P71" i="6"/>
  <c r="K72" i="6"/>
  <c r="L72" i="6"/>
  <c r="T72" i="6" s="1"/>
  <c r="M72" i="6"/>
  <c r="N72" i="6"/>
  <c r="O72" i="6"/>
  <c r="W72" i="6" s="1"/>
  <c r="P72" i="6"/>
  <c r="X72" i="6" s="1"/>
  <c r="K73" i="6"/>
  <c r="L73" i="6"/>
  <c r="M73" i="6"/>
  <c r="N73" i="6"/>
  <c r="O73" i="6"/>
  <c r="W73" i="6" s="1"/>
  <c r="P73" i="6"/>
  <c r="K74" i="6"/>
  <c r="L74" i="6"/>
  <c r="T74" i="6" s="1"/>
  <c r="M74" i="6"/>
  <c r="N74" i="6"/>
  <c r="O74" i="6"/>
  <c r="W74" i="6" s="1"/>
  <c r="P74" i="6"/>
  <c r="X74" i="6" s="1"/>
  <c r="K75" i="6"/>
  <c r="L75" i="6"/>
  <c r="M75" i="6"/>
  <c r="N75" i="6"/>
  <c r="O75" i="6"/>
  <c r="W75" i="6" s="1"/>
  <c r="P75" i="6"/>
  <c r="K76" i="6"/>
  <c r="L76" i="6"/>
  <c r="T76" i="6" s="1"/>
  <c r="M76" i="6"/>
  <c r="N76" i="6"/>
  <c r="O76" i="6"/>
  <c r="W76" i="6" s="1"/>
  <c r="P76" i="6"/>
  <c r="X76" i="6" s="1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K23" i="3"/>
  <c r="H24" i="3"/>
  <c r="H25" i="3"/>
  <c r="J25" i="3"/>
  <c r="H26" i="3"/>
  <c r="J26" i="3"/>
  <c r="H27" i="3"/>
  <c r="J27" i="3"/>
  <c r="K27" i="3"/>
  <c r="B21" i="4" s="1"/>
  <c r="H28" i="3"/>
  <c r="J28" i="3"/>
  <c r="H29" i="3"/>
  <c r="J29" i="3"/>
  <c r="H30" i="3"/>
  <c r="J30" i="3"/>
  <c r="H31" i="3"/>
  <c r="J31" i="3"/>
  <c r="K31" i="3"/>
  <c r="B22" i="4" s="1"/>
  <c r="G37" i="4" s="1"/>
  <c r="H32" i="3"/>
  <c r="J32" i="3"/>
  <c r="H33" i="3"/>
  <c r="J33" i="3"/>
  <c r="H34" i="3"/>
  <c r="J34" i="3"/>
  <c r="H35" i="3"/>
  <c r="J35" i="3"/>
  <c r="K35" i="3"/>
  <c r="B23" i="4" s="1"/>
  <c r="H36" i="3"/>
  <c r="J36" i="3"/>
  <c r="H37" i="3"/>
  <c r="J37" i="3"/>
  <c r="H38" i="3"/>
  <c r="J38" i="3"/>
  <c r="H39" i="3"/>
  <c r="J39" i="3"/>
  <c r="K39" i="3"/>
  <c r="B24" i="4" s="1"/>
  <c r="H40" i="3"/>
  <c r="J40" i="3"/>
  <c r="H41" i="3"/>
  <c r="J41" i="3"/>
  <c r="H42" i="3"/>
  <c r="J42" i="3"/>
  <c r="H43" i="3"/>
  <c r="J43" i="3"/>
  <c r="K43" i="3"/>
  <c r="B25" i="4" s="1"/>
  <c r="H44" i="3"/>
  <c r="J44" i="3"/>
  <c r="H45" i="3"/>
  <c r="J45" i="3"/>
  <c r="H46" i="3"/>
  <c r="J46" i="3"/>
  <c r="H47" i="3"/>
  <c r="J47" i="3"/>
  <c r="K47" i="3"/>
  <c r="B26" i="4" s="1"/>
  <c r="H48" i="3"/>
  <c r="J48" i="3"/>
  <c r="H49" i="3"/>
  <c r="J49" i="3"/>
  <c r="H50" i="3"/>
  <c r="J50" i="3"/>
  <c r="H51" i="3"/>
  <c r="J51" i="3"/>
  <c r="K51" i="3"/>
  <c r="B27" i="4" s="1"/>
  <c r="H52" i="3"/>
  <c r="J52" i="3"/>
  <c r="H53" i="3"/>
  <c r="J53" i="3"/>
  <c r="H54" i="3"/>
  <c r="J54" i="3"/>
  <c r="H55" i="3"/>
  <c r="J55" i="3"/>
  <c r="K55" i="3"/>
  <c r="B28" i="4" s="1"/>
  <c r="H56" i="3"/>
  <c r="J56" i="3"/>
  <c r="H57" i="3"/>
  <c r="J57" i="3"/>
  <c r="H58" i="3"/>
  <c r="J58" i="3"/>
  <c r="H59" i="3"/>
  <c r="J59" i="3"/>
  <c r="K59" i="3"/>
  <c r="B29" i="4" s="1"/>
  <c r="H60" i="3"/>
  <c r="J60" i="3"/>
  <c r="H61" i="3"/>
  <c r="J61" i="3"/>
  <c r="H62" i="3"/>
  <c r="J62" i="3"/>
  <c r="H63" i="3"/>
  <c r="J63" i="3"/>
  <c r="K63" i="3"/>
  <c r="B30" i="4" s="1"/>
  <c r="H64" i="3"/>
  <c r="J64" i="3"/>
  <c r="H65" i="3"/>
  <c r="J65" i="3"/>
  <c r="H66" i="3"/>
  <c r="J66" i="3"/>
  <c r="H67" i="3"/>
  <c r="J67" i="3"/>
  <c r="K67" i="3"/>
  <c r="B31" i="4" s="1"/>
  <c r="H68" i="3"/>
  <c r="J68" i="3"/>
  <c r="H69" i="3"/>
  <c r="J69" i="3"/>
  <c r="H70" i="3"/>
  <c r="J70" i="3"/>
  <c r="H71" i="3"/>
  <c r="J71" i="3"/>
  <c r="K71" i="3"/>
  <c r="B32" i="4" s="1"/>
  <c r="H72" i="3"/>
  <c r="J72" i="3"/>
  <c r="H73" i="3"/>
  <c r="J73" i="3"/>
  <c r="H74" i="3"/>
  <c r="J74" i="3"/>
  <c r="H75" i="3"/>
  <c r="J75" i="3"/>
  <c r="K75" i="3"/>
  <c r="H76" i="3"/>
  <c r="J76" i="3"/>
  <c r="K26" i="16"/>
  <c r="K25" i="16"/>
  <c r="G25" i="16"/>
  <c r="T67" i="9"/>
  <c r="L32" i="16"/>
  <c r="I90" i="16"/>
  <c r="L34" i="16"/>
  <c r="I88" i="16"/>
  <c r="L26" i="16"/>
  <c r="L36" i="16"/>
  <c r="L39" i="16"/>
  <c r="L37" i="16"/>
  <c r="I89" i="16"/>
  <c r="L30" i="16"/>
  <c r="L33" i="16"/>
  <c r="R66" i="9"/>
  <c r="U67" i="9"/>
  <c r="R67" i="9"/>
  <c r="P65" i="9"/>
  <c r="P66" i="9"/>
  <c r="Q66" i="9"/>
  <c r="Q67" i="9"/>
  <c r="U65" i="9"/>
  <c r="I96" i="16"/>
  <c r="I93" i="16"/>
  <c r="I87" i="16"/>
  <c r="DD71" i="17"/>
  <c r="CV71" i="17"/>
  <c r="DE71" i="17"/>
  <c r="CU71" i="17"/>
  <c r="DA71" i="17"/>
  <c r="DB71" i="17"/>
  <c r="Z68" i="17"/>
  <c r="BH72" i="17"/>
  <c r="AB72" i="17"/>
  <c r="BD72" i="17"/>
  <c r="BZ65" i="17"/>
  <c r="AT65" i="17"/>
  <c r="BP63" i="17"/>
  <c r="BW61" i="17"/>
  <c r="BO61" i="17"/>
  <c r="CA60" i="17"/>
  <c r="CK60" i="17"/>
  <c r="BY67" i="17"/>
  <c r="DD67" i="17"/>
  <c r="DE67" i="17"/>
  <c r="CZ67" i="17"/>
  <c r="DC67" i="17"/>
  <c r="CM63" i="17"/>
  <c r="DA63" i="17"/>
  <c r="DB63" i="17"/>
  <c r="CZ63" i="17"/>
  <c r="BO72" i="17"/>
  <c r="AI72" i="17"/>
  <c r="BP70" i="17"/>
  <c r="Z65" i="17"/>
  <c r="CP65" i="17"/>
  <c r="BR67" i="17"/>
  <c r="BB67" i="17"/>
  <c r="AL67" i="17"/>
  <c r="BK65" i="17"/>
  <c r="AB63" i="17"/>
  <c r="BX61" i="17"/>
  <c r="BP61" i="17"/>
  <c r="CZ66" i="17"/>
  <c r="DB66" i="17"/>
  <c r="DB64" i="17"/>
  <c r="DE64" i="17"/>
  <c r="DC64" i="17"/>
  <c r="DD64" i="17"/>
  <c r="CZ64" i="17"/>
  <c r="DD62" i="17"/>
  <c r="DE62" i="17"/>
  <c r="DC62" i="17"/>
  <c r="AN72" i="17"/>
  <c r="AJ70" i="17"/>
  <c r="AH63" i="17"/>
  <c r="BC67" i="17"/>
  <c r="AM67" i="17"/>
  <c r="AZ63" i="17"/>
  <c r="BZ63" i="17"/>
  <c r="BJ63" i="17"/>
  <c r="BB63" i="17"/>
  <c r="AT63" i="17"/>
  <c r="AS61" i="17"/>
  <c r="AK61" i="17"/>
  <c r="CR60" i="17"/>
  <c r="CH65" i="17"/>
  <c r="DC65" i="17"/>
  <c r="DB65" i="17"/>
  <c r="DA65" i="17"/>
  <c r="DD60" i="17"/>
  <c r="DE60" i="17"/>
  <c r="DA60" i="17"/>
  <c r="CZ60" i="17"/>
  <c r="DB60" i="17"/>
  <c r="CX60" i="17"/>
  <c r="CU60" i="17"/>
  <c r="CV60" i="17"/>
  <c r="CG63" i="17"/>
  <c r="BA63" i="17"/>
  <c r="BC63" i="17"/>
  <c r="AU63" i="17"/>
  <c r="BJ61" i="17"/>
  <c r="BB61" i="17"/>
  <c r="CQ60" i="17"/>
  <c r="J94" i="16"/>
  <c r="J91" i="16"/>
  <c r="J96" i="16"/>
  <c r="CV66" i="17"/>
  <c r="CW64" i="17"/>
  <c r="CX64" i="17"/>
  <c r="CQ64" i="17"/>
  <c r="CR64" i="17"/>
  <c r="CU64" i="17"/>
  <c r="CV62" i="17"/>
  <c r="CW62" i="17"/>
  <c r="CX62" i="17"/>
  <c r="CU62" i="17"/>
  <c r="BU72" i="17"/>
  <c r="AO72" i="17"/>
  <c r="BO68" i="17"/>
  <c r="BR64" i="17"/>
  <c r="CA62" i="17"/>
  <c r="AC62" i="17"/>
  <c r="CK62" i="17"/>
  <c r="BI70" i="17"/>
  <c r="AS70" i="17"/>
  <c r="AK70" i="17"/>
  <c r="BP68" i="17"/>
  <c r="BH68" i="17"/>
  <c r="AB68" i="17"/>
  <c r="CF66" i="17"/>
  <c r="AB66" i="17"/>
  <c r="CD64" i="17"/>
  <c r="BS64" i="17"/>
  <c r="BK64" i="17"/>
  <c r="AU64" i="17"/>
  <c r="AE64" i="17"/>
  <c r="CB62" i="17"/>
  <c r="BR62" i="17"/>
  <c r="BB62" i="17"/>
  <c r="AD62" i="17"/>
  <c r="CF64" i="17"/>
  <c r="BX64" i="17"/>
  <c r="CF62" i="17"/>
  <c r="CJ62" i="17"/>
  <c r="CO65" i="17"/>
  <c r="CP64" i="17"/>
  <c r="CI63" i="17"/>
  <c r="AY71" i="17"/>
  <c r="AQ71" i="17"/>
  <c r="AI71" i="17"/>
  <c r="BJ70" i="17"/>
  <c r="BB70" i="17"/>
  <c r="AL70" i="17"/>
  <c r="AD70" i="17"/>
  <c r="BQ68" i="17"/>
  <c r="BI68" i="17"/>
  <c r="BA68" i="17"/>
  <c r="BU67" i="17"/>
  <c r="BM67" i="17"/>
  <c r="BE67" i="17"/>
  <c r="AG67" i="17"/>
  <c r="BI66" i="17"/>
  <c r="BA66" i="17"/>
  <c r="BM65" i="17"/>
  <c r="BE65" i="17"/>
  <c r="AW65" i="17"/>
  <c r="AG65" i="17"/>
  <c r="BL64" i="17"/>
  <c r="AV64" i="17"/>
  <c r="AN64" i="17"/>
  <c r="AF64" i="17"/>
  <c r="CF63" i="17"/>
  <c r="CC62" i="17"/>
  <c r="BS62" i="17"/>
  <c r="BC62" i="17"/>
  <c r="AU62" i="17"/>
  <c r="AE62" i="17"/>
  <c r="CG64" i="17"/>
  <c r="BY64" i="17"/>
  <c r="CG62" i="17"/>
  <c r="BY62" i="17"/>
  <c r="CI62" i="17"/>
  <c r="CN65" i="17"/>
  <c r="CO64" i="17"/>
  <c r="CO62" i="17"/>
  <c r="CQ63" i="17"/>
  <c r="CR71" i="17"/>
  <c r="CV67" i="17"/>
  <c r="CT67" i="17"/>
  <c r="BI62" i="17"/>
  <c r="AK62" i="17"/>
  <c r="BC70" i="17"/>
  <c r="AE70" i="17"/>
  <c r="BJ68" i="17"/>
  <c r="BE64" i="17"/>
  <c r="BT62" i="17"/>
  <c r="AV62" i="17"/>
  <c r="AF62" i="17"/>
  <c r="CM65" i="17"/>
  <c r="CN67" i="17"/>
  <c r="CS62" i="17"/>
  <c r="BQ72" i="17"/>
  <c r="CA71" i="17"/>
  <c r="BQ71" i="17"/>
  <c r="BI71" i="17"/>
  <c r="BL70" i="17"/>
  <c r="BD70" i="17"/>
  <c r="AV70" i="17"/>
  <c r="AN70" i="17"/>
  <c r="AF70" i="17"/>
  <c r="BK68" i="17"/>
  <c r="BC68" i="17"/>
  <c r="AU68" i="17"/>
  <c r="AM68" i="17"/>
  <c r="AE68" i="17"/>
  <c r="CA67" i="17"/>
  <c r="BO67" i="17"/>
  <c r="BG67" i="17"/>
  <c r="AY67" i="17"/>
  <c r="AI67" i="17"/>
  <c r="AA67" i="17"/>
  <c r="AE66" i="17"/>
  <c r="CE65" i="17"/>
  <c r="BW65" i="17"/>
  <c r="AY65" i="17"/>
  <c r="AQ65" i="17"/>
  <c r="AA65" i="17"/>
  <c r="BV64" i="17"/>
  <c r="Z64" i="17"/>
  <c r="BU63" i="17"/>
  <c r="AO63" i="17"/>
  <c r="AG63" i="17"/>
  <c r="CE62" i="17"/>
  <c r="BU62" i="17"/>
  <c r="BM62" i="17"/>
  <c r="AW62" i="17"/>
  <c r="BX72" i="17"/>
  <c r="CF67" i="17"/>
  <c r="BV67" i="17"/>
  <c r="CE63" i="17"/>
  <c r="CL67" i="17"/>
  <c r="CO63" i="17"/>
  <c r="CQ62" i="17"/>
  <c r="CO71" i="17"/>
  <c r="AA68" i="17"/>
  <c r="AI66" i="17"/>
  <c r="BJ64" i="17"/>
  <c r="AD64" i="17"/>
  <c r="AM70" i="17"/>
  <c r="BB68" i="17"/>
  <c r="AD68" i="17"/>
  <c r="BL62" i="17"/>
  <c r="AN62" i="17"/>
  <c r="CN64" i="17"/>
  <c r="BR71" i="17"/>
  <c r="BU70" i="17"/>
  <c r="BD68" i="17"/>
  <c r="AV68" i="17"/>
  <c r="AN68" i="17"/>
  <c r="AF68" i="17"/>
  <c r="CB67" i="17"/>
  <c r="BH67" i="17"/>
  <c r="AZ67" i="17"/>
  <c r="BT66" i="17"/>
  <c r="BL66" i="17"/>
  <c r="CF65" i="17"/>
  <c r="BX65" i="17"/>
  <c r="BP65" i="17"/>
  <c r="BH65" i="17"/>
  <c r="AZ65" i="17"/>
  <c r="AR65" i="17"/>
  <c r="Z63" i="17"/>
  <c r="BV62" i="17"/>
  <c r="Z62" i="17"/>
  <c r="CK67" i="17"/>
  <c r="CK65" i="17"/>
  <c r="CO66" i="17"/>
  <c r="CL62" i="17"/>
  <c r="CY65" i="17"/>
  <c r="CW65" i="17"/>
  <c r="CR65" i="17"/>
  <c r="CU65" i="17"/>
  <c r="CV65" i="17"/>
  <c r="CW63" i="17"/>
  <c r="CX63" i="17"/>
  <c r="CY63" i="17"/>
  <c r="CT63" i="17"/>
  <c r="CU63" i="17"/>
  <c r="CV63" i="17"/>
  <c r="AA66" i="17"/>
  <c r="CC64" i="17"/>
  <c r="AT64" i="17"/>
  <c r="BA62" i="17"/>
  <c r="BR68" i="17"/>
  <c r="AT68" i="17"/>
  <c r="BJ66" i="17"/>
  <c r="AT66" i="17"/>
  <c r="BM64" i="17"/>
  <c r="AO64" i="17"/>
  <c r="BD62" i="17"/>
  <c r="BZ64" i="17"/>
  <c r="CP63" i="17"/>
  <c r="CN62" i="17"/>
  <c r="CR62" i="17"/>
  <c r="AE72" i="17"/>
  <c r="CC71" i="17"/>
  <c r="BV70" i="17"/>
  <c r="AW68" i="17"/>
  <c r="AO68" i="17"/>
  <c r="CC67" i="17"/>
  <c r="BQ67" i="17"/>
  <c r="BI67" i="17"/>
  <c r="BA67" i="17"/>
  <c r="AS67" i="17"/>
  <c r="BU66" i="17"/>
  <c r="BY65" i="17"/>
  <c r="BQ65" i="17"/>
  <c r="BI65" i="17"/>
  <c r="AS65" i="17"/>
  <c r="AK65" i="17"/>
  <c r="CA64" i="17"/>
  <c r="BP64" i="17"/>
  <c r="BY63" i="17"/>
  <c r="BO63" i="17"/>
  <c r="BG63" i="17"/>
  <c r="AY63" i="17"/>
  <c r="AI63" i="17"/>
  <c r="AA63" i="17"/>
  <c r="CG71" i="17"/>
  <c r="CG67" i="17"/>
  <c r="CK63" i="17"/>
  <c r="CH64" i="17"/>
  <c r="CJ65" i="17"/>
  <c r="CN66" i="17"/>
  <c r="CL63" i="17"/>
  <c r="U73" i="15"/>
  <c r="J89" i="16"/>
  <c r="J90" i="16"/>
  <c r="J98" i="16"/>
  <c r="J87" i="16"/>
  <c r="J97" i="16"/>
  <c r="G65" i="13"/>
  <c r="S140" i="14"/>
  <c r="V140" i="14" s="1"/>
  <c r="T73" i="15"/>
  <c r="R65" i="9" l="1"/>
  <c r="V45" i="6"/>
  <c r="V73" i="6"/>
  <c r="V69" i="6"/>
  <c r="V60" i="6"/>
  <c r="V55" i="6"/>
  <c r="V42" i="6"/>
  <c r="V61" i="6"/>
  <c r="V56" i="6"/>
  <c r="Q55" i="6"/>
  <c r="V51" i="6"/>
  <c r="V57" i="6"/>
  <c r="V39" i="6"/>
  <c r="V38" i="6"/>
  <c r="V75" i="6"/>
  <c r="V71" i="6"/>
  <c r="V67" i="6"/>
  <c r="V58" i="6"/>
  <c r="Q57" i="6"/>
  <c r="V44" i="6"/>
  <c r="Q59" i="9"/>
  <c r="R137" i="14"/>
  <c r="R124" i="14"/>
  <c r="R121" i="14"/>
  <c r="R108" i="14"/>
  <c r="R105" i="14"/>
  <c r="R92" i="14"/>
  <c r="R89" i="14"/>
  <c r="R76" i="14"/>
  <c r="R73" i="14"/>
  <c r="R60" i="14"/>
  <c r="R57" i="14"/>
  <c r="R41" i="14"/>
  <c r="T58" i="15"/>
  <c r="T55" i="15"/>
  <c r="T42" i="15"/>
  <c r="T39" i="15"/>
  <c r="T26" i="15"/>
  <c r="Z70" i="17"/>
  <c r="DU70" i="17"/>
  <c r="DT70" i="17"/>
  <c r="DS70" i="17"/>
  <c r="DZ70" i="17"/>
  <c r="DX70" i="17"/>
  <c r="DV70" i="17"/>
  <c r="DR70" i="17"/>
  <c r="DY70" i="17"/>
  <c r="DW70" i="17"/>
  <c r="DS62" i="17"/>
  <c r="DT62" i="17"/>
  <c r="DR62" i="17"/>
  <c r="DO62" i="17"/>
  <c r="DW62" i="17"/>
  <c r="DU62" i="17"/>
  <c r="DQ62" i="17"/>
  <c r="DV62" i="17"/>
  <c r="DX62" i="17"/>
  <c r="DY62" i="17"/>
  <c r="DP62" i="17"/>
  <c r="AT61" i="17"/>
  <c r="S142" i="14"/>
  <c r="V142" i="14" s="1"/>
  <c r="V40" i="6"/>
  <c r="V35" i="6"/>
  <c r="W27" i="6"/>
  <c r="H59" i="9"/>
  <c r="S52" i="9"/>
  <c r="U51" i="9"/>
  <c r="T48" i="9"/>
  <c r="U44" i="9"/>
  <c r="R37" i="9"/>
  <c r="R32" i="9"/>
  <c r="U27" i="9"/>
  <c r="T63" i="10"/>
  <c r="S58" i="10"/>
  <c r="R53" i="10"/>
  <c r="S137" i="14"/>
  <c r="V137" i="14" s="1"/>
  <c r="R131" i="14"/>
  <c r="S126" i="14"/>
  <c r="V126" i="14" s="1"/>
  <c r="S121" i="14"/>
  <c r="V121" i="14" s="1"/>
  <c r="R115" i="14"/>
  <c r="S110" i="14"/>
  <c r="V110" i="14" s="1"/>
  <c r="S105" i="14"/>
  <c r="V105" i="14" s="1"/>
  <c r="R99" i="14"/>
  <c r="S94" i="14"/>
  <c r="V94" i="14" s="1"/>
  <c r="S89" i="14"/>
  <c r="V89" i="14" s="1"/>
  <c r="R83" i="14"/>
  <c r="S78" i="14"/>
  <c r="V78" i="14" s="1"/>
  <c r="S73" i="14"/>
  <c r="V73" i="14" s="1"/>
  <c r="R67" i="14"/>
  <c r="S62" i="14"/>
  <c r="V62" i="14" s="1"/>
  <c r="S57" i="14"/>
  <c r="V57" i="14" s="1"/>
  <c r="R51" i="14"/>
  <c r="S46" i="14"/>
  <c r="V46" i="14" s="1"/>
  <c r="S41" i="14"/>
  <c r="V41" i="14" s="1"/>
  <c r="R35" i="14"/>
  <c r="S30" i="14"/>
  <c r="V30" i="14" s="1"/>
  <c r="U61" i="15"/>
  <c r="U59" i="15"/>
  <c r="U45" i="15"/>
  <c r="U43" i="15"/>
  <c r="U29" i="15"/>
  <c r="U27" i="15"/>
  <c r="AA72" i="17"/>
  <c r="BE70" i="17"/>
  <c r="AO70" i="17"/>
  <c r="AG70" i="17"/>
  <c r="BT65" i="17"/>
  <c r="BL65" i="17"/>
  <c r="AG62" i="17"/>
  <c r="BA61" i="17"/>
  <c r="DQ60" i="17"/>
  <c r="DP60" i="17"/>
  <c r="DO60" i="17"/>
  <c r="DT60" i="17"/>
  <c r="DV60" i="17"/>
  <c r="DR60" i="17"/>
  <c r="DS60" i="17"/>
  <c r="DW60" i="17"/>
  <c r="DU60" i="17"/>
  <c r="W77" i="15"/>
  <c r="S161" i="14"/>
  <c r="V161" i="14" s="1"/>
  <c r="R162" i="14"/>
  <c r="V31" i="6"/>
  <c r="V27" i="6"/>
  <c r="X24" i="6"/>
  <c r="X91" i="6"/>
  <c r="R58" i="9"/>
  <c r="R57" i="9"/>
  <c r="P53" i="9"/>
  <c r="P50" i="9"/>
  <c r="P33" i="9"/>
  <c r="Q28" i="9"/>
  <c r="R74" i="10"/>
  <c r="G34" i="13"/>
  <c r="J38" i="13" s="1"/>
  <c r="R133" i="14"/>
  <c r="S128" i="14"/>
  <c r="V128" i="14" s="1"/>
  <c r="R117" i="14"/>
  <c r="S112" i="14"/>
  <c r="V112" i="14" s="1"/>
  <c r="R101" i="14"/>
  <c r="S96" i="14"/>
  <c r="V96" i="14" s="1"/>
  <c r="R85" i="14"/>
  <c r="S80" i="14"/>
  <c r="V80" i="14" s="1"/>
  <c r="R69" i="14"/>
  <c r="S64" i="14"/>
  <c r="V64" i="14" s="1"/>
  <c r="R53" i="14"/>
  <c r="S48" i="14"/>
  <c r="V48" i="14" s="1"/>
  <c r="R37" i="14"/>
  <c r="S32" i="14"/>
  <c r="V32" i="14" s="1"/>
  <c r="U62" i="15"/>
  <c r="T59" i="15"/>
  <c r="T46" i="15"/>
  <c r="T43" i="15"/>
  <c r="T30" i="15"/>
  <c r="T27" i="15"/>
  <c r="BH70" i="17"/>
  <c r="BT70" i="17"/>
  <c r="DY66" i="17"/>
  <c r="DZ66" i="17"/>
  <c r="DR66" i="17"/>
  <c r="DS66" i="17"/>
  <c r="EB66" i="17"/>
  <c r="DV66" i="17"/>
  <c r="DT66" i="17"/>
  <c r="EA66" i="17"/>
  <c r="DX66" i="17"/>
  <c r="EC66" i="17"/>
  <c r="DW66" i="17"/>
  <c r="DU66" i="17"/>
  <c r="CA65" i="17"/>
  <c r="AB64" i="17"/>
  <c r="BK62" i="17"/>
  <c r="AZ61" i="17"/>
  <c r="CC60" i="17"/>
  <c r="S149" i="14"/>
  <c r="V149" i="14" s="1"/>
  <c r="S150" i="14"/>
  <c r="V150" i="14" s="1"/>
  <c r="R156" i="14"/>
  <c r="T77" i="15"/>
  <c r="AO69" i="17"/>
  <c r="R161" i="14"/>
  <c r="V41" i="6"/>
  <c r="U68" i="9"/>
  <c r="T53" i="9"/>
  <c r="T51" i="9"/>
  <c r="T40" i="10"/>
  <c r="H52" i="13"/>
  <c r="I48" i="13"/>
  <c r="H45" i="13"/>
  <c r="I41" i="13"/>
  <c r="H38" i="13"/>
  <c r="I34" i="13"/>
  <c r="G30" i="13"/>
  <c r="J30" i="13" s="1"/>
  <c r="H27" i="13"/>
  <c r="I23" i="13"/>
  <c r="H20" i="13"/>
  <c r="I16" i="13"/>
  <c r="H13" i="13"/>
  <c r="G9" i="13"/>
  <c r="S138" i="14"/>
  <c r="V138" i="14" s="1"/>
  <c r="S133" i="14"/>
  <c r="V133" i="14" s="1"/>
  <c r="S131" i="14"/>
  <c r="V131" i="14" s="1"/>
  <c r="R127" i="14"/>
  <c r="S122" i="14"/>
  <c r="V122" i="14" s="1"/>
  <c r="S117" i="14"/>
  <c r="V117" i="14" s="1"/>
  <c r="S115" i="14"/>
  <c r="V115" i="14" s="1"/>
  <c r="R111" i="14"/>
  <c r="S106" i="14"/>
  <c r="V106" i="14" s="1"/>
  <c r="S101" i="14"/>
  <c r="V101" i="14" s="1"/>
  <c r="S99" i="14"/>
  <c r="V99" i="14" s="1"/>
  <c r="R95" i="14"/>
  <c r="S90" i="14"/>
  <c r="V90" i="14" s="1"/>
  <c r="S85" i="14"/>
  <c r="V85" i="14" s="1"/>
  <c r="S83" i="14"/>
  <c r="V83" i="14" s="1"/>
  <c r="R79" i="14"/>
  <c r="S74" i="14"/>
  <c r="V74" i="14" s="1"/>
  <c r="S69" i="14"/>
  <c r="V69" i="14" s="1"/>
  <c r="S67" i="14"/>
  <c r="V67" i="14" s="1"/>
  <c r="R63" i="14"/>
  <c r="S58" i="14"/>
  <c r="V58" i="14" s="1"/>
  <c r="S53" i="14"/>
  <c r="V53" i="14" s="1"/>
  <c r="S51" i="14"/>
  <c r="V51" i="14" s="1"/>
  <c r="R47" i="14"/>
  <c r="S42" i="14"/>
  <c r="V42" i="14" s="1"/>
  <c r="S37" i="14"/>
  <c r="V37" i="14" s="1"/>
  <c r="S35" i="14"/>
  <c r="V35" i="14" s="1"/>
  <c r="R31" i="14"/>
  <c r="U66" i="15"/>
  <c r="T64" i="15"/>
  <c r="U63" i="15"/>
  <c r="U49" i="15"/>
  <c r="U47" i="15"/>
  <c r="U33" i="15"/>
  <c r="U31" i="15"/>
  <c r="BS70" i="17"/>
  <c r="BS68" i="17"/>
  <c r="AD65" i="17"/>
  <c r="DV63" i="17"/>
  <c r="DW63" i="17"/>
  <c r="DU63" i="17"/>
  <c r="DT63" i="17"/>
  <c r="DR63" i="17"/>
  <c r="DX63" i="17"/>
  <c r="DY63" i="17"/>
  <c r="DS63" i="17"/>
  <c r="DQ63" i="17"/>
  <c r="BZ62" i="17"/>
  <c r="BJ62" i="17"/>
  <c r="BF61" i="17"/>
  <c r="AY61" i="17"/>
  <c r="AA61" i="17"/>
  <c r="R147" i="14"/>
  <c r="S148" i="14"/>
  <c r="V148" i="14" s="1"/>
  <c r="CJ63" i="17"/>
  <c r="W68" i="15"/>
  <c r="S152" i="14"/>
  <c r="V152" i="14" s="1"/>
  <c r="S158" i="14"/>
  <c r="V158" i="14" s="1"/>
  <c r="S159" i="14"/>
  <c r="V159" i="14" s="1"/>
  <c r="DS69" i="17"/>
  <c r="DT69" i="17"/>
  <c r="DR69" i="17"/>
  <c r="DW69" i="17"/>
  <c r="DU69" i="17"/>
  <c r="DV69" i="17"/>
  <c r="DQ69" i="17"/>
  <c r="DN69" i="17"/>
  <c r="DO69" i="17"/>
  <c r="DP69" i="17"/>
  <c r="J26" i="13"/>
  <c r="U68" i="15"/>
  <c r="R151" i="14"/>
  <c r="R155" i="14"/>
  <c r="S157" i="14"/>
  <c r="V157" i="14" s="1"/>
  <c r="R158" i="14"/>
  <c r="AI69" i="17"/>
  <c r="G73" i="13"/>
  <c r="J77" i="13" s="1"/>
  <c r="I77" i="13"/>
  <c r="W25" i="6"/>
  <c r="U66" i="9"/>
  <c r="U62" i="9"/>
  <c r="Q61" i="9"/>
  <c r="S61" i="9" s="1"/>
  <c r="U59" i="9"/>
  <c r="H44" i="9"/>
  <c r="Q42" i="9"/>
  <c r="U41" i="9"/>
  <c r="H27" i="9"/>
  <c r="R33" i="10"/>
  <c r="S134" i="14"/>
  <c r="V134" i="14" s="1"/>
  <c r="S129" i="14"/>
  <c r="V129" i="14" s="1"/>
  <c r="R123" i="14"/>
  <c r="S118" i="14"/>
  <c r="V118" i="14" s="1"/>
  <c r="S113" i="14"/>
  <c r="V113" i="14" s="1"/>
  <c r="R107" i="14"/>
  <c r="S102" i="14"/>
  <c r="V102" i="14" s="1"/>
  <c r="S97" i="14"/>
  <c r="V97" i="14" s="1"/>
  <c r="R91" i="14"/>
  <c r="S86" i="14"/>
  <c r="V86" i="14" s="1"/>
  <c r="S81" i="14"/>
  <c r="V81" i="14" s="1"/>
  <c r="R75" i="14"/>
  <c r="S70" i="14"/>
  <c r="V70" i="14" s="1"/>
  <c r="S65" i="14"/>
  <c r="V65" i="14" s="1"/>
  <c r="R59" i="14"/>
  <c r="S54" i="14"/>
  <c r="V54" i="14" s="1"/>
  <c r="S49" i="14"/>
  <c r="V49" i="14" s="1"/>
  <c r="R43" i="14"/>
  <c r="S38" i="14"/>
  <c r="V38" i="14" s="1"/>
  <c r="S33" i="14"/>
  <c r="V33" i="14" s="1"/>
  <c r="W64" i="15"/>
  <c r="T61" i="15"/>
  <c r="U53" i="15"/>
  <c r="U51" i="15"/>
  <c r="T45" i="15"/>
  <c r="U37" i="15"/>
  <c r="U35" i="15"/>
  <c r="T29" i="15"/>
  <c r="BS65" i="17"/>
  <c r="BN61" i="17"/>
  <c r="BB72" i="17"/>
  <c r="AT72" i="17"/>
  <c r="AL72" i="17"/>
  <c r="DV71" i="17"/>
  <c r="DU71" i="17"/>
  <c r="DR71" i="17"/>
  <c r="DT71" i="17"/>
  <c r="DY71" i="17"/>
  <c r="DP71" i="17"/>
  <c r="DS71" i="17"/>
  <c r="DQ71" i="17"/>
  <c r="DW71" i="17"/>
  <c r="DO71" i="17"/>
  <c r="DZ71" i="17"/>
  <c r="DX71" i="17"/>
  <c r="AC70" i="17"/>
  <c r="AS68" i="17"/>
  <c r="AL68" i="17"/>
  <c r="DW64" i="17"/>
  <c r="DV64" i="17"/>
  <c r="DU64" i="17"/>
  <c r="DT64" i="17"/>
  <c r="DR64" i="17"/>
  <c r="DX64" i="17"/>
  <c r="DS64" i="17"/>
  <c r="DN64" i="17"/>
  <c r="DP64" i="17"/>
  <c r="DQ64" i="17"/>
  <c r="DO64" i="17"/>
  <c r="BH62" i="17"/>
  <c r="AZ62" i="17"/>
  <c r="AR62" i="17"/>
  <c r="AJ62" i="17"/>
  <c r="BT61" i="17"/>
  <c r="BL61" i="17"/>
  <c r="AG61" i="17"/>
  <c r="CG60" i="17"/>
  <c r="BZ60" i="17"/>
  <c r="U71" i="15"/>
  <c r="W74" i="15"/>
  <c r="U78" i="15"/>
  <c r="S164" i="14"/>
  <c r="V164" i="14" s="1"/>
  <c r="S171" i="14"/>
  <c r="V171" i="14" s="1"/>
  <c r="T31" i="6"/>
  <c r="T91" i="6"/>
  <c r="P62" i="9"/>
  <c r="Q60" i="9"/>
  <c r="Q56" i="9"/>
  <c r="R55" i="9"/>
  <c r="Q43" i="9"/>
  <c r="S43" i="9" s="1"/>
  <c r="P40" i="9"/>
  <c r="T39" i="9"/>
  <c r="R26" i="9"/>
  <c r="R25" i="9"/>
  <c r="R62" i="10"/>
  <c r="R25" i="10"/>
  <c r="H47" i="13"/>
  <c r="I43" i="13"/>
  <c r="H40" i="13"/>
  <c r="I36" i="13"/>
  <c r="H33" i="13"/>
  <c r="I29" i="13"/>
  <c r="H26" i="13"/>
  <c r="I22" i="13"/>
  <c r="H15" i="13"/>
  <c r="S136" i="14"/>
  <c r="V136" i="14" s="1"/>
  <c r="R125" i="14"/>
  <c r="S120" i="14"/>
  <c r="V120" i="14" s="1"/>
  <c r="R109" i="14"/>
  <c r="S104" i="14"/>
  <c r="V104" i="14" s="1"/>
  <c r="R93" i="14"/>
  <c r="S88" i="14"/>
  <c r="V88" i="14" s="1"/>
  <c r="R77" i="14"/>
  <c r="S72" i="14"/>
  <c r="V72" i="14" s="1"/>
  <c r="R61" i="14"/>
  <c r="S56" i="14"/>
  <c r="V56" i="14" s="1"/>
  <c r="R45" i="14"/>
  <c r="S40" i="14"/>
  <c r="V40" i="14" s="1"/>
  <c r="T54" i="15"/>
  <c r="T51" i="15"/>
  <c r="T38" i="15"/>
  <c r="T35" i="15"/>
  <c r="U24" i="15"/>
  <c r="BY72" i="17"/>
  <c r="BU71" i="17"/>
  <c r="BE71" i="17"/>
  <c r="AO71" i="17"/>
  <c r="BX70" i="17"/>
  <c r="EC67" i="17"/>
  <c r="DV67" i="17"/>
  <c r="DU67" i="17"/>
  <c r="DS67" i="17"/>
  <c r="DW67" i="17"/>
  <c r="DT67" i="17"/>
  <c r="DY67" i="17"/>
  <c r="DZ67" i="17"/>
  <c r="DX67" i="17"/>
  <c r="DR67" i="17"/>
  <c r="EA67" i="17"/>
  <c r="EB67" i="17"/>
  <c r="AI65" i="17"/>
  <c r="BG62" i="17"/>
  <c r="AY62" i="17"/>
  <c r="AQ62" i="17"/>
  <c r="BS61" i="17"/>
  <c r="BK61" i="17"/>
  <c r="AV61" i="17"/>
  <c r="AN61" i="17"/>
  <c r="AF61" i="17"/>
  <c r="W73" i="15"/>
  <c r="AK69" i="17"/>
  <c r="Q23" i="8"/>
  <c r="T62" i="9"/>
  <c r="S51" i="9"/>
  <c r="R49" i="9"/>
  <c r="T41" i="9"/>
  <c r="H54" i="13"/>
  <c r="I50" i="13"/>
  <c r="G46" i="13"/>
  <c r="J46" i="13" s="1"/>
  <c r="H43" i="13"/>
  <c r="I39" i="13"/>
  <c r="H36" i="13"/>
  <c r="I32" i="13"/>
  <c r="H29" i="13"/>
  <c r="I25" i="13"/>
  <c r="H22" i="13"/>
  <c r="I18" i="13"/>
  <c r="G14" i="13"/>
  <c r="J14" i="13" s="1"/>
  <c r="R135" i="14"/>
  <c r="S130" i="14"/>
  <c r="V130" i="14" s="1"/>
  <c r="S125" i="14"/>
  <c r="V125" i="14" s="1"/>
  <c r="R119" i="14"/>
  <c r="S114" i="14"/>
  <c r="V114" i="14" s="1"/>
  <c r="S109" i="14"/>
  <c r="V109" i="14" s="1"/>
  <c r="R103" i="14"/>
  <c r="S98" i="14"/>
  <c r="V98" i="14" s="1"/>
  <c r="S93" i="14"/>
  <c r="V93" i="14" s="1"/>
  <c r="R87" i="14"/>
  <c r="S82" i="14"/>
  <c r="V82" i="14" s="1"/>
  <c r="S77" i="14"/>
  <c r="V77" i="14" s="1"/>
  <c r="R71" i="14"/>
  <c r="S66" i="14"/>
  <c r="V66" i="14" s="1"/>
  <c r="S61" i="14"/>
  <c r="V61" i="14" s="1"/>
  <c r="R55" i="14"/>
  <c r="S50" i="14"/>
  <c r="V50" i="14" s="1"/>
  <c r="S45" i="14"/>
  <c r="V45" i="14" s="1"/>
  <c r="R39" i="14"/>
  <c r="S34" i="14"/>
  <c r="V34" i="14" s="1"/>
  <c r="T67" i="15"/>
  <c r="U57" i="15"/>
  <c r="U55" i="15"/>
  <c r="U41" i="15"/>
  <c r="U39" i="15"/>
  <c r="U25" i="15"/>
  <c r="BW70" i="17"/>
  <c r="DJ65" i="17"/>
  <c r="DN65" i="17"/>
  <c r="DW65" i="17"/>
  <c r="DV65" i="17"/>
  <c r="DO65" i="17"/>
  <c r="DS65" i="17"/>
  <c r="DQ65" i="17"/>
  <c r="DK65" i="17"/>
  <c r="DU65" i="17"/>
  <c r="DM65" i="17"/>
  <c r="DT65" i="17"/>
  <c r="DR65" i="17"/>
  <c r="DL65" i="17"/>
  <c r="DX65" i="17"/>
  <c r="DP65" i="17"/>
  <c r="DY65" i="17"/>
  <c r="CD62" i="17"/>
  <c r="BN62" i="17"/>
  <c r="AP62" i="17"/>
  <c r="BR61" i="17"/>
  <c r="AU61" i="17"/>
  <c r="AM61" i="17"/>
  <c r="G63" i="13"/>
  <c r="R145" i="14"/>
  <c r="W70" i="15"/>
  <c r="S153" i="14"/>
  <c r="V153" i="14" s="1"/>
  <c r="U75" i="15"/>
  <c r="U76" i="15"/>
  <c r="T79" i="15"/>
  <c r="S169" i="14"/>
  <c r="V169" i="14" s="1"/>
  <c r="T70" i="15"/>
  <c r="T75" i="15"/>
  <c r="W78" i="15"/>
  <c r="U79" i="15"/>
  <c r="T71" i="15"/>
  <c r="T74" i="15"/>
  <c r="T72" i="15"/>
  <c r="T69" i="15"/>
  <c r="U70" i="15"/>
  <c r="W79" i="15"/>
  <c r="T68" i="15"/>
  <c r="W75" i="15"/>
  <c r="T76" i="15"/>
  <c r="U81" i="15"/>
  <c r="U82" i="15"/>
  <c r="R159" i="14"/>
  <c r="S151" i="14"/>
  <c r="V151" i="14" s="1"/>
  <c r="R154" i="14"/>
  <c r="S162" i="14"/>
  <c r="V162" i="14" s="1"/>
  <c r="R144" i="14"/>
  <c r="R141" i="14"/>
  <c r="R140" i="14"/>
  <c r="S139" i="14"/>
  <c r="V139" i="14" s="1"/>
  <c r="R149" i="14"/>
  <c r="R160" i="14"/>
  <c r="S166" i="14"/>
  <c r="V166" i="14" s="1"/>
  <c r="S165" i="14"/>
  <c r="V165" i="14" s="1"/>
  <c r="S168" i="14"/>
  <c r="V168" i="14" s="1"/>
  <c r="R146" i="14"/>
  <c r="R139" i="14"/>
  <c r="S156" i="14"/>
  <c r="V156" i="14" s="1"/>
  <c r="S155" i="14"/>
  <c r="V155" i="14" s="1"/>
  <c r="R142" i="14"/>
  <c r="R143" i="14"/>
  <c r="S145" i="14"/>
  <c r="V145" i="14" s="1"/>
  <c r="S147" i="14"/>
  <c r="V147" i="14" s="1"/>
  <c r="R148" i="14"/>
  <c r="R150" i="14"/>
  <c r="R163" i="14"/>
  <c r="R164" i="14"/>
  <c r="R165" i="14"/>
  <c r="R167" i="14"/>
  <c r="R170" i="14"/>
  <c r="S64" i="6"/>
  <c r="S58" i="6"/>
  <c r="Q51" i="6"/>
  <c r="S50" i="6"/>
  <c r="S48" i="6"/>
  <c r="Q40" i="6"/>
  <c r="S37" i="6"/>
  <c r="S32" i="6"/>
  <c r="S31" i="6"/>
  <c r="X27" i="6"/>
  <c r="X25" i="6"/>
  <c r="X75" i="6"/>
  <c r="T75" i="6"/>
  <c r="T73" i="6"/>
  <c r="X71" i="6"/>
  <c r="T71" i="6"/>
  <c r="X69" i="6"/>
  <c r="T69" i="6"/>
  <c r="X66" i="6"/>
  <c r="T66" i="6"/>
  <c r="X64" i="6"/>
  <c r="T64" i="6"/>
  <c r="X62" i="6"/>
  <c r="T62" i="6"/>
  <c r="S61" i="6"/>
  <c r="S60" i="6"/>
  <c r="X58" i="6"/>
  <c r="T58" i="6"/>
  <c r="S57" i="6"/>
  <c r="X55" i="6"/>
  <c r="S55" i="6"/>
  <c r="X53" i="6"/>
  <c r="T53" i="6"/>
  <c r="X50" i="6"/>
  <c r="T50" i="6"/>
  <c r="X48" i="6"/>
  <c r="T48" i="6"/>
  <c r="X46" i="6"/>
  <c r="T46" i="6"/>
  <c r="S45" i="6"/>
  <c r="S44" i="6"/>
  <c r="X42" i="6"/>
  <c r="T42" i="6"/>
  <c r="S41" i="6"/>
  <c r="X39" i="6"/>
  <c r="S39" i="6"/>
  <c r="X37" i="6"/>
  <c r="T37" i="6"/>
  <c r="X34" i="6"/>
  <c r="T34" i="6"/>
  <c r="X32" i="6"/>
  <c r="T32" i="6"/>
  <c r="X29" i="6"/>
  <c r="T29" i="6"/>
  <c r="U27" i="6"/>
  <c r="S26" i="6"/>
  <c r="T24" i="6"/>
  <c r="S78" i="6"/>
  <c r="S75" i="6"/>
  <c r="S73" i="6"/>
  <c r="S71" i="6"/>
  <c r="S69" i="6"/>
  <c r="Q67" i="6"/>
  <c r="S66" i="6"/>
  <c r="S62" i="6"/>
  <c r="Q56" i="6"/>
  <c r="U55" i="6"/>
  <c r="S53" i="6"/>
  <c r="S46" i="6"/>
  <c r="S42" i="6"/>
  <c r="Q35" i="6"/>
  <c r="S34" i="6"/>
  <c r="S29" i="6"/>
  <c r="T25" i="6"/>
  <c r="S76" i="6"/>
  <c r="S74" i="6"/>
  <c r="S72" i="6"/>
  <c r="S70" i="6"/>
  <c r="S68" i="6"/>
  <c r="S67" i="6"/>
  <c r="S65" i="6"/>
  <c r="S63" i="6"/>
  <c r="X61" i="6"/>
  <c r="X60" i="6"/>
  <c r="S59" i="6"/>
  <c r="X57" i="6"/>
  <c r="S56" i="6"/>
  <c r="S54" i="6"/>
  <c r="S52" i="6"/>
  <c r="S51" i="6"/>
  <c r="S49" i="6"/>
  <c r="S47" i="6"/>
  <c r="X45" i="6"/>
  <c r="X44" i="6"/>
  <c r="S43" i="6"/>
  <c r="X41" i="6"/>
  <c r="S40" i="6"/>
  <c r="S38" i="6"/>
  <c r="S36" i="6"/>
  <c r="S35" i="6"/>
  <c r="S33" i="6"/>
  <c r="U31" i="6"/>
  <c r="S30" i="6"/>
  <c r="S28" i="6"/>
  <c r="X26" i="6"/>
  <c r="T26" i="6"/>
  <c r="U90" i="6"/>
  <c r="U89" i="6"/>
  <c r="V88" i="6"/>
  <c r="V90" i="6"/>
  <c r="V89" i="6"/>
  <c r="X90" i="6"/>
  <c r="X89" i="6"/>
  <c r="T88" i="6"/>
  <c r="T90" i="6"/>
  <c r="T89" i="6"/>
  <c r="S90" i="6"/>
  <c r="S89" i="6"/>
  <c r="U72" i="6"/>
  <c r="U68" i="6"/>
  <c r="U67" i="6"/>
  <c r="Q63" i="6"/>
  <c r="Q47" i="6"/>
  <c r="Q37" i="6"/>
  <c r="Q36" i="6"/>
  <c r="U35" i="6"/>
  <c r="U34" i="6"/>
  <c r="Q32" i="6"/>
  <c r="U30" i="6"/>
  <c r="U75" i="6"/>
  <c r="U73" i="6"/>
  <c r="U71" i="6"/>
  <c r="V65" i="6"/>
  <c r="U64" i="6"/>
  <c r="V64" i="6"/>
  <c r="V62" i="6"/>
  <c r="Q61" i="6"/>
  <c r="Q60" i="6"/>
  <c r="V59" i="6"/>
  <c r="U58" i="6"/>
  <c r="V49" i="6"/>
  <c r="U48" i="6"/>
  <c r="V48" i="6"/>
  <c r="V46" i="6"/>
  <c r="Q45" i="6"/>
  <c r="Q44" i="6"/>
  <c r="V43" i="6"/>
  <c r="U42" i="6"/>
  <c r="Q39" i="6"/>
  <c r="V33" i="6"/>
  <c r="V29" i="6"/>
  <c r="V25" i="6"/>
  <c r="W24" i="6"/>
  <c r="W90" i="6"/>
  <c r="W89" i="6"/>
  <c r="U74" i="6"/>
  <c r="U70" i="6"/>
  <c r="U66" i="6"/>
  <c r="U56" i="6"/>
  <c r="Q53" i="6"/>
  <c r="Q52" i="6"/>
  <c r="U51" i="6"/>
  <c r="U50" i="6"/>
  <c r="U40" i="6"/>
  <c r="Q28" i="6"/>
  <c r="U26" i="6"/>
  <c r="V76" i="6"/>
  <c r="V74" i="6"/>
  <c r="V72" i="6"/>
  <c r="V70" i="6"/>
  <c r="V68" i="6"/>
  <c r="V66" i="6"/>
  <c r="Q65" i="6"/>
  <c r="Q64" i="6"/>
  <c r="U63" i="6"/>
  <c r="V63" i="6"/>
  <c r="U62" i="6"/>
  <c r="Q59" i="6"/>
  <c r="V53" i="6"/>
  <c r="U52" i="6"/>
  <c r="V52" i="6"/>
  <c r="V50" i="6"/>
  <c r="Q49" i="6"/>
  <c r="Q48" i="6"/>
  <c r="U47" i="6"/>
  <c r="V47" i="6"/>
  <c r="U46" i="6"/>
  <c r="Q43" i="6"/>
  <c r="V37" i="6"/>
  <c r="U36" i="6"/>
  <c r="V36" i="6"/>
  <c r="V34" i="6"/>
  <c r="Q33" i="6"/>
  <c r="U32" i="6"/>
  <c r="V32" i="6"/>
  <c r="V30" i="6"/>
  <c r="Q29" i="6"/>
  <c r="U28" i="6"/>
  <c r="V28" i="6"/>
  <c r="V26" i="6"/>
  <c r="Q25" i="6"/>
  <c r="U24" i="6"/>
  <c r="S77" i="6"/>
  <c r="I77" i="16"/>
  <c r="I30" i="16"/>
  <c r="I60" i="16"/>
  <c r="I54" i="16"/>
  <c r="I46" i="16"/>
  <c r="I58" i="13"/>
  <c r="G62" i="13"/>
  <c r="G56" i="13"/>
  <c r="H60" i="13"/>
  <c r="U33" i="10"/>
  <c r="T56" i="10"/>
  <c r="T62" i="10"/>
  <c r="R41" i="10"/>
  <c r="W41" i="10" s="1"/>
  <c r="Q36" i="10"/>
  <c r="R77" i="10"/>
  <c r="U84" i="10"/>
  <c r="T75" i="10"/>
  <c r="U81" i="10"/>
  <c r="R83" i="10"/>
  <c r="T51" i="10"/>
  <c r="Q46" i="10"/>
  <c r="R44" i="10"/>
  <c r="U64" i="10"/>
  <c r="T48" i="10"/>
  <c r="T35" i="10"/>
  <c r="S30" i="10"/>
  <c r="S28" i="10"/>
  <c r="P22" i="10"/>
  <c r="N76" i="10"/>
  <c r="R75" i="10"/>
  <c r="I44" i="16"/>
  <c r="I25" i="16"/>
  <c r="I65" i="16"/>
  <c r="I61" i="16"/>
  <c r="I53" i="16"/>
  <c r="I49" i="16"/>
  <c r="I41" i="16"/>
  <c r="I39" i="16"/>
  <c r="I76" i="16"/>
  <c r="I64" i="16"/>
  <c r="I56" i="16"/>
  <c r="I48" i="16"/>
  <c r="I43" i="16"/>
  <c r="I38" i="16"/>
  <c r="I37" i="16"/>
  <c r="I36" i="16"/>
  <c r="I75" i="16"/>
  <c r="H70" i="13"/>
  <c r="P49" i="10"/>
  <c r="S68" i="10"/>
  <c r="S32" i="10"/>
  <c r="T66" i="10"/>
  <c r="R64" i="10"/>
  <c r="R61" i="10"/>
  <c r="S57" i="10"/>
  <c r="U54" i="10"/>
  <c r="Q53" i="10"/>
  <c r="T43" i="10"/>
  <c r="U40" i="10"/>
  <c r="V40" i="10" s="1"/>
  <c r="R36" i="10"/>
  <c r="Q34" i="10"/>
  <c r="O33" i="10"/>
  <c r="S29" i="10"/>
  <c r="S22" i="10"/>
  <c r="U66" i="10"/>
  <c r="U65" i="10"/>
  <c r="O57" i="10"/>
  <c r="Q55" i="10"/>
  <c r="U52" i="10"/>
  <c r="U36" i="10"/>
  <c r="O31" i="10"/>
  <c r="R68" i="10"/>
  <c r="Q64" i="10"/>
  <c r="R63" i="10"/>
  <c r="Q60" i="10"/>
  <c r="P58" i="10"/>
  <c r="U57" i="10"/>
  <c r="P54" i="10"/>
  <c r="O54" i="10"/>
  <c r="P52" i="10"/>
  <c r="N52" i="10"/>
  <c r="R51" i="10"/>
  <c r="Q50" i="10"/>
  <c r="S48" i="10"/>
  <c r="S44" i="10"/>
  <c r="P41" i="10"/>
  <c r="S38" i="10"/>
  <c r="Q31" i="10"/>
  <c r="R24" i="10"/>
  <c r="Q23" i="10"/>
  <c r="S66" i="10"/>
  <c r="P60" i="10"/>
  <c r="N57" i="10"/>
  <c r="N56" i="10"/>
  <c r="N55" i="10"/>
  <c r="Q52" i="10"/>
  <c r="O49" i="10"/>
  <c r="R48" i="10"/>
  <c r="Q47" i="10"/>
  <c r="P46" i="10"/>
  <c r="O36" i="10"/>
  <c r="U35" i="10"/>
  <c r="N33" i="10"/>
  <c r="T32" i="10"/>
  <c r="Q30" i="10"/>
  <c r="T30" i="10"/>
  <c r="Q28" i="10"/>
  <c r="T24" i="10"/>
  <c r="Q80" i="10"/>
  <c r="T81" i="10"/>
  <c r="P62" i="10"/>
  <c r="U60" i="10"/>
  <c r="P57" i="10"/>
  <c r="T54" i="10"/>
  <c r="V54" i="10" s="1"/>
  <c r="S52" i="10"/>
  <c r="O47" i="10"/>
  <c r="P44" i="10"/>
  <c r="O42" i="10"/>
  <c r="Q39" i="10"/>
  <c r="T37" i="10"/>
  <c r="P25" i="10"/>
  <c r="P67" i="9"/>
  <c r="Q64" i="9"/>
  <c r="S64" i="9" s="1"/>
  <c r="P63" i="9"/>
  <c r="Q62" i="9"/>
  <c r="S62" i="9" s="1"/>
  <c r="Q57" i="9"/>
  <c r="R56" i="9"/>
  <c r="Q55" i="9"/>
  <c r="P54" i="9"/>
  <c r="R53" i="9"/>
  <c r="R46" i="9"/>
  <c r="Q45" i="9"/>
  <c r="P44" i="9"/>
  <c r="R43" i="9"/>
  <c r="Q39" i="9"/>
  <c r="S39" i="9" s="1"/>
  <c r="R36" i="9"/>
  <c r="Q35" i="9"/>
  <c r="S35" i="9" s="1"/>
  <c r="R34" i="9"/>
  <c r="Q32" i="9"/>
  <c r="P31" i="9"/>
  <c r="S31" i="9" s="1"/>
  <c r="Q30" i="9"/>
  <c r="S30" i="9" s="1"/>
  <c r="Q25" i="9"/>
  <c r="R68" i="9"/>
  <c r="T70" i="9"/>
  <c r="U64" i="9"/>
  <c r="H64" i="9"/>
  <c r="T61" i="9"/>
  <c r="U60" i="9"/>
  <c r="H60" i="9"/>
  <c r="Q58" i="9"/>
  <c r="P57" i="9"/>
  <c r="P55" i="9"/>
  <c r="H55" i="9"/>
  <c r="Q54" i="9"/>
  <c r="T52" i="9"/>
  <c r="Q49" i="9"/>
  <c r="R48" i="9"/>
  <c r="U47" i="9"/>
  <c r="P45" i="9"/>
  <c r="H45" i="9"/>
  <c r="Q44" i="9"/>
  <c r="R42" i="9"/>
  <c r="R38" i="9"/>
  <c r="T37" i="9"/>
  <c r="U37" i="9"/>
  <c r="R33" i="9"/>
  <c r="U32" i="9"/>
  <c r="H32" i="9"/>
  <c r="S29" i="9"/>
  <c r="T29" i="9"/>
  <c r="T28" i="9"/>
  <c r="U28" i="9"/>
  <c r="H28" i="9"/>
  <c r="Q26" i="9"/>
  <c r="P25" i="9"/>
  <c r="S65" i="9"/>
  <c r="T65" i="9"/>
  <c r="T72" i="9"/>
  <c r="U70" i="9"/>
  <c r="T68" i="9"/>
  <c r="P64" i="9"/>
  <c r="R63" i="9"/>
  <c r="R59" i="9"/>
  <c r="U58" i="9"/>
  <c r="R54" i="9"/>
  <c r="U53" i="9"/>
  <c r="S50" i="9"/>
  <c r="T50" i="9"/>
  <c r="U49" i="9"/>
  <c r="H49" i="9"/>
  <c r="R44" i="9"/>
  <c r="U43" i="9"/>
  <c r="H43" i="9"/>
  <c r="S40" i="9"/>
  <c r="T40" i="9"/>
  <c r="H39" i="9"/>
  <c r="P36" i="9"/>
  <c r="S36" i="9" s="1"/>
  <c r="P34" i="9"/>
  <c r="S34" i="9" s="1"/>
  <c r="H34" i="9"/>
  <c r="Q33" i="9"/>
  <c r="P32" i="9"/>
  <c r="S32" i="9"/>
  <c r="R31" i="9"/>
  <c r="R27" i="9"/>
  <c r="U26" i="9"/>
  <c r="Q31" i="6"/>
  <c r="Q27" i="6"/>
  <c r="Q77" i="6"/>
  <c r="Q66" i="6"/>
  <c r="U65" i="6"/>
  <c r="Q62" i="6"/>
  <c r="U61" i="6"/>
  <c r="Q58" i="6"/>
  <c r="U57" i="6"/>
  <c r="Q54" i="6"/>
  <c r="U53" i="6"/>
  <c r="Q50" i="6"/>
  <c r="U49" i="6"/>
  <c r="Q46" i="6"/>
  <c r="U45" i="6"/>
  <c r="Q42" i="6"/>
  <c r="U41" i="6"/>
  <c r="Q38" i="6"/>
  <c r="U37" i="6"/>
  <c r="Q34" i="6"/>
  <c r="U33" i="6"/>
  <c r="Q30" i="6"/>
  <c r="U29" i="6"/>
  <c r="Q26" i="6"/>
  <c r="U25" i="6"/>
  <c r="Q78" i="6"/>
  <c r="S67" i="9"/>
  <c r="S63" i="9"/>
  <c r="S54" i="9"/>
  <c r="S55" i="9"/>
  <c r="S53" i="9"/>
  <c r="S42" i="9"/>
  <c r="S33" i="9"/>
  <c r="S56" i="9"/>
  <c r="S46" i="9"/>
  <c r="U88" i="6"/>
  <c r="Q24" i="6"/>
  <c r="P60" i="9"/>
  <c r="S60" i="9" s="1"/>
  <c r="P59" i="9"/>
  <c r="P58" i="9"/>
  <c r="S58" i="9" s="1"/>
  <c r="U57" i="9"/>
  <c r="U56" i="9"/>
  <c r="U55" i="9"/>
  <c r="P49" i="9"/>
  <c r="S49" i="9" s="1"/>
  <c r="P48" i="9"/>
  <c r="S48" i="9" s="1"/>
  <c r="P47" i="9"/>
  <c r="U46" i="9"/>
  <c r="U45" i="9"/>
  <c r="P38" i="9"/>
  <c r="P37" i="9"/>
  <c r="S37" i="9" s="1"/>
  <c r="U36" i="9"/>
  <c r="U35" i="9"/>
  <c r="U34" i="9"/>
  <c r="P28" i="9"/>
  <c r="S28" i="9" s="1"/>
  <c r="P27" i="9"/>
  <c r="P26" i="9"/>
  <c r="S26" i="9" s="1"/>
  <c r="U25" i="9"/>
  <c r="R72" i="10"/>
  <c r="S65" i="10"/>
  <c r="O60" i="10"/>
  <c r="R59" i="10"/>
  <c r="R58" i="10"/>
  <c r="W58" i="10" s="1"/>
  <c r="Q57" i="10"/>
  <c r="P55" i="10"/>
  <c r="N54" i="10"/>
  <c r="S53" i="10"/>
  <c r="W53" i="10" s="1"/>
  <c r="S50" i="10"/>
  <c r="S49" i="10"/>
  <c r="W49" i="10" s="1"/>
  <c r="O46" i="10"/>
  <c r="R45" i="10"/>
  <c r="U44" i="10"/>
  <c r="N44" i="10"/>
  <c r="O41" i="10"/>
  <c r="N41" i="10"/>
  <c r="S39" i="10"/>
  <c r="W39" i="10" s="1"/>
  <c r="P38" i="10"/>
  <c r="N38" i="10"/>
  <c r="T38" i="10"/>
  <c r="Q37" i="10"/>
  <c r="P26" i="10"/>
  <c r="R26" i="10"/>
  <c r="V24" i="6"/>
  <c r="X88" i="6"/>
  <c r="X87" i="6"/>
  <c r="T73" i="9"/>
  <c r="U71" i="9"/>
  <c r="H63" i="9"/>
  <c r="R62" i="9"/>
  <c r="H62" i="9"/>
  <c r="R61" i="9"/>
  <c r="T57" i="9"/>
  <c r="T56" i="9"/>
  <c r="T55" i="9"/>
  <c r="H53" i="9"/>
  <c r="R52" i="9"/>
  <c r="H52" i="9"/>
  <c r="R51" i="9"/>
  <c r="H51" i="9"/>
  <c r="R50" i="9"/>
  <c r="T46" i="9"/>
  <c r="T45" i="9"/>
  <c r="H42" i="9"/>
  <c r="K45" i="9" s="1"/>
  <c r="R41" i="9"/>
  <c r="H41" i="9"/>
  <c r="R40" i="9"/>
  <c r="H40" i="9"/>
  <c r="K41" i="9" s="1"/>
  <c r="R39" i="9"/>
  <c r="T36" i="9"/>
  <c r="T35" i="9"/>
  <c r="T34" i="9"/>
  <c r="H31" i="9"/>
  <c r="K34" i="9" s="1"/>
  <c r="W34" i="9" s="1"/>
  <c r="X34" i="9" s="1"/>
  <c r="R30" i="9"/>
  <c r="H30" i="9"/>
  <c r="R29" i="9"/>
  <c r="T25" i="9"/>
  <c r="H24" i="9"/>
  <c r="H22" i="9"/>
  <c r="Q70" i="10"/>
  <c r="T69" i="10"/>
  <c r="T65" i="10"/>
  <c r="O64" i="10"/>
  <c r="Q63" i="10"/>
  <c r="Q61" i="10"/>
  <c r="N60" i="10"/>
  <c r="T59" i="10"/>
  <c r="Q58" i="10"/>
  <c r="S56" i="10"/>
  <c r="O55" i="10"/>
  <c r="Q54" i="10"/>
  <c r="S54" i="10"/>
  <c r="O52" i="10"/>
  <c r="S51" i="10"/>
  <c r="N50" i="10"/>
  <c r="Q49" i="10"/>
  <c r="P47" i="10"/>
  <c r="T46" i="10"/>
  <c r="N46" i="10"/>
  <c r="T45" i="10"/>
  <c r="P42" i="10"/>
  <c r="U41" i="10"/>
  <c r="N39" i="10"/>
  <c r="O38" i="10"/>
  <c r="S36" i="10"/>
  <c r="P34" i="10"/>
  <c r="S33" i="10"/>
  <c r="Q33" i="10"/>
  <c r="U30" i="10"/>
  <c r="P28" i="10"/>
  <c r="U28" i="10"/>
  <c r="S25" i="10"/>
  <c r="W25" i="10" s="1"/>
  <c r="Q25" i="10"/>
  <c r="O25" i="10"/>
  <c r="W88" i="6"/>
  <c r="W83" i="6"/>
  <c r="O34" i="10"/>
  <c r="S34" i="10"/>
  <c r="R22" i="10"/>
  <c r="O22" i="10"/>
  <c r="U22" i="10"/>
  <c r="Q22" i="10"/>
  <c r="S66" i="9"/>
  <c r="S68" i="9"/>
  <c r="H58" i="9"/>
  <c r="K61" i="9" s="1"/>
  <c r="W61" i="9" s="1"/>
  <c r="X61" i="9" s="1"/>
  <c r="H57" i="9"/>
  <c r="H56" i="9"/>
  <c r="H47" i="9"/>
  <c r="H46" i="9"/>
  <c r="H37" i="9"/>
  <c r="H36" i="9"/>
  <c r="K39" i="9" s="1"/>
  <c r="V39" i="9" s="1"/>
  <c r="Y39" i="9" s="1"/>
  <c r="H35" i="9"/>
  <c r="H26" i="9"/>
  <c r="K29" i="9" s="1"/>
  <c r="W29" i="9" s="1"/>
  <c r="X29" i="9" s="1"/>
  <c r="H25" i="9"/>
  <c r="H23" i="9"/>
  <c r="H21" i="9"/>
  <c r="T67" i="10"/>
  <c r="P65" i="10"/>
  <c r="N64" i="10"/>
  <c r="N63" i="10"/>
  <c r="O62" i="10"/>
  <c r="T61" i="10"/>
  <c r="S60" i="10"/>
  <c r="O59" i="10"/>
  <c r="O58" i="10"/>
  <c r="R57" i="10"/>
  <c r="W57" i="10" s="1"/>
  <c r="P50" i="10"/>
  <c r="U49" i="10"/>
  <c r="N49" i="10"/>
  <c r="N47" i="10"/>
  <c r="U46" i="10"/>
  <c r="Q45" i="10"/>
  <c r="Q44" i="10"/>
  <c r="O44" i="10"/>
  <c r="O43" i="10"/>
  <c r="R42" i="10"/>
  <c r="Q41" i="10"/>
  <c r="Q38" i="10"/>
  <c r="U38" i="10"/>
  <c r="V38" i="10" s="1"/>
  <c r="S37" i="10"/>
  <c r="P36" i="10"/>
  <c r="N35" i="10"/>
  <c r="P33" i="10"/>
  <c r="N32" i="10"/>
  <c r="N31" i="10"/>
  <c r="N30" i="10"/>
  <c r="P30" i="10"/>
  <c r="O30" i="10"/>
  <c r="R28" i="10"/>
  <c r="N22" i="10"/>
  <c r="R43" i="10"/>
  <c r="Q42" i="10"/>
  <c r="S40" i="10"/>
  <c r="P39" i="10"/>
  <c r="R37" i="10"/>
  <c r="R35" i="10"/>
  <c r="T34" i="10"/>
  <c r="P31" i="10"/>
  <c r="R29" i="10"/>
  <c r="W29" i="10" s="1"/>
  <c r="N28" i="10"/>
  <c r="R27" i="10"/>
  <c r="T26" i="10"/>
  <c r="S24" i="10"/>
  <c r="W24" i="10" s="1"/>
  <c r="S23" i="10"/>
  <c r="T22" i="10"/>
  <c r="H56" i="13"/>
  <c r="I52" i="13"/>
  <c r="G48" i="13"/>
  <c r="G44" i="13"/>
  <c r="J44" i="13" s="1"/>
  <c r="G40" i="13"/>
  <c r="G36" i="13"/>
  <c r="G32" i="13"/>
  <c r="J32" i="13" s="1"/>
  <c r="G28" i="13"/>
  <c r="G24" i="13"/>
  <c r="G20" i="13"/>
  <c r="G16" i="13"/>
  <c r="J16" i="13" s="1"/>
  <c r="R138" i="14"/>
  <c r="R134" i="14"/>
  <c r="R130" i="14"/>
  <c r="R126" i="14"/>
  <c r="R122" i="14"/>
  <c r="R118" i="14"/>
  <c r="R114" i="14"/>
  <c r="R110" i="14"/>
  <c r="R106" i="14"/>
  <c r="R102" i="14"/>
  <c r="R98" i="14"/>
  <c r="R94" i="14"/>
  <c r="R90" i="14"/>
  <c r="R86" i="14"/>
  <c r="R82" i="14"/>
  <c r="R78" i="14"/>
  <c r="R74" i="14"/>
  <c r="R70" i="14"/>
  <c r="R66" i="14"/>
  <c r="R62" i="14"/>
  <c r="R58" i="14"/>
  <c r="R54" i="14"/>
  <c r="R50" i="14"/>
  <c r="R46" i="14"/>
  <c r="R42" i="14"/>
  <c r="R38" i="14"/>
  <c r="R34" i="14"/>
  <c r="R30" i="14"/>
  <c r="W66" i="15"/>
  <c r="W65" i="15"/>
  <c r="U64" i="15"/>
  <c r="W61" i="15"/>
  <c r="U58" i="15"/>
  <c r="W57" i="15"/>
  <c r="U54" i="15"/>
  <c r="W53" i="15"/>
  <c r="U50" i="15"/>
  <c r="W49" i="15"/>
  <c r="U46" i="15"/>
  <c r="W45" i="15"/>
  <c r="U42" i="15"/>
  <c r="W41" i="15"/>
  <c r="U38" i="15"/>
  <c r="W37" i="15"/>
  <c r="U34" i="15"/>
  <c r="W33" i="15"/>
  <c r="U30" i="15"/>
  <c r="W29" i="15"/>
  <c r="U26" i="15"/>
  <c r="I66" i="16"/>
  <c r="I50" i="16"/>
  <c r="I33" i="16"/>
  <c r="I31" i="16"/>
  <c r="BW72" i="17"/>
  <c r="AZ72" i="17"/>
  <c r="AV72" i="17"/>
  <c r="AF72" i="17"/>
  <c r="AH71" i="17"/>
  <c r="DM71" i="17"/>
  <c r="DN71" i="17"/>
  <c r="DL71" i="17"/>
  <c r="BQ70" i="17"/>
  <c r="BM70" i="17"/>
  <c r="AU70" i="17"/>
  <c r="AQ70" i="17"/>
  <c r="Q26" i="10"/>
  <c r="N25" i="10"/>
  <c r="N23" i="10"/>
  <c r="G61" i="13"/>
  <c r="J65" i="13" s="1"/>
  <c r="G57" i="13"/>
  <c r="I57" i="13"/>
  <c r="I59" i="13"/>
  <c r="G53" i="13"/>
  <c r="G52" i="13"/>
  <c r="J52" i="13" s="1"/>
  <c r="G49" i="13"/>
  <c r="G45" i="13"/>
  <c r="G41" i="13"/>
  <c r="G37" i="13"/>
  <c r="G33" i="13"/>
  <c r="J33" i="13" s="1"/>
  <c r="G29" i="13"/>
  <c r="G25" i="13"/>
  <c r="G21" i="13"/>
  <c r="J21" i="13" s="1"/>
  <c r="G17" i="13"/>
  <c r="G13" i="13"/>
  <c r="W67" i="15"/>
  <c r="U65" i="15"/>
  <c r="W60" i="15"/>
  <c r="W56" i="15"/>
  <c r="W52" i="15"/>
  <c r="W48" i="15"/>
  <c r="W44" i="15"/>
  <c r="W40" i="15"/>
  <c r="W36" i="15"/>
  <c r="W32" i="15"/>
  <c r="W28" i="15"/>
  <c r="AU72" i="17"/>
  <c r="AM72" i="17"/>
  <c r="BA70" i="17"/>
  <c r="AX70" i="17"/>
  <c r="AT70" i="17"/>
  <c r="AP70" i="17"/>
  <c r="AH70" i="17"/>
  <c r="AW67" i="17"/>
  <c r="AY66" i="17"/>
  <c r="AQ66" i="17"/>
  <c r="CB65" i="17"/>
  <c r="BA65" i="17"/>
  <c r="AO65" i="17"/>
  <c r="W59" i="15"/>
  <c r="W55" i="15"/>
  <c r="W51" i="15"/>
  <c r="W47" i="15"/>
  <c r="W43" i="15"/>
  <c r="W39" i="15"/>
  <c r="W35" i="15"/>
  <c r="W31" i="15"/>
  <c r="W27" i="15"/>
  <c r="DN70" i="17"/>
  <c r="DM70" i="17"/>
  <c r="DL70" i="17"/>
  <c r="DQ70" i="17"/>
  <c r="DP70" i="17"/>
  <c r="DO70" i="17"/>
  <c r="DN67" i="17"/>
  <c r="DO67" i="17"/>
  <c r="DL67" i="17"/>
  <c r="DM67" i="17"/>
  <c r="DP67" i="17"/>
  <c r="DQ67" i="17"/>
  <c r="DC66" i="17"/>
  <c r="DN66" i="17"/>
  <c r="DO66" i="17"/>
  <c r="DQ66" i="17"/>
  <c r="DL66" i="17"/>
  <c r="DP66" i="17"/>
  <c r="DM66" i="17"/>
  <c r="BD65" i="17"/>
  <c r="AN65" i="17"/>
  <c r="W78" i="6"/>
  <c r="R30" i="10"/>
  <c r="W30" i="10" s="1"/>
  <c r="Q29" i="10"/>
  <c r="O28" i="10"/>
  <c r="S27" i="10"/>
  <c r="S26" i="10"/>
  <c r="U25" i="10"/>
  <c r="P23" i="10"/>
  <c r="J56" i="13"/>
  <c r="G54" i="13"/>
  <c r="J54" i="13" s="1"/>
  <c r="I54" i="13"/>
  <c r="G51" i="13"/>
  <c r="G47" i="13"/>
  <c r="J47" i="13" s="1"/>
  <c r="G43" i="13"/>
  <c r="G39" i="13"/>
  <c r="G35" i="13"/>
  <c r="G31" i="13"/>
  <c r="G27" i="13"/>
  <c r="J27" i="13" s="1"/>
  <c r="G23" i="13"/>
  <c r="G19" i="13"/>
  <c r="G15" i="13"/>
  <c r="J15" i="13" s="1"/>
  <c r="W63" i="15"/>
  <c r="W62" i="15"/>
  <c r="T60" i="15"/>
  <c r="W58" i="15"/>
  <c r="T56" i="15"/>
  <c r="W54" i="15"/>
  <c r="T52" i="15"/>
  <c r="W50" i="15"/>
  <c r="T48" i="15"/>
  <c r="W46" i="15"/>
  <c r="T44" i="15"/>
  <c r="W42" i="15"/>
  <c r="T40" i="15"/>
  <c r="W38" i="15"/>
  <c r="T36" i="15"/>
  <c r="W34" i="15"/>
  <c r="T32" i="15"/>
  <c r="W30" i="15"/>
  <c r="T28" i="15"/>
  <c r="W26" i="15"/>
  <c r="W25" i="15"/>
  <c r="W24" i="15"/>
  <c r="I67" i="16"/>
  <c r="I63" i="16"/>
  <c r="BP72" i="17"/>
  <c r="BI72" i="17"/>
  <c r="BA72" i="17"/>
  <c r="AS72" i="17"/>
  <c r="AG72" i="17"/>
  <c r="BR70" i="17"/>
  <c r="BN70" i="17"/>
  <c r="BF70" i="17"/>
  <c r="AY70" i="17"/>
  <c r="AR70" i="17"/>
  <c r="CD67" i="17"/>
  <c r="BS67" i="17"/>
  <c r="BK67" i="17"/>
  <c r="AR67" i="17"/>
  <c r="AN67" i="17"/>
  <c r="AJ67" i="17"/>
  <c r="S141" i="14"/>
  <c r="V141" i="14" s="1"/>
  <c r="CC65" i="17"/>
  <c r="BU65" i="17"/>
  <c r="BR65" i="17"/>
  <c r="BN65" i="17"/>
  <c r="BJ65" i="17"/>
  <c r="BF65" i="17"/>
  <c r="BB65" i="17"/>
  <c r="AU65" i="17"/>
  <c r="AJ65" i="17"/>
  <c r="AF65" i="17"/>
  <c r="AB65" i="17"/>
  <c r="DM64" i="17"/>
  <c r="DL64" i="17"/>
  <c r="CD63" i="17"/>
  <c r="BX63" i="17"/>
  <c r="BT63" i="17"/>
  <c r="BM63" i="17"/>
  <c r="BE63" i="17"/>
  <c r="AW63" i="17"/>
  <c r="AS63" i="17"/>
  <c r="AM63" i="17"/>
  <c r="AE63" i="17"/>
  <c r="BW62" i="17"/>
  <c r="BO62" i="17"/>
  <c r="BE62" i="17"/>
  <c r="AS62" i="17"/>
  <c r="AL62" i="17"/>
  <c r="AI62" i="17"/>
  <c r="AA62" i="17"/>
  <c r="CE60" i="17"/>
  <c r="BX60" i="17"/>
  <c r="S143" i="14"/>
  <c r="V143" i="14" s="1"/>
  <c r="CI64" i="17"/>
  <c r="CL66" i="17"/>
  <c r="U78" i="6"/>
  <c r="H65" i="9"/>
  <c r="H64" i="13"/>
  <c r="S146" i="14"/>
  <c r="V146" i="14" s="1"/>
  <c r="I69" i="16"/>
  <c r="T79" i="6"/>
  <c r="X79" i="6"/>
  <c r="U80" i="9"/>
  <c r="CJ60" i="17"/>
  <c r="CN60" i="17"/>
  <c r="CM64" i="17"/>
  <c r="CL65" i="17"/>
  <c r="CH62" i="17"/>
  <c r="CP62" i="17"/>
  <c r="CP67" i="17"/>
  <c r="CS60" i="17"/>
  <c r="CK71" i="17"/>
  <c r="CR67" i="17"/>
  <c r="DL63" i="17"/>
  <c r="DN63" i="17"/>
  <c r="DO63" i="17"/>
  <c r="DP63" i="17"/>
  <c r="DM63" i="17"/>
  <c r="DN62" i="17"/>
  <c r="DL62" i="17"/>
  <c r="DM62" i="17"/>
  <c r="V77" i="6"/>
  <c r="I63" i="13"/>
  <c r="CJ64" i="17"/>
  <c r="CH67" i="17"/>
  <c r="V78" i="6"/>
  <c r="H68" i="9"/>
  <c r="CO60" i="17"/>
  <c r="CI65" i="17"/>
  <c r="CQ65" i="17"/>
  <c r="CN63" i="17"/>
  <c r="CM62" i="17"/>
  <c r="CM67" i="17"/>
  <c r="CH71" i="17"/>
  <c r="CL71" i="17"/>
  <c r="CS67" i="17"/>
  <c r="CL60" i="17"/>
  <c r="DN60" i="17"/>
  <c r="DM60" i="17"/>
  <c r="DL60" i="17"/>
  <c r="W77" i="6"/>
  <c r="CK64" i="17"/>
  <c r="CI67" i="17"/>
  <c r="H67" i="9"/>
  <c r="V79" i="6"/>
  <c r="CH60" i="17"/>
  <c r="CP60" i="17"/>
  <c r="CR63" i="17"/>
  <c r="CH63" i="17"/>
  <c r="CM71" i="17"/>
  <c r="CQ71" i="17"/>
  <c r="BK70" i="17"/>
  <c r="BG70" i="17"/>
  <c r="AZ70" i="17"/>
  <c r="AW70" i="17"/>
  <c r="AA70" i="17"/>
  <c r="BT68" i="17"/>
  <c r="BL68" i="17"/>
  <c r="AZ68" i="17"/>
  <c r="AR68" i="17"/>
  <c r="AK68" i="17"/>
  <c r="AG68" i="17"/>
  <c r="AC68" i="17"/>
  <c r="BN67" i="17"/>
  <c r="BJ67" i="17"/>
  <c r="AX67" i="17"/>
  <c r="AQ67" i="17"/>
  <c r="AC67" i="17"/>
  <c r="CC66" i="17"/>
  <c r="BM66" i="17"/>
  <c r="BE66" i="17"/>
  <c r="AW66" i="17"/>
  <c r="AO66" i="17"/>
  <c r="AG66" i="17"/>
  <c r="CG65" i="17"/>
  <c r="BV65" i="17"/>
  <c r="BO65" i="17"/>
  <c r="BG65" i="17"/>
  <c r="BC65" i="17"/>
  <c r="AV65" i="17"/>
  <c r="AC65" i="17"/>
  <c r="BU64" i="17"/>
  <c r="BI64" i="17"/>
  <c r="BF64" i="17"/>
  <c r="BB64" i="17"/>
  <c r="AY64" i="17"/>
  <c r="AH64" i="17"/>
  <c r="BQ63" i="17"/>
  <c r="BF63" i="17"/>
  <c r="AX63" i="17"/>
  <c r="AJ63" i="17"/>
  <c r="AF63" i="17"/>
  <c r="BX62" i="17"/>
  <c r="BP62" i="17"/>
  <c r="BF62" i="17"/>
  <c r="AX62" i="17"/>
  <c r="AT62" i="17"/>
  <c r="AM62" i="17"/>
  <c r="AB62" i="17"/>
  <c r="AB61" i="17"/>
  <c r="DL61" i="17"/>
  <c r="DM61" i="17"/>
  <c r="CB60" i="17"/>
  <c r="BY60" i="17"/>
  <c r="S88" i="6"/>
  <c r="S83" i="6"/>
  <c r="T77" i="6"/>
  <c r="X77" i="6"/>
  <c r="H63" i="13"/>
  <c r="H67" i="13"/>
  <c r="I68" i="16"/>
  <c r="CL64" i="17"/>
  <c r="CJ67" i="17"/>
  <c r="T78" i="6"/>
  <c r="H66" i="9"/>
  <c r="S79" i="6"/>
  <c r="W79" i="6"/>
  <c r="H65" i="13"/>
  <c r="CI60" i="17"/>
  <c r="CS63" i="17"/>
  <c r="CO67" i="17"/>
  <c r="CJ71" i="17"/>
  <c r="CQ67" i="17"/>
  <c r="S80" i="6"/>
  <c r="W80" i="6"/>
  <c r="T81" i="6"/>
  <c r="X81" i="6"/>
  <c r="I67" i="13"/>
  <c r="CT60" i="17"/>
  <c r="CV64" i="17"/>
  <c r="CT65" i="17"/>
  <c r="CU67" i="17"/>
  <c r="S82" i="6"/>
  <c r="W82" i="6"/>
  <c r="I68" i="13"/>
  <c r="CY67" i="17"/>
  <c r="AU69" i="17"/>
  <c r="AY69" i="17"/>
  <c r="BC69" i="17"/>
  <c r="BK69" i="17"/>
  <c r="BO69" i="17"/>
  <c r="CA69" i="17"/>
  <c r="CI69" i="17"/>
  <c r="CQ69" i="17"/>
  <c r="DC60" i="17"/>
  <c r="DC63" i="17"/>
  <c r="DA67" i="17"/>
  <c r="U83" i="6"/>
  <c r="X83" i="6"/>
  <c r="DF63" i="17"/>
  <c r="DH64" i="17"/>
  <c r="T81" i="9"/>
  <c r="T80" i="6"/>
  <c r="X80" i="6"/>
  <c r="CS64" i="17"/>
  <c r="CU66" i="17"/>
  <c r="T82" i="6"/>
  <c r="X82" i="6"/>
  <c r="CY60" i="17"/>
  <c r="CX65" i="17"/>
  <c r="CT62" i="17"/>
  <c r="AF69" i="17"/>
  <c r="AN69" i="17"/>
  <c r="BD69" i="17"/>
  <c r="BH69" i="17"/>
  <c r="BL69" i="17"/>
  <c r="BP69" i="17"/>
  <c r="BT69" i="17"/>
  <c r="CF69" i="17"/>
  <c r="CJ69" i="17"/>
  <c r="CN69" i="17"/>
  <c r="CR69" i="17"/>
  <c r="CV69" i="17"/>
  <c r="CZ62" i="17"/>
  <c r="DB67" i="17"/>
  <c r="V83" i="6"/>
  <c r="DG63" i="17"/>
  <c r="DI64" i="17"/>
  <c r="DG65" i="17"/>
  <c r="DF69" i="17"/>
  <c r="P81" i="9"/>
  <c r="H66" i="13"/>
  <c r="V81" i="6"/>
  <c r="CT64" i="17"/>
  <c r="R157" i="14"/>
  <c r="CW67" i="17"/>
  <c r="CY62" i="17"/>
  <c r="AS69" i="17"/>
  <c r="AW69" i="17"/>
  <c r="BI69" i="17"/>
  <c r="BM69" i="17"/>
  <c r="BQ69" i="17"/>
  <c r="BU69" i="17"/>
  <c r="BY69" i="17"/>
  <c r="CC69" i="17"/>
  <c r="CO69" i="17"/>
  <c r="CS69" i="17"/>
  <c r="CW69" i="17"/>
  <c r="DA62" i="17"/>
  <c r="DA64" i="17"/>
  <c r="DJ62" i="17"/>
  <c r="DF64" i="17"/>
  <c r="DH65" i="17"/>
  <c r="DH61" i="17"/>
  <c r="V80" i="6"/>
  <c r="G66" i="13"/>
  <c r="S81" i="6"/>
  <c r="W81" i="6"/>
  <c r="CS65" i="17"/>
  <c r="V82" i="6"/>
  <c r="CW60" i="17"/>
  <c r="CY64" i="17"/>
  <c r="CX67" i="17"/>
  <c r="DI69" i="17"/>
  <c r="DM69" i="17"/>
  <c r="DL69" i="17"/>
  <c r="DG69" i="17"/>
  <c r="AL69" i="17"/>
  <c r="AP69" i="17"/>
  <c r="AT69" i="17"/>
  <c r="AX69" i="17"/>
  <c r="BB69" i="17"/>
  <c r="BF69" i="17"/>
  <c r="BR69" i="17"/>
  <c r="BV69" i="17"/>
  <c r="BZ69" i="17"/>
  <c r="CD69" i="17"/>
  <c r="CH69" i="17"/>
  <c r="CL69" i="17"/>
  <c r="CX69" i="17"/>
  <c r="DB62" i="17"/>
  <c r="CZ65" i="17"/>
  <c r="DG64" i="17"/>
  <c r="DI65" i="17"/>
  <c r="T83" i="6"/>
  <c r="U84" i="6"/>
  <c r="S163" i="14"/>
  <c r="V163" i="14" s="1"/>
  <c r="DD69" i="17"/>
  <c r="DD63" i="17"/>
  <c r="CX71" i="17"/>
  <c r="S85" i="6"/>
  <c r="W85" i="6"/>
  <c r="V86" i="6"/>
  <c r="I72" i="13"/>
  <c r="DF60" i="17"/>
  <c r="DJ60" i="17"/>
  <c r="DG62" i="17"/>
  <c r="DK62" i="17"/>
  <c r="DI63" i="17"/>
  <c r="DK64" i="17"/>
  <c r="DH66" i="17"/>
  <c r="DF67" i="17"/>
  <c r="DJ67" i="17"/>
  <c r="DH69" i="17"/>
  <c r="DF70" i="17"/>
  <c r="DJ70" i="17"/>
  <c r="DH71" i="17"/>
  <c r="T87" i="6"/>
  <c r="V84" i="6"/>
  <c r="DE69" i="17"/>
  <c r="DE63" i="17"/>
  <c r="CY71" i="17"/>
  <c r="T85" i="6"/>
  <c r="X85" i="6"/>
  <c r="S167" i="14"/>
  <c r="V167" i="14" s="1"/>
  <c r="W80" i="15"/>
  <c r="S86" i="6"/>
  <c r="W86" i="6"/>
  <c r="R171" i="14"/>
  <c r="DG60" i="17"/>
  <c r="DK60" i="17"/>
  <c r="DH62" i="17"/>
  <c r="DJ63" i="17"/>
  <c r="DF65" i="17"/>
  <c r="DI66" i="17"/>
  <c r="DK67" i="17"/>
  <c r="DG70" i="17"/>
  <c r="DK70" i="17"/>
  <c r="DI71" i="17"/>
  <c r="DE61" i="17"/>
  <c r="DI61" i="17"/>
  <c r="G69" i="13"/>
  <c r="J73" i="13" s="1"/>
  <c r="S84" i="6"/>
  <c r="W84" i="6"/>
  <c r="T82" i="10"/>
  <c r="DB69" i="17"/>
  <c r="U85" i="6"/>
  <c r="Q85" i="6"/>
  <c r="R168" i="14"/>
  <c r="T86" i="6"/>
  <c r="X86" i="6"/>
  <c r="S170" i="14"/>
  <c r="V170" i="14" s="1"/>
  <c r="DH60" i="17"/>
  <c r="DD65" i="17"/>
  <c r="DI62" i="17"/>
  <c r="DK63" i="17"/>
  <c r="DF66" i="17"/>
  <c r="DH67" i="17"/>
  <c r="DJ69" i="17"/>
  <c r="DH70" i="17"/>
  <c r="DF71" i="17"/>
  <c r="DJ71" i="17"/>
  <c r="DF61" i="17"/>
  <c r="DJ61" i="17"/>
  <c r="V87" i="6"/>
  <c r="T84" i="6"/>
  <c r="Q84" i="6"/>
  <c r="DC69" i="17"/>
  <c r="CW71" i="17"/>
  <c r="V85" i="6"/>
  <c r="W81" i="15"/>
  <c r="T82" i="15"/>
  <c r="DI60" i="17"/>
  <c r="DE65" i="17"/>
  <c r="DF62" i="17"/>
  <c r="DH63" i="17"/>
  <c r="DJ64" i="17"/>
  <c r="DG66" i="17"/>
  <c r="DK66" i="17"/>
  <c r="DI67" i="17"/>
  <c r="DK69" i="17"/>
  <c r="DI70" i="17"/>
  <c r="DG71" i="17"/>
  <c r="DK71" i="17"/>
  <c r="DG61" i="17"/>
  <c r="S87" i="6"/>
  <c r="W87" i="6"/>
  <c r="H62" i="13"/>
  <c r="I73" i="13"/>
  <c r="I56" i="13"/>
  <c r="I65" i="13"/>
  <c r="G68" i="13"/>
  <c r="I61" i="13"/>
  <c r="H68" i="13"/>
  <c r="G55" i="13"/>
  <c r="J55" i="13" s="1"/>
  <c r="I62" i="13"/>
  <c r="G58" i="13"/>
  <c r="J58" i="13" s="1"/>
  <c r="I66" i="13"/>
  <c r="G59" i="13"/>
  <c r="J59" i="13" s="1"/>
  <c r="H69" i="13"/>
  <c r="G70" i="13"/>
  <c r="J74" i="13" s="1"/>
  <c r="I74" i="13"/>
  <c r="I70" i="13"/>
  <c r="I55" i="13"/>
  <c r="G72" i="13"/>
  <c r="J76" i="13" s="1"/>
  <c r="G60" i="13"/>
  <c r="J60" i="13" s="1"/>
  <c r="G64" i="13"/>
  <c r="J68" i="13" s="1"/>
  <c r="G71" i="13"/>
  <c r="J75" i="13" s="1"/>
  <c r="S74" i="10"/>
  <c r="T73" i="10"/>
  <c r="N71" i="10"/>
  <c r="P75" i="10"/>
  <c r="O73" i="10"/>
  <c r="T70" i="10"/>
  <c r="S76" i="10"/>
  <c r="N80" i="10"/>
  <c r="O69" i="10"/>
  <c r="R69" i="10"/>
  <c r="T77" i="10"/>
  <c r="O70" i="10"/>
  <c r="Q77" i="10"/>
  <c r="T72" i="10"/>
  <c r="S67" i="10"/>
  <c r="Q82" i="10"/>
  <c r="T82" i="9"/>
  <c r="T76" i="9"/>
  <c r="U69" i="9"/>
  <c r="T77" i="9"/>
  <c r="P75" i="9"/>
  <c r="U73" i="9"/>
  <c r="T78" i="9"/>
  <c r="T74" i="9"/>
  <c r="X84" i="6"/>
  <c r="Q73" i="6"/>
  <c r="DG67" i="17"/>
  <c r="I40" i="16"/>
  <c r="I57" i="16"/>
  <c r="I34" i="16"/>
  <c r="I32" i="16"/>
  <c r="I27" i="16"/>
  <c r="R73" i="10"/>
  <c r="P81" i="10"/>
  <c r="N70" i="10"/>
  <c r="O76" i="10"/>
  <c r="Q81" i="10"/>
  <c r="O81" i="10"/>
  <c r="N82" i="10"/>
  <c r="U83" i="10"/>
  <c r="Q71" i="10"/>
  <c r="P67" i="10"/>
  <c r="P68" i="10"/>
  <c r="R70" i="10"/>
  <c r="O80" i="10"/>
  <c r="U72" i="10"/>
  <c r="P80" i="10"/>
  <c r="S73" i="10"/>
  <c r="Q67" i="10"/>
  <c r="P78" i="10"/>
  <c r="O74" i="10"/>
  <c r="Q72" i="10"/>
  <c r="R71" i="10"/>
  <c r="O68" i="10"/>
  <c r="Q83" i="10"/>
  <c r="O78" i="10"/>
  <c r="U82" i="10"/>
  <c r="S75" i="10"/>
  <c r="P74" i="10"/>
  <c r="S71" i="10"/>
  <c r="U69" i="10"/>
  <c r="V69" i="10" s="1"/>
  <c r="T79" i="10"/>
  <c r="P71" i="9"/>
  <c r="Q73" i="9"/>
  <c r="P73" i="9"/>
  <c r="S73" i="9" s="1"/>
  <c r="P76" i="9"/>
  <c r="Q74" i="9"/>
  <c r="R79" i="9"/>
  <c r="U74" i="9"/>
  <c r="Q71" i="9"/>
  <c r="P80" i="9"/>
  <c r="P69" i="9"/>
  <c r="K78" i="9"/>
  <c r="Q81" i="9"/>
  <c r="Q82" i="9"/>
  <c r="Q77" i="9"/>
  <c r="R75" i="9"/>
  <c r="Q78" i="9"/>
  <c r="U77" i="9"/>
  <c r="U75" i="9"/>
  <c r="P77" i="9"/>
  <c r="P78" i="9"/>
  <c r="U83" i="9"/>
  <c r="R73" i="9"/>
  <c r="R74" i="9"/>
  <c r="Q72" i="9"/>
  <c r="T71" i="9"/>
  <c r="U79" i="9"/>
  <c r="T80" i="9"/>
  <c r="P83" i="9"/>
  <c r="T83" i="9"/>
  <c r="U84" i="9"/>
  <c r="Q75" i="9"/>
  <c r="T69" i="9"/>
  <c r="Q80" i="9"/>
  <c r="Q79" i="9"/>
  <c r="P82" i="9"/>
  <c r="K82" i="9"/>
  <c r="U81" i="9"/>
  <c r="K80" i="9"/>
  <c r="R78" i="9"/>
  <c r="R84" i="9"/>
  <c r="R81" i="9"/>
  <c r="P72" i="9"/>
  <c r="T84" i="9"/>
  <c r="P70" i="9"/>
  <c r="Q76" i="9"/>
  <c r="R70" i="9"/>
  <c r="Q76" i="6"/>
  <c r="Q79" i="6"/>
  <c r="Q74" i="6"/>
  <c r="X73" i="6"/>
  <c r="Q71" i="6"/>
  <c r="Q70" i="6"/>
  <c r="Q69" i="6"/>
  <c r="Q68" i="6"/>
  <c r="Q80" i="6"/>
  <c r="Q72" i="6"/>
  <c r="N84" i="10"/>
  <c r="Q84" i="10"/>
  <c r="O84" i="10"/>
  <c r="G34" i="4"/>
  <c r="G22" i="4"/>
  <c r="AS66" i="17"/>
  <c r="BX66" i="17"/>
  <c r="BS72" i="17"/>
  <c r="AV66" i="17"/>
  <c r="BZ66" i="17"/>
  <c r="CI66" i="17"/>
  <c r="AK66" i="17"/>
  <c r="BP66" i="17"/>
  <c r="AL61" i="17"/>
  <c r="CT71" i="17"/>
  <c r="AR69" i="17"/>
  <c r="BX69" i="17"/>
  <c r="AZ69" i="17"/>
  <c r="BK72" i="17"/>
  <c r="CN71" i="17"/>
  <c r="BX71" i="17"/>
  <c r="AN66" i="17"/>
  <c r="BB66" i="17"/>
  <c r="BK66" i="17"/>
  <c r="AS71" i="17"/>
  <c r="AC66" i="17"/>
  <c r="Z72" i="17"/>
  <c r="CX66" i="17"/>
  <c r="AD61" i="17"/>
  <c r="AX71" i="17"/>
  <c r="Z71" i="17"/>
  <c r="BF67" i="17"/>
  <c r="AE61" i="17"/>
  <c r="DJ66" i="17"/>
  <c r="BD66" i="17"/>
  <c r="CA66" i="17"/>
  <c r="AC61" i="17"/>
  <c r="AJ61" i="17"/>
  <c r="CP66" i="17"/>
  <c r="BA71" i="17"/>
  <c r="CS71" i="17"/>
  <c r="AR72" i="17"/>
  <c r="AW71" i="17"/>
  <c r="CR66" i="17"/>
  <c r="AW72" i="17"/>
  <c r="CS66" i="17"/>
  <c r="AF66" i="17"/>
  <c r="CP71" i="17"/>
  <c r="AD66" i="17"/>
  <c r="BC66" i="17"/>
  <c r="CB72" i="17"/>
  <c r="CG66" i="17"/>
  <c r="BW71" i="17"/>
  <c r="CY66" i="17"/>
  <c r="AQ72" i="17"/>
  <c r="BQ61" i="17"/>
  <c r="DE66" i="17"/>
  <c r="CE71" i="17"/>
  <c r="AZ71" i="17"/>
  <c r="AB71" i="17"/>
  <c r="BV61" i="17"/>
  <c r="AP72" i="17"/>
  <c r="BJ71" i="17"/>
  <c r="BD71" i="17"/>
  <c r="CM60" i="17"/>
  <c r="CI71" i="17"/>
  <c r="CE69" i="17"/>
  <c r="AD69" i="17"/>
  <c r="AH69" i="17"/>
  <c r="AM69" i="17"/>
  <c r="AV69" i="17"/>
  <c r="BA69" i="17"/>
  <c r="BE69" i="17"/>
  <c r="BJ69" i="17"/>
  <c r="BN69" i="17"/>
  <c r="BS69" i="17"/>
  <c r="CB69" i="17"/>
  <c r="CG69" i="17"/>
  <c r="CK69" i="17"/>
  <c r="CP69" i="17"/>
  <c r="CT69" i="17"/>
  <c r="CY69" i="17"/>
  <c r="DK61" i="17"/>
  <c r="AI61" i="17"/>
  <c r="Z61" i="17"/>
  <c r="BV71" i="17"/>
  <c r="AR61" i="17"/>
  <c r="CJ66" i="17"/>
  <c r="BR72" i="17"/>
  <c r="AU66" i="17"/>
  <c r="AC71" i="17"/>
  <c r="AK72" i="17"/>
  <c r="BR66" i="17"/>
  <c r="BY66" i="17"/>
  <c r="BO71" i="17"/>
  <c r="CH66" i="17"/>
  <c r="CT66" i="17"/>
  <c r="AJ72" i="17"/>
  <c r="BI61" i="17"/>
  <c r="BG61" i="17"/>
  <c r="BT72" i="17"/>
  <c r="DD66" i="17"/>
  <c r="DC71" i="17"/>
  <c r="AG71" i="17"/>
  <c r="Z66" i="17"/>
  <c r="BC61" i="17"/>
  <c r="AW61" i="17"/>
  <c r="AQ69" i="17"/>
  <c r="CQ66" i="17"/>
  <c r="CM66" i="17"/>
  <c r="BH61" i="17"/>
  <c r="DA66" i="17"/>
  <c r="AQ61" i="17"/>
  <c r="BE72" i="17"/>
  <c r="BS66" i="17"/>
  <c r="BM72" i="17"/>
  <c r="BZ72" i="17"/>
  <c r="CW66" i="17"/>
  <c r="BJ72" i="17"/>
  <c r="CB66" i="17"/>
  <c r="CB71" i="17"/>
  <c r="CK66" i="17"/>
  <c r="AM66" i="17"/>
  <c r="AC72" i="17"/>
  <c r="AL66" i="17"/>
  <c r="BQ66" i="17"/>
  <c r="CA72" i="17"/>
  <c r="AY72" i="17"/>
  <c r="BL72" i="17"/>
  <c r="AD72" i="17"/>
  <c r="CZ71" i="17"/>
  <c r="AE65" i="17"/>
  <c r="I42" i="16"/>
  <c r="I29" i="16"/>
  <c r="I62" i="16"/>
  <c r="I59" i="16"/>
  <c r="I58" i="16"/>
  <c r="I26" i="16"/>
  <c r="I70" i="16"/>
  <c r="I51" i="16"/>
  <c r="I28" i="16"/>
  <c r="I74" i="16"/>
  <c r="I45" i="16"/>
  <c r="I47" i="16"/>
  <c r="I71" i="16"/>
  <c r="I72" i="16"/>
  <c r="I73" i="16"/>
  <c r="W83" i="15"/>
  <c r="T80" i="15"/>
  <c r="W82" i="15"/>
  <c r="T81" i="15"/>
  <c r="U80" i="15"/>
  <c r="H72" i="13"/>
  <c r="H71" i="13"/>
  <c r="R50" i="10"/>
  <c r="R34" i="10"/>
  <c r="N78" i="10"/>
  <c r="Q65" i="10"/>
  <c r="P70" i="10"/>
  <c r="R55" i="10"/>
  <c r="T53" i="10"/>
  <c r="N51" i="10"/>
  <c r="S42" i="10"/>
  <c r="W42" i="10" s="1"/>
  <c r="U32" i="10"/>
  <c r="N73" i="10"/>
  <c r="Q68" i="10"/>
  <c r="N72" i="10"/>
  <c r="S62" i="10"/>
  <c r="W62" i="10" s="1"/>
  <c r="R52" i="10"/>
  <c r="T50" i="10"/>
  <c r="N48" i="10"/>
  <c r="U45" i="10"/>
  <c r="O35" i="10"/>
  <c r="S31" i="10"/>
  <c r="U29" i="10"/>
  <c r="O27" i="10"/>
  <c r="N81" i="10"/>
  <c r="P82" i="10"/>
  <c r="P83" i="10"/>
  <c r="S84" i="10"/>
  <c r="T84" i="10"/>
  <c r="V84" i="10" s="1"/>
  <c r="O71" i="10"/>
  <c r="Q73" i="10"/>
  <c r="S78" i="10"/>
  <c r="O75" i="10"/>
  <c r="U62" i="10"/>
  <c r="T64" i="10"/>
  <c r="V64" i="10" s="1"/>
  <c r="N66" i="10"/>
  <c r="R65" i="10"/>
  <c r="O63" i="10"/>
  <c r="N61" i="10"/>
  <c r="P59" i="10"/>
  <c r="U58" i="10"/>
  <c r="O56" i="10"/>
  <c r="T55" i="10"/>
  <c r="N53" i="10"/>
  <c r="P51" i="10"/>
  <c r="U50" i="10"/>
  <c r="O48" i="10"/>
  <c r="T47" i="10"/>
  <c r="N45" i="10"/>
  <c r="U42" i="10"/>
  <c r="O40" i="10"/>
  <c r="T39" i="10"/>
  <c r="N37" i="10"/>
  <c r="P35" i="10"/>
  <c r="U34" i="10"/>
  <c r="O32" i="10"/>
  <c r="T31" i="10"/>
  <c r="N29" i="10"/>
  <c r="P27" i="10"/>
  <c r="U26" i="10"/>
  <c r="O24" i="10"/>
  <c r="T23" i="10"/>
  <c r="Q75" i="10"/>
  <c r="S81" i="10"/>
  <c r="P84" i="10"/>
  <c r="U71" i="10"/>
  <c r="T68" i="10"/>
  <c r="O67" i="10"/>
  <c r="R78" i="10"/>
  <c r="S63" i="10"/>
  <c r="T71" i="10"/>
  <c r="R67" i="10"/>
  <c r="P64" i="10"/>
  <c r="P63" i="10"/>
  <c r="O61" i="10"/>
  <c r="T60" i="10"/>
  <c r="Q59" i="10"/>
  <c r="N58" i="10"/>
  <c r="P56" i="10"/>
  <c r="U55" i="10"/>
  <c r="R54" i="10"/>
  <c r="O53" i="10"/>
  <c r="T52" i="10"/>
  <c r="V52" i="10" s="1"/>
  <c r="Q51" i="10"/>
  <c r="P48" i="10"/>
  <c r="U47" i="10"/>
  <c r="R46" i="10"/>
  <c r="W46" i="10" s="1"/>
  <c r="O45" i="10"/>
  <c r="T44" i="10"/>
  <c r="Q43" i="10"/>
  <c r="N42" i="10"/>
  <c r="P40" i="10"/>
  <c r="U39" i="10"/>
  <c r="V39" i="10" s="1"/>
  <c r="R38" i="10"/>
  <c r="W38" i="10" s="1"/>
  <c r="O37" i="10"/>
  <c r="T36" i="10"/>
  <c r="Q35" i="10"/>
  <c r="N34" i="10"/>
  <c r="P32" i="10"/>
  <c r="U31" i="10"/>
  <c r="O29" i="10"/>
  <c r="T28" i="10"/>
  <c r="Q27" i="10"/>
  <c r="N26" i="10"/>
  <c r="P24" i="10"/>
  <c r="U23" i="10"/>
  <c r="U76" i="10"/>
  <c r="P77" i="10"/>
  <c r="S80" i="10"/>
  <c r="O82" i="10"/>
  <c r="S83" i="10"/>
  <c r="R84" i="10"/>
  <c r="S61" i="10"/>
  <c r="W61" i="10" s="1"/>
  <c r="U59" i="10"/>
  <c r="U51" i="10"/>
  <c r="V51" i="10" s="1"/>
  <c r="T78" i="10"/>
  <c r="U73" i="10"/>
  <c r="P71" i="10"/>
  <c r="R47" i="10"/>
  <c r="R31" i="10"/>
  <c r="T29" i="10"/>
  <c r="N27" i="10"/>
  <c r="U24" i="10"/>
  <c r="R23" i="10"/>
  <c r="U80" i="10"/>
  <c r="P69" i="10"/>
  <c r="Q74" i="10"/>
  <c r="O65" i="10"/>
  <c r="U68" i="10"/>
  <c r="U61" i="10"/>
  <c r="S47" i="10"/>
  <c r="W47" i="10" s="1"/>
  <c r="N40" i="10"/>
  <c r="U37" i="10"/>
  <c r="V37" i="10" s="1"/>
  <c r="N24" i="10"/>
  <c r="U70" i="10"/>
  <c r="P43" i="10"/>
  <c r="N68" i="10"/>
  <c r="O72" i="10"/>
  <c r="N62" i="10"/>
  <c r="T74" i="10"/>
  <c r="N67" i="10"/>
  <c r="P66" i="10"/>
  <c r="N65" i="10"/>
  <c r="U63" i="10"/>
  <c r="V63" i="10" s="1"/>
  <c r="P61" i="10"/>
  <c r="T57" i="10"/>
  <c r="Q56" i="10"/>
  <c r="P53" i="10"/>
  <c r="O50" i="10"/>
  <c r="T49" i="10"/>
  <c r="Q48" i="10"/>
  <c r="P45" i="10"/>
  <c r="T41" i="10"/>
  <c r="Q40" i="10"/>
  <c r="P37" i="10"/>
  <c r="T33" i="10"/>
  <c r="Q32" i="10"/>
  <c r="P29" i="10"/>
  <c r="O26" i="10"/>
  <c r="T25" i="10"/>
  <c r="Q24" i="10"/>
  <c r="Q79" i="10"/>
  <c r="R80" i="10"/>
  <c r="R81" i="10"/>
  <c r="S82" i="10"/>
  <c r="O83" i="10"/>
  <c r="U27" i="10"/>
  <c r="V27" i="10" s="1"/>
  <c r="P73" i="10"/>
  <c r="O66" i="10"/>
  <c r="U56" i="10"/>
  <c r="U48" i="10"/>
  <c r="S64" i="10"/>
  <c r="S72" i="10"/>
  <c r="S69" i="10"/>
  <c r="R60" i="10"/>
  <c r="T58" i="10"/>
  <c r="S55" i="10"/>
  <c r="U53" i="10"/>
  <c r="O51" i="10"/>
  <c r="T42" i="10"/>
  <c r="N75" i="10"/>
  <c r="N69" i="10"/>
  <c r="U75" i="10"/>
  <c r="U67" i="10"/>
  <c r="Q62" i="10"/>
  <c r="S70" i="10"/>
  <c r="P72" i="10"/>
  <c r="S59" i="10"/>
  <c r="R56" i="10"/>
  <c r="S43" i="10"/>
  <c r="R40" i="10"/>
  <c r="O39" i="10"/>
  <c r="N36" i="10"/>
  <c r="S35" i="10"/>
  <c r="R32" i="10"/>
  <c r="O23" i="10"/>
  <c r="N77" i="10"/>
  <c r="P79" i="10"/>
  <c r="T80" i="10"/>
  <c r="R82" i="10"/>
  <c r="T83" i="10"/>
  <c r="N83" i="10"/>
  <c r="Q66" i="10"/>
  <c r="S45" i="10"/>
  <c r="U43" i="10"/>
  <c r="N74" i="10"/>
  <c r="R66" i="10"/>
  <c r="U74" i="10"/>
  <c r="N59" i="10"/>
  <c r="N43" i="10"/>
  <c r="Q69" i="10"/>
  <c r="Q78" i="10"/>
  <c r="K75" i="9"/>
  <c r="K74" i="9"/>
  <c r="K69" i="9"/>
  <c r="K71" i="9"/>
  <c r="W71" i="9" s="1"/>
  <c r="X71" i="9" s="1"/>
  <c r="K72" i="9"/>
  <c r="V72" i="9" s="1"/>
  <c r="Y72" i="9" s="1"/>
  <c r="K77" i="9"/>
  <c r="V77" i="9" s="1"/>
  <c r="Y77" i="9" s="1"/>
  <c r="K84" i="9"/>
  <c r="K81" i="9"/>
  <c r="K79" i="9"/>
  <c r="K83" i="9"/>
  <c r="K76" i="9"/>
  <c r="K73" i="9"/>
  <c r="U76" i="9"/>
  <c r="T79" i="9"/>
  <c r="Q70" i="9"/>
  <c r="P74" i="9"/>
  <c r="R76" i="9"/>
  <c r="R83" i="9"/>
  <c r="P84" i="9"/>
  <c r="T75" i="9"/>
  <c r="Q69" i="9"/>
  <c r="Q83" i="9"/>
  <c r="R69" i="9"/>
  <c r="R71" i="9"/>
  <c r="R82" i="9"/>
  <c r="U82" i="9"/>
  <c r="R72" i="9"/>
  <c r="Q84" i="9"/>
  <c r="U72" i="9"/>
  <c r="P79" i="9"/>
  <c r="R80" i="9"/>
  <c r="U78" i="9"/>
  <c r="R77" i="9"/>
  <c r="U85" i="9"/>
  <c r="U86" i="9"/>
  <c r="T86" i="9"/>
  <c r="Q85" i="9"/>
  <c r="Q86" i="9"/>
  <c r="R85" i="9"/>
  <c r="P86" i="9"/>
  <c r="R86" i="9"/>
  <c r="P85" i="9"/>
  <c r="T85" i="9"/>
  <c r="G36" i="4"/>
  <c r="U87" i="6"/>
  <c r="Q83" i="6"/>
  <c r="U86" i="6"/>
  <c r="U82" i="6"/>
  <c r="U76" i="6"/>
  <c r="U69" i="6"/>
  <c r="Q75" i="6"/>
  <c r="U79" i="6"/>
  <c r="U80" i="6"/>
  <c r="U77" i="6"/>
  <c r="J66" i="13"/>
  <c r="I71" i="13"/>
  <c r="I64" i="13"/>
  <c r="I69" i="13"/>
  <c r="G67" i="13"/>
  <c r="J69" i="13"/>
  <c r="S77" i="10"/>
  <c r="W77" i="10" s="1"/>
  <c r="U79" i="10"/>
  <c r="S79" i="10"/>
  <c r="T76" i="10"/>
  <c r="U78" i="10"/>
  <c r="N79" i="10"/>
  <c r="O77" i="10"/>
  <c r="U77" i="10"/>
  <c r="O79" i="10"/>
  <c r="P76" i="10"/>
  <c r="Q76" i="10"/>
  <c r="R76" i="10"/>
  <c r="R79" i="10"/>
  <c r="X78" i="6"/>
  <c r="Q81" i="6"/>
  <c r="U81" i="6"/>
  <c r="G30" i="4"/>
  <c r="G27" i="4"/>
  <c r="G24" i="4"/>
  <c r="G25" i="4"/>
  <c r="G28" i="4"/>
  <c r="G26" i="4"/>
  <c r="G33" i="4"/>
  <c r="G32" i="4"/>
  <c r="G35" i="4"/>
  <c r="G31" i="4"/>
  <c r="G23" i="4"/>
  <c r="G29" i="4"/>
  <c r="J43" i="13" l="1"/>
  <c r="J48" i="13"/>
  <c r="K38" i="9"/>
  <c r="V38" i="9" s="1"/>
  <c r="Y38" i="9" s="1"/>
  <c r="W27" i="10"/>
  <c r="W33" i="10"/>
  <c r="J37" i="13"/>
  <c r="J57" i="13"/>
  <c r="W22" i="10"/>
  <c r="J50" i="13"/>
  <c r="J28" i="13"/>
  <c r="W28" i="10"/>
  <c r="K64" i="9"/>
  <c r="V64" i="9" s="1"/>
  <c r="Y64" i="9" s="1"/>
  <c r="K52" i="9"/>
  <c r="S25" i="9"/>
  <c r="S45" i="9"/>
  <c r="S57" i="9"/>
  <c r="W74" i="10"/>
  <c r="J13" i="13"/>
  <c r="V35" i="10"/>
  <c r="W32" i="10"/>
  <c r="K70" i="9"/>
  <c r="V70" i="9" s="1"/>
  <c r="Y70" i="9" s="1"/>
  <c r="J31" i="13"/>
  <c r="J17" i="13"/>
  <c r="J49" i="13"/>
  <c r="K26" i="9"/>
  <c r="V26" i="9" s="1"/>
  <c r="Y26" i="9" s="1"/>
  <c r="S44" i="9"/>
  <c r="W52" i="10"/>
  <c r="J34" i="13"/>
  <c r="J18" i="13"/>
  <c r="S81" i="9"/>
  <c r="V76" i="9"/>
  <c r="Y76" i="9" s="1"/>
  <c r="V82" i="10"/>
  <c r="W69" i="10"/>
  <c r="W68" i="10"/>
  <c r="V66" i="10"/>
  <c r="V26" i="10"/>
  <c r="V43" i="10"/>
  <c r="V34" i="10"/>
  <c r="W59" i="10"/>
  <c r="V56" i="10"/>
  <c r="V45" i="10"/>
  <c r="W75" i="10"/>
  <c r="V75" i="10"/>
  <c r="V48" i="10"/>
  <c r="W83" i="10"/>
  <c r="V81" i="10"/>
  <c r="V33" i="10"/>
  <c r="W35" i="10"/>
  <c r="V57" i="10"/>
  <c r="W44" i="10"/>
  <c r="W55" i="10"/>
  <c r="V24" i="10"/>
  <c r="V79" i="10"/>
  <c r="V67" i="10"/>
  <c r="W64" i="10"/>
  <c r="V23" i="10"/>
  <c r="V50" i="10"/>
  <c r="V62" i="10"/>
  <c r="V70" i="10"/>
  <c r="W80" i="9"/>
  <c r="X80" i="9" s="1"/>
  <c r="S82" i="9"/>
  <c r="V78" i="9"/>
  <c r="Y78" i="9" s="1"/>
  <c r="W48" i="10"/>
  <c r="V77" i="10"/>
  <c r="V31" i="10"/>
  <c r="V36" i="10"/>
  <c r="V55" i="10"/>
  <c r="V60" i="10"/>
  <c r="V32" i="10"/>
  <c r="W71" i="10"/>
  <c r="W73" i="10"/>
  <c r="V46" i="10"/>
  <c r="W43" i="10"/>
  <c r="V53" i="10"/>
  <c r="V61" i="10"/>
  <c r="V59" i="10"/>
  <c r="W63" i="10"/>
  <c r="V30" i="10"/>
  <c r="W36" i="10"/>
  <c r="W51" i="10"/>
  <c r="V65" i="10"/>
  <c r="W72" i="10"/>
  <c r="V73" i="10"/>
  <c r="W45" i="10"/>
  <c r="W76" i="10"/>
  <c r="W26" i="10"/>
  <c r="W66" i="10"/>
  <c r="V41" i="9"/>
  <c r="Y41" i="9" s="1"/>
  <c r="W41" i="9"/>
  <c r="X41" i="9" s="1"/>
  <c r="V52" i="9"/>
  <c r="Y52" i="9" s="1"/>
  <c r="W52" i="9"/>
  <c r="X52" i="9" s="1"/>
  <c r="V74" i="9"/>
  <c r="Y74" i="9" s="1"/>
  <c r="K51" i="9"/>
  <c r="W45" i="9"/>
  <c r="X45" i="9" s="1"/>
  <c r="K28" i="9"/>
  <c r="V28" i="9" s="1"/>
  <c r="Y28" i="9" s="1"/>
  <c r="K40" i="9"/>
  <c r="K47" i="9"/>
  <c r="V47" i="9" s="1"/>
  <c r="Y47" i="9" s="1"/>
  <c r="K59" i="9"/>
  <c r="V59" i="9" s="1"/>
  <c r="Y59" i="9" s="1"/>
  <c r="V45" i="9"/>
  <c r="Y45" i="9" s="1"/>
  <c r="K32" i="9"/>
  <c r="V32" i="9" s="1"/>
  <c r="Y32" i="9" s="1"/>
  <c r="V34" i="9"/>
  <c r="Y34" i="9" s="1"/>
  <c r="W39" i="9"/>
  <c r="X39" i="9" s="1"/>
  <c r="K50" i="9"/>
  <c r="W50" i="9" s="1"/>
  <c r="X50" i="9" s="1"/>
  <c r="K60" i="9"/>
  <c r="V60" i="9" s="1"/>
  <c r="Y60" i="9" s="1"/>
  <c r="W44" i="9"/>
  <c r="X44" i="9" s="1"/>
  <c r="K44" i="9"/>
  <c r="V44" i="9" s="1"/>
  <c r="Y44" i="9" s="1"/>
  <c r="K55" i="9"/>
  <c r="W55" i="9" s="1"/>
  <c r="X55" i="9" s="1"/>
  <c r="V76" i="10"/>
  <c r="V29" i="10"/>
  <c r="V82" i="9"/>
  <c r="Y82" i="9" s="1"/>
  <c r="J23" i="13"/>
  <c r="J39" i="13"/>
  <c r="V25" i="10"/>
  <c r="J25" i="13"/>
  <c r="J41" i="13"/>
  <c r="J53" i="13"/>
  <c r="J61" i="13"/>
  <c r="J20" i="13"/>
  <c r="J36" i="13"/>
  <c r="W37" i="10"/>
  <c r="V49" i="10"/>
  <c r="V22" i="10"/>
  <c r="W34" i="10"/>
  <c r="W56" i="10"/>
  <c r="K66" i="9"/>
  <c r="W65" i="10"/>
  <c r="W38" i="9"/>
  <c r="X38" i="9" s="1"/>
  <c r="V29" i="9"/>
  <c r="Y29" i="9" s="1"/>
  <c r="V61" i="9"/>
  <c r="Y61" i="9" s="1"/>
  <c r="V47" i="10"/>
  <c r="V42" i="10"/>
  <c r="W31" i="10"/>
  <c r="J62" i="13"/>
  <c r="K68" i="9"/>
  <c r="J29" i="13"/>
  <c r="J45" i="13"/>
  <c r="J24" i="13"/>
  <c r="J40" i="13"/>
  <c r="K49" i="9"/>
  <c r="V49" i="9" s="1"/>
  <c r="Y49" i="9" s="1"/>
  <c r="K46" i="9"/>
  <c r="W46" i="9" s="1"/>
  <c r="X46" i="9" s="1"/>
  <c r="W64" i="9"/>
  <c r="X64" i="9" s="1"/>
  <c r="W54" i="10"/>
  <c r="K43" i="9"/>
  <c r="K54" i="9"/>
  <c r="K56" i="9"/>
  <c r="W56" i="9" s="1"/>
  <c r="X56" i="9" s="1"/>
  <c r="K35" i="9"/>
  <c r="W35" i="9" s="1"/>
  <c r="X35" i="9" s="1"/>
  <c r="W49" i="9"/>
  <c r="X49" i="9" s="1"/>
  <c r="W59" i="9"/>
  <c r="X59" i="9" s="1"/>
  <c r="K42" i="9"/>
  <c r="S47" i="9"/>
  <c r="S38" i="9"/>
  <c r="K58" i="9"/>
  <c r="V58" i="9" s="1"/>
  <c r="Y58" i="9" s="1"/>
  <c r="K67" i="9"/>
  <c r="V58" i="10"/>
  <c r="W40" i="10"/>
  <c r="W60" i="10"/>
  <c r="K25" i="9"/>
  <c r="W25" i="9" s="1"/>
  <c r="X25" i="9" s="1"/>
  <c r="K33" i="9"/>
  <c r="K30" i="9"/>
  <c r="V55" i="9"/>
  <c r="Y55" i="9" s="1"/>
  <c r="K65" i="9"/>
  <c r="K62" i="9"/>
  <c r="V44" i="10"/>
  <c r="W50" i="10"/>
  <c r="K36" i="9"/>
  <c r="W36" i="9" s="1"/>
  <c r="X36" i="9" s="1"/>
  <c r="K48" i="9"/>
  <c r="V48" i="9" s="1"/>
  <c r="Y48" i="9" s="1"/>
  <c r="V50" i="9"/>
  <c r="Y50" i="9" s="1"/>
  <c r="K53" i="9"/>
  <c r="S27" i="9"/>
  <c r="J19" i="13"/>
  <c r="J35" i="13"/>
  <c r="J51" i="13"/>
  <c r="W23" i="10"/>
  <c r="V28" i="10"/>
  <c r="V41" i="10"/>
  <c r="K27" i="9"/>
  <c r="V27" i="9" s="1"/>
  <c r="Y27" i="9" s="1"/>
  <c r="W26" i="9"/>
  <c r="X26" i="9" s="1"/>
  <c r="W28" i="9"/>
  <c r="X28" i="9" s="1"/>
  <c r="K57" i="9"/>
  <c r="W57" i="9" s="1"/>
  <c r="X57" i="9" s="1"/>
  <c r="K37" i="9"/>
  <c r="V37" i="9" s="1"/>
  <c r="Y37" i="9" s="1"/>
  <c r="K31" i="9"/>
  <c r="K63" i="9"/>
  <c r="S59" i="9"/>
  <c r="J64" i="13"/>
  <c r="J63" i="13"/>
  <c r="J70" i="13"/>
  <c r="J72" i="13"/>
  <c r="V74" i="10"/>
  <c r="W67" i="10"/>
  <c r="W81" i="10"/>
  <c r="W78" i="10"/>
  <c r="W79" i="10"/>
  <c r="V68" i="10"/>
  <c r="V72" i="10"/>
  <c r="W70" i="10"/>
  <c r="V71" i="10"/>
  <c r="S75" i="9"/>
  <c r="S80" i="9"/>
  <c r="S72" i="9"/>
  <c r="S84" i="9"/>
  <c r="W75" i="9"/>
  <c r="X75" i="9" s="1"/>
  <c r="W69" i="9"/>
  <c r="X69" i="9" s="1"/>
  <c r="S76" i="9"/>
  <c r="V83" i="10"/>
  <c r="W84" i="10"/>
  <c r="V78" i="10"/>
  <c r="W82" i="10"/>
  <c r="V80" i="10"/>
  <c r="W80" i="10"/>
  <c r="W78" i="9"/>
  <c r="X78" i="9" s="1"/>
  <c r="S71" i="9"/>
  <c r="W73" i="9"/>
  <c r="X73" i="9" s="1"/>
  <c r="V73" i="9"/>
  <c r="Y73" i="9" s="1"/>
  <c r="S77" i="9"/>
  <c r="S70" i="9"/>
  <c r="W77" i="9"/>
  <c r="X77" i="9" s="1"/>
  <c r="V84" i="9"/>
  <c r="Y84" i="9" s="1"/>
  <c r="V69" i="9"/>
  <c r="Y69" i="9" s="1"/>
  <c r="V71" i="9"/>
  <c r="Y71" i="9" s="1"/>
  <c r="S69" i="9"/>
  <c r="S78" i="9"/>
  <c r="W70" i="9"/>
  <c r="X70" i="9" s="1"/>
  <c r="W82" i="9"/>
  <c r="X82" i="9" s="1"/>
  <c r="S83" i="9"/>
  <c r="W74" i="9"/>
  <c r="X74" i="9" s="1"/>
  <c r="V83" i="9"/>
  <c r="Y83" i="9" s="1"/>
  <c r="V80" i="9"/>
  <c r="Y80" i="9" s="1"/>
  <c r="V81" i="9"/>
  <c r="Y81" i="9" s="1"/>
  <c r="W81" i="9"/>
  <c r="X81" i="9" s="1"/>
  <c r="K86" i="9"/>
  <c r="V86" i="9" s="1"/>
  <c r="Y86" i="9" s="1"/>
  <c r="W72" i="9"/>
  <c r="X72" i="9" s="1"/>
  <c r="V79" i="9"/>
  <c r="Y79" i="9" s="1"/>
  <c r="W84" i="9"/>
  <c r="X84" i="9" s="1"/>
  <c r="S74" i="9"/>
  <c r="W83" i="9"/>
  <c r="X83" i="9" s="1"/>
  <c r="W79" i="9"/>
  <c r="X79" i="9" s="1"/>
  <c r="K85" i="9"/>
  <c r="W85" i="9" s="1"/>
  <c r="X85" i="9" s="1"/>
  <c r="V75" i="9"/>
  <c r="Y75" i="9" s="1"/>
  <c r="W76" i="9"/>
  <c r="X76" i="9" s="1"/>
  <c r="S79" i="9"/>
  <c r="S86" i="9"/>
  <c r="S85" i="9"/>
  <c r="J67" i="13"/>
  <c r="J71" i="13"/>
  <c r="W60" i="9" l="1"/>
  <c r="X60" i="9" s="1"/>
  <c r="V36" i="9"/>
  <c r="Y36" i="9" s="1"/>
  <c r="V25" i="9"/>
  <c r="Y25" i="9" s="1"/>
  <c r="V46" i="9"/>
  <c r="Y46" i="9" s="1"/>
  <c r="W48" i="9"/>
  <c r="X48" i="9" s="1"/>
  <c r="W47" i="9"/>
  <c r="X47" i="9" s="1"/>
  <c r="W32" i="9"/>
  <c r="X32" i="9" s="1"/>
  <c r="V51" i="9"/>
  <c r="Y51" i="9" s="1"/>
  <c r="W51" i="9"/>
  <c r="X51" i="9" s="1"/>
  <c r="V35" i="9"/>
  <c r="Y35" i="9" s="1"/>
  <c r="W27" i="9"/>
  <c r="X27" i="9" s="1"/>
  <c r="V40" i="9"/>
  <c r="Y40" i="9" s="1"/>
  <c r="W40" i="9"/>
  <c r="X40" i="9" s="1"/>
  <c r="W63" i="9"/>
  <c r="X63" i="9" s="1"/>
  <c r="V63" i="9"/>
  <c r="Y63" i="9" s="1"/>
  <c r="W58" i="9"/>
  <c r="X58" i="9" s="1"/>
  <c r="V53" i="9"/>
  <c r="Y53" i="9" s="1"/>
  <c r="W53" i="9"/>
  <c r="X53" i="9" s="1"/>
  <c r="W65" i="9"/>
  <c r="X65" i="9" s="1"/>
  <c r="V65" i="9"/>
  <c r="Y65" i="9" s="1"/>
  <c r="W33" i="9"/>
  <c r="X33" i="9" s="1"/>
  <c r="V33" i="9"/>
  <c r="Y33" i="9" s="1"/>
  <c r="V54" i="9"/>
  <c r="Y54" i="9" s="1"/>
  <c r="W54" i="9"/>
  <c r="X54" i="9" s="1"/>
  <c r="W66" i="9"/>
  <c r="X66" i="9" s="1"/>
  <c r="V66" i="9"/>
  <c r="Y66" i="9" s="1"/>
  <c r="W31" i="9"/>
  <c r="X31" i="9" s="1"/>
  <c r="V31" i="9"/>
  <c r="Y31" i="9" s="1"/>
  <c r="V56" i="9"/>
  <c r="Y56" i="9" s="1"/>
  <c r="W67" i="9"/>
  <c r="X67" i="9" s="1"/>
  <c r="V67" i="9"/>
  <c r="Y67" i="9" s="1"/>
  <c r="V42" i="9"/>
  <c r="Y42" i="9" s="1"/>
  <c r="W42" i="9"/>
  <c r="X42" i="9" s="1"/>
  <c r="V43" i="9"/>
  <c r="Y43" i="9" s="1"/>
  <c r="W43" i="9"/>
  <c r="X43" i="9" s="1"/>
  <c r="V57" i="9"/>
  <c r="Y57" i="9" s="1"/>
  <c r="W37" i="9"/>
  <c r="X37" i="9" s="1"/>
  <c r="W62" i="9"/>
  <c r="X62" i="9" s="1"/>
  <c r="V62" i="9"/>
  <c r="Y62" i="9" s="1"/>
  <c r="V30" i="9"/>
  <c r="Y30" i="9" s="1"/>
  <c r="W30" i="9"/>
  <c r="X30" i="9" s="1"/>
  <c r="V68" i="9"/>
  <c r="Y68" i="9" s="1"/>
  <c r="W68" i="9"/>
  <c r="X68" i="9" s="1"/>
  <c r="V85" i="9"/>
  <c r="Y85" i="9" s="1"/>
  <c r="W86" i="9"/>
  <c r="X86" i="9" s="1"/>
</calcChain>
</file>

<file path=xl/comments1.xml><?xml version="1.0" encoding="utf-8"?>
<comments xmlns="http://schemas.openxmlformats.org/spreadsheetml/2006/main">
  <authors>
    <author>OECD.Stat</author>
  </authors>
  <commentList>
    <comment ref="DK32" authorId="0" shapeId="0">
      <text>
        <r>
          <rPr>
            <sz val="9"/>
            <color indexed="81"/>
            <rFont val="Tahoma"/>
            <family val="2"/>
          </rPr>
          <t>p: Provisional</t>
        </r>
      </text>
    </comment>
    <comment ref="DL32" authorId="0" shapeId="0">
      <text>
        <r>
          <rPr>
            <sz val="9"/>
            <color indexed="81"/>
            <rFont val="Tahoma"/>
            <family val="2"/>
          </rPr>
          <t>p: Provisional</t>
        </r>
      </text>
    </comment>
    <comment ref="DM32" authorId="0" shapeId="0">
      <text>
        <r>
          <rPr>
            <sz val="9"/>
            <color indexed="81"/>
            <rFont val="Tahoma"/>
            <family val="2"/>
          </rPr>
          <t>p: Provisional</t>
        </r>
      </text>
    </comment>
    <comment ref="DN32" authorId="0" shapeId="0">
      <text>
        <r>
          <rPr>
            <sz val="9"/>
            <color indexed="81"/>
            <rFont val="Tahoma"/>
            <family val="2"/>
          </rPr>
          <t>p: Provisional</t>
        </r>
      </text>
    </comment>
    <comment ref="DO32" authorId="0" shapeId="0">
      <text>
        <r>
          <rPr>
            <sz val="9"/>
            <color indexed="81"/>
            <rFont val="Tahoma"/>
            <family val="2"/>
          </rPr>
          <t>p: Provisional</t>
        </r>
      </text>
    </comment>
    <comment ref="DP32" authorId="0" shapeId="0">
      <text>
        <r>
          <rPr>
            <sz val="9"/>
            <color indexed="81"/>
            <rFont val="Tahoma"/>
            <family val="2"/>
          </rPr>
          <t>p: Provisional</t>
        </r>
      </text>
    </comment>
    <comment ref="DQ32" authorId="0" shapeId="0">
      <text>
        <r>
          <rPr>
            <sz val="9"/>
            <color indexed="81"/>
            <rFont val="Tahoma"/>
            <family val="2"/>
          </rPr>
          <t>p: Provisional</t>
        </r>
      </text>
    </comment>
    <comment ref="DF33" authorId="0" shapeId="0">
      <text>
        <r>
          <rPr>
            <sz val="9"/>
            <color indexed="81"/>
            <rFont val="Tahoma"/>
            <family val="2"/>
          </rPr>
          <t>p: Provisional</t>
        </r>
      </text>
    </comment>
    <comment ref="DG33" authorId="0" shapeId="0">
      <text>
        <r>
          <rPr>
            <sz val="9"/>
            <color indexed="81"/>
            <rFont val="Tahoma"/>
            <family val="2"/>
          </rPr>
          <t>p: Provisional</t>
        </r>
      </text>
    </comment>
    <comment ref="DH33" authorId="0" shapeId="0">
      <text>
        <r>
          <rPr>
            <sz val="9"/>
            <color indexed="81"/>
            <rFont val="Tahoma"/>
            <family val="2"/>
          </rPr>
          <t>p: Provisional</t>
        </r>
      </text>
    </comment>
    <comment ref="DI33" authorId="0" shapeId="0">
      <text>
        <r>
          <rPr>
            <sz val="9"/>
            <color indexed="81"/>
            <rFont val="Tahoma"/>
            <family val="2"/>
          </rPr>
          <t>p: Provisional</t>
        </r>
      </text>
    </comment>
    <comment ref="DJ33" authorId="0" shapeId="0">
      <text>
        <r>
          <rPr>
            <sz val="9"/>
            <color indexed="81"/>
            <rFont val="Tahoma"/>
            <family val="2"/>
          </rPr>
          <t>p: Provisional</t>
        </r>
      </text>
    </comment>
  </commentList>
</comments>
</file>

<file path=xl/sharedStrings.xml><?xml version="1.0" encoding="utf-8"?>
<sst xmlns="http://schemas.openxmlformats.org/spreadsheetml/2006/main" count="2496" uniqueCount="606">
  <si>
    <t>Road deaths</t>
  </si>
  <si>
    <t>Rolling 12 month road toll</t>
  </si>
  <si>
    <t>Trends</t>
  </si>
  <si>
    <t>SH VKT</t>
  </si>
  <si>
    <t>Odometer VKT</t>
  </si>
  <si>
    <t>ACC claims</t>
  </si>
  <si>
    <t>Hospitalisations</t>
  </si>
  <si>
    <t>Fuel prices</t>
  </si>
  <si>
    <t>By type of road user</t>
  </si>
  <si>
    <t>By age group</t>
  </si>
  <si>
    <t>In heavy vehicle crashes</t>
  </si>
  <si>
    <t>By local govt region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</si>
  <si>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</si>
  <si>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</si>
  <si>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</si>
  <si>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</si>
  <si>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</si>
  <si>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</si>
  <si>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</si>
  <si>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</si>
  <si>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</si>
  <si>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</si>
  <si>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</si>
  <si>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</si>
  <si>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Q1</t>
  </si>
  <si>
    <t>Q2</t>
  </si>
  <si>
    <t>Q3</t>
  </si>
  <si>
    <t>Q4</t>
  </si>
  <si>
    <t>Year</t>
  </si>
  <si>
    <t>Rolling 12 months</t>
  </si>
  <si>
    <t>All state highways</t>
  </si>
  <si>
    <t>All local roads</t>
  </si>
  <si>
    <t>Deaths</t>
  </si>
  <si>
    <t>Month</t>
  </si>
  <si>
    <t xml:space="preserve"> total</t>
  </si>
  <si>
    <t>Drivers</t>
  </si>
  <si>
    <t>Passengers</t>
  </si>
  <si>
    <t>Motorcyclists</t>
  </si>
  <si>
    <t>Pedestrians</t>
  </si>
  <si>
    <t>Cyclists</t>
  </si>
  <si>
    <t>12 month totals</t>
  </si>
  <si>
    <t>Road toll by road user age</t>
  </si>
  <si>
    <t xml:space="preserve"> dri15</t>
  </si>
  <si>
    <t xml:space="preserve">  dri25</t>
  </si>
  <si>
    <t xml:space="preserve">  dri60</t>
  </si>
  <si>
    <t xml:space="preserve"> pas0</t>
  </si>
  <si>
    <t xml:space="preserve"> pas15</t>
  </si>
  <si>
    <t xml:space="preserve"> pas25</t>
  </si>
  <si>
    <t xml:space="preserve"> pas60</t>
  </si>
  <si>
    <t>mc15</t>
  </si>
  <si>
    <t xml:space="preserve"> mc25</t>
  </si>
  <si>
    <t xml:space="preserve"> ped0</t>
  </si>
  <si>
    <t xml:space="preserve"> ped15</t>
  </si>
  <si>
    <t xml:space="preserve"> ped25</t>
  </si>
  <si>
    <t xml:space="preserve"> ped60 </t>
  </si>
  <si>
    <t>15-24 years</t>
  </si>
  <si>
    <t>25-59 years</t>
  </si>
  <si>
    <t>60+ years</t>
  </si>
  <si>
    <t>0-14 years</t>
  </si>
  <si>
    <t>Total</t>
  </si>
  <si>
    <t>Quarter</t>
  </si>
  <si>
    <t>Rolling 12 month toll</t>
  </si>
  <si>
    <t>Heavy vehicle = truck, artic, school bus, bus</t>
  </si>
  <si>
    <t>Period</t>
  </si>
  <si>
    <t>Other</t>
  </si>
  <si>
    <t>Quarterly travel</t>
  </si>
  <si>
    <t>Annual travel</t>
  </si>
  <si>
    <t>Heavy</t>
  </si>
  <si>
    <t>Light</t>
  </si>
  <si>
    <t>Fleet</t>
  </si>
  <si>
    <t>Quarter ending</t>
  </si>
  <si>
    <t>Diesel</t>
  </si>
  <si>
    <t>Regular petrol</t>
  </si>
  <si>
    <t>Cents/litre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</si>
  <si>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</si>
  <si>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</si>
  <si>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</si>
  <si>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</si>
  <si>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</si>
  <si>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</si>
  <si>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</si>
  <si>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</si>
  <si>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</si>
  <si>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</si>
  <si>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</si>
  <si>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</si>
  <si>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</si>
  <si>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</si>
  <si>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</si>
  <si>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</si>
  <si>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</si>
  <si>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</si>
  <si>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</si>
  <si>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</si>
  <si>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</si>
  <si>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</si>
  <si>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</si>
  <si>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</si>
  <si>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</si>
  <si>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Sources</t>
  </si>
  <si>
    <t>MED weekly fuel prices</t>
  </si>
  <si>
    <t>These can differ from the Stats prices, as the sites sampled are different</t>
  </si>
  <si>
    <t>Remainder : Statistics NZ CPI data from Infoshare</t>
  </si>
  <si>
    <t>See the stored infoshare queries</t>
  </si>
  <si>
    <t>Infoshare Subject category: Economic indicators</t>
  </si>
  <si>
    <t>Group: Consumers Price Index</t>
  </si>
  <si>
    <t>Table:  CPI Selected Quarterly Weighted Average Prices for New Zealand</t>
  </si>
  <si>
    <t>(Qrtly-Mar/Jun/Sep/Dec)</t>
  </si>
  <si>
    <t>NTH</t>
  </si>
  <si>
    <t>AKL</t>
  </si>
  <si>
    <t>WAI</t>
  </si>
  <si>
    <t>BoP</t>
  </si>
  <si>
    <t>GIS</t>
  </si>
  <si>
    <t>HB</t>
  </si>
  <si>
    <t>TAR</t>
  </si>
  <si>
    <t>M/W</t>
  </si>
  <si>
    <t>WEL</t>
  </si>
  <si>
    <t>N/M</t>
  </si>
  <si>
    <t>WC</t>
  </si>
  <si>
    <t>CAN</t>
  </si>
  <si>
    <t>OTG</t>
  </si>
  <si>
    <t>STH</t>
  </si>
  <si>
    <t>15-24</t>
  </si>
  <si>
    <t>25-59</t>
  </si>
  <si>
    <t>60+</t>
  </si>
  <si>
    <t>All ages</t>
  </si>
  <si>
    <t>Key Labour Force Measures by Qualification, Age and Sex</t>
  </si>
  <si>
    <t>Date</t>
  </si>
  <si>
    <t>Employed (000)</t>
  </si>
  <si>
    <t>Unemployed (000)</t>
  </si>
  <si>
    <t>Total Labour Force (000)</t>
  </si>
  <si>
    <t>Not in the Labour Force (000)</t>
  </si>
  <si>
    <t>Working-age Population (000)</t>
  </si>
  <si>
    <t>Labour Force Participation Rate (%)</t>
  </si>
  <si>
    <t>Unemployment Rate (%)</t>
  </si>
  <si>
    <t>Employment</t>
  </si>
  <si>
    <t>All vehicles</t>
  </si>
  <si>
    <t>Vehicle travel derived from WoF/CoF odometer readings : all roads</t>
  </si>
  <si>
    <t>Source : CAS + fatals system</t>
  </si>
  <si>
    <t>Key</t>
  </si>
  <si>
    <t>Northland</t>
  </si>
  <si>
    <t>Auckland</t>
  </si>
  <si>
    <t>Waikato</t>
  </si>
  <si>
    <t>Bay of Plenty</t>
  </si>
  <si>
    <t>Gisborne</t>
  </si>
  <si>
    <t>Hawkes Bay</t>
  </si>
  <si>
    <t>Taranaki</t>
  </si>
  <si>
    <t>Manawatu/Wanganui</t>
  </si>
  <si>
    <t>Wellington</t>
  </si>
  <si>
    <t>Nelson/Marlborough</t>
  </si>
  <si>
    <t>West Coast</t>
  </si>
  <si>
    <t>Canterbury</t>
  </si>
  <si>
    <t>Otago</t>
  </si>
  <si>
    <t>Southland</t>
  </si>
  <si>
    <t>Quarterly fleet stats - x:\fleet stats\quarterly report</t>
  </si>
  <si>
    <t>Who</t>
  </si>
  <si>
    <t>Source</t>
  </si>
  <si>
    <t>Unknown time</t>
  </si>
  <si>
    <t>Weekday day</t>
  </si>
  <si>
    <t>Weekday night</t>
  </si>
  <si>
    <t>Weekend day</t>
  </si>
  <si>
    <t>Weekend night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</si>
  <si>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</si>
  <si>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</si>
  <si>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</si>
  <si>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</si>
  <si>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</si>
  <si>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</si>
  <si>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</si>
  <si>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</si>
  <si>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</si>
  <si>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</si>
  <si>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</si>
  <si>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</si>
  <si>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</si>
  <si>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</si>
  <si>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</si>
  <si>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</si>
  <si>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</si>
  <si>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</si>
  <si>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</si>
  <si>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</si>
  <si>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</si>
  <si>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</si>
  <si>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</si>
  <si>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</si>
  <si>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</si>
  <si>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</si>
  <si>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</si>
  <si>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</si>
  <si>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</si>
  <si>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</si>
  <si>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</si>
  <si>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</si>
  <si>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</si>
  <si>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</si>
  <si>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</si>
  <si>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</si>
  <si>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</si>
  <si>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</si>
  <si>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</si>
  <si>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</si>
  <si>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</si>
  <si>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</si>
  <si>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</si>
  <si>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</si>
  <si>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</si>
  <si>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</si>
  <si>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</si>
  <si>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</si>
  <si>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2011Q1</t>
  </si>
  <si>
    <t>Label</t>
  </si>
  <si>
    <t>12 month rolling toll</t>
  </si>
  <si>
    <t>Pgm</t>
  </si>
  <si>
    <t>By day/night, weekend/weekday</t>
  </si>
  <si>
    <t>Vehicles over the speed limit</t>
  </si>
  <si>
    <t>?</t>
  </si>
  <si>
    <t>dri15</t>
  </si>
  <si>
    <t>dri25</t>
  </si>
  <si>
    <t>dri60</t>
  </si>
  <si>
    <t>mc25</t>
  </si>
  <si>
    <t>pas0</t>
  </si>
  <si>
    <t>pas15</t>
  </si>
  <si>
    <t>pas25</t>
  </si>
  <si>
    <t>pas60</t>
  </si>
  <si>
    <t>ped0</t>
  </si>
  <si>
    <t>ped15</t>
  </si>
  <si>
    <t>ped25</t>
  </si>
  <si>
    <t>ped60</t>
  </si>
  <si>
    <t>Local open road</t>
  </si>
  <si>
    <t>Local urban road</t>
  </si>
  <si>
    <t>State Highway open road</t>
  </si>
  <si>
    <t>State Highway urban road</t>
  </si>
  <si>
    <t>CAS heavy crash extract.sas</t>
  </si>
  <si>
    <t>x:\fatals\quarterly report\Weekend weekday.csv</t>
  </si>
  <si>
    <t>x:\fatals\quarterly report\Person type.csv</t>
  </si>
  <si>
    <t>x:\fatals\quarterly report\Person age.csv</t>
  </si>
  <si>
    <t>x:\fatals\quarterly report\Heavy vehicle crash deaths.csv</t>
  </si>
  <si>
    <t>x:\fatals\quarterly report\Region.csv</t>
  </si>
  <si>
    <t xml:space="preserve"> Light travel</t>
  </si>
  <si>
    <t>Heavy travel</t>
  </si>
  <si>
    <t>DISYEAR</t>
  </si>
  <si>
    <t>quarter</t>
  </si>
  <si>
    <t>_FREQ_</t>
  </si>
  <si>
    <t>totover1</t>
  </si>
  <si>
    <t>Dri</t>
  </si>
  <si>
    <t>Pas</t>
  </si>
  <si>
    <t>Cyc</t>
  </si>
  <si>
    <t>Ped</t>
  </si>
  <si>
    <t>Oth</t>
  </si>
  <si>
    <t>Not motorcyclists</t>
  </si>
  <si>
    <t>12 month running totals</t>
  </si>
  <si>
    <t>Motorcycle%</t>
  </si>
  <si>
    <t>ACC entitlement claims</t>
  </si>
  <si>
    <t>Stats NZ: National population estimates year end 31 Dec - 2011 Mar 31 estimates added as separate tab</t>
  </si>
  <si>
    <t>Stats NZ Table Builder - Key Labour Force Measures by Qualification, Age and Sex (http://www.stats.govt.nz/tools_and_services/tools/TableBuilder/employment-and-unemployment-tables.aspx)</t>
  </si>
  <si>
    <t>NZTA monthly VKT report - http://www.nzta.govt.nz/resources/state-highway-traffic-growth/</t>
  </si>
  <si>
    <t>1 Driver</t>
  </si>
  <si>
    <t>2 Passenger</t>
  </si>
  <si>
    <t>3 Motorcyclist</t>
  </si>
  <si>
    <t>4 Pedestrian</t>
  </si>
  <si>
    <t>5 Cyclist</t>
  </si>
  <si>
    <t>11Q2</t>
  </si>
  <si>
    <t>2011Q2</t>
  </si>
  <si>
    <t>Cyclist</t>
  </si>
  <si>
    <t>Other/unknown</t>
  </si>
  <si>
    <t>Not open road SH</t>
  </si>
  <si>
    <t>Open road SH %</t>
  </si>
  <si>
    <t>Quarterly drop</t>
  </si>
  <si>
    <t>Average motorcyclist deaths by quarter</t>
  </si>
  <si>
    <t>Driver deaths</t>
  </si>
  <si>
    <t>Passenger deaths</t>
  </si>
  <si>
    <t>Open road</t>
  </si>
  <si>
    <t>Urban road</t>
  </si>
  <si>
    <t>Day</t>
  </si>
  <si>
    <t>Night</t>
  </si>
  <si>
    <t>Road toll</t>
  </si>
  <si>
    <t>Population (million)</t>
  </si>
  <si>
    <t>Vehicles (million)</t>
  </si>
  <si>
    <t>Travel (billion km)</t>
  </si>
  <si>
    <t>Non motor cyclists</t>
  </si>
  <si>
    <t>0-14</t>
  </si>
  <si>
    <t>State highway open road</t>
  </si>
  <si>
    <t>State highway urban road</t>
  </si>
  <si>
    <t>Car</t>
  </si>
  <si>
    <t>Motorcycle</t>
  </si>
  <si>
    <t>Pedestrian</t>
  </si>
  <si>
    <t>Unknown</t>
  </si>
  <si>
    <t>All</t>
  </si>
  <si>
    <t>&lt;=3</t>
  </si>
  <si>
    <t xml:space="preserve">&lt;=3 </t>
  </si>
  <si>
    <t>Motorcyclist</t>
  </si>
  <si>
    <t>Underlying trends</t>
  </si>
  <si>
    <t>Vehicles</t>
  </si>
  <si>
    <t>Population</t>
  </si>
  <si>
    <t>Travel</t>
  </si>
  <si>
    <t>All traffic</t>
  </si>
  <si>
    <t>SH traffic</t>
  </si>
  <si>
    <t>Travel on local roads plus SH</t>
  </si>
  <si>
    <t>All heavy traffic</t>
  </si>
  <si>
    <t>SH heavy traffic</t>
  </si>
  <si>
    <t>Fundamental factors</t>
  </si>
  <si>
    <t>Drivers over 100km/h limit</t>
  </si>
  <si>
    <t>Drivers over 50km/h limit</t>
  </si>
  <si>
    <t>2011Q3</t>
  </si>
  <si>
    <t>Relative to 2001</t>
  </si>
  <si>
    <t>Odometer sourced travel estimates</t>
  </si>
  <si>
    <t>relative to 2001</t>
  </si>
  <si>
    <t xml:space="preserve">Unknown </t>
  </si>
  <si>
    <t>15-19</t>
  </si>
  <si>
    <t>20-24</t>
  </si>
  <si>
    <t>25-39</t>
  </si>
  <si>
    <t>40-59</t>
  </si>
  <si>
    <t>12 month rolling totals</t>
  </si>
  <si>
    <t>x:\fatals\quarterly report\All ages.csv</t>
  </si>
  <si>
    <t>x:\fatals\quarterly report\Annual totals.csv</t>
  </si>
  <si>
    <t>By type of road user, recent quarter table</t>
  </si>
  <si>
    <t>x:\fatals\quarterly report\Person type table.csv</t>
  </si>
  <si>
    <t>By age group, recent quarter driver table</t>
  </si>
  <si>
    <t>By age group, recent quarter passenger table</t>
  </si>
  <si>
    <t>x:\fatals\quarterly report\Driver age table.csv</t>
  </si>
  <si>
    <t>x:\fatals\quarterly report\Passenger age table.csv</t>
  </si>
  <si>
    <t>By more detailed age groups</t>
  </si>
  <si>
    <t>x:\fatals\quarterly report\Road type table.csv</t>
  </si>
  <si>
    <t>Day/night</t>
  </si>
  <si>
    <t>x:\fatals\quarterly report\Day night table.csv</t>
  </si>
  <si>
    <t>By local govt region, by year</t>
  </si>
  <si>
    <t>x:\fatals\quarterly report\Region table.csv</t>
  </si>
  <si>
    <t>11Q3</t>
  </si>
  <si>
    <t xml:space="preserve">  </t>
  </si>
  <si>
    <t>`</t>
  </si>
  <si>
    <t>Youth (15-19)</t>
  </si>
  <si>
    <t>% day</t>
  </si>
  <si>
    <t>http://www.nzta.govt.nz/resources/state-highway-traffic-growth/</t>
  </si>
  <si>
    <t>Germany</t>
  </si>
  <si>
    <t>Netherlands</t>
  </si>
  <si>
    <t>Austria</t>
  </si>
  <si>
    <t>Sweden</t>
  </si>
  <si>
    <t>Denmark</t>
  </si>
  <si>
    <t>Finland</t>
  </si>
  <si>
    <t>New Zealand</t>
  </si>
  <si>
    <t>Australia from Australian database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</si>
  <si>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</si>
  <si>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</si>
  <si>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</si>
  <si>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</si>
  <si>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</si>
  <si>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</si>
  <si>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</si>
  <si>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</si>
  <si>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</si>
  <si>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</si>
  <si>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</si>
  <si>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</si>
  <si>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NOTE: NZ data from our own data as earlier IRTAD months have not been updated</t>
  </si>
  <si>
    <t>12 month rolling road toll</t>
  </si>
  <si>
    <t>12 month rolling road toll - indexed to Jan 2008=1</t>
  </si>
  <si>
    <t>Overall</t>
  </si>
  <si>
    <t>mc ?</t>
  </si>
  <si>
    <t>pas ?</t>
  </si>
  <si>
    <t>Ped ?</t>
  </si>
  <si>
    <t>dri ?</t>
  </si>
  <si>
    <t>Change</t>
  </si>
  <si>
    <t>2006-2011</t>
  </si>
  <si>
    <t>2011Q4</t>
  </si>
  <si>
    <t>Jan-Dec tolls</t>
  </si>
  <si>
    <t>11Q4</t>
  </si>
  <si>
    <t>X:\MONTH\hospital\timeseries by type.xls  - tab "quarterly"</t>
  </si>
  <si>
    <t>IRTAD</t>
  </si>
  <si>
    <t>Oz</t>
  </si>
  <si>
    <t>http://www.infrastructure.gov.au/roads/safety/road_fatality_statistics/fatal_road_crash_database.aspx</t>
  </si>
  <si>
    <t>2012Q1</t>
  </si>
  <si>
    <t>x:\fatals\quarterly report\Road type table detailed.csv</t>
  </si>
  <si>
    <t>By road type : open road/urban road</t>
  </si>
  <si>
    <t>By road type : State Highway/local by urban/open road</t>
  </si>
  <si>
    <t>12Q1</t>
  </si>
  <si>
    <t>Update/check old quarters too - CAS geocoding can correct this data</t>
  </si>
  <si>
    <t>Youth (15-19) unemployment</t>
  </si>
  <si>
    <t>Unemployment</t>
  </si>
  <si>
    <t>12Q2</t>
  </si>
  <si>
    <t>2012Q2</t>
  </si>
  <si>
    <t>Belgium</t>
  </si>
  <si>
    <t>Czech Republic</t>
  </si>
  <si>
    <t>Ireland</t>
  </si>
  <si>
    <t>Japan</t>
  </si>
  <si>
    <t>CPI index</t>
  </si>
  <si>
    <t>Diesel, Dec 2011 prices</t>
  </si>
  <si>
    <t>Petrol, December 2011 prices</t>
  </si>
  <si>
    <t>2010 Q2</t>
  </si>
  <si>
    <t>2010 Q3</t>
  </si>
  <si>
    <t>2012Q3</t>
  </si>
  <si>
    <t>12Q3</t>
  </si>
  <si>
    <t>International road toll comparison</t>
  </si>
  <si>
    <t>Real fuel prices (Dec 2011 prices)</t>
  </si>
  <si>
    <t>WRJ</t>
  </si>
  <si>
    <t>Fatal crash quarterly data report</t>
  </si>
  <si>
    <t>International</t>
  </si>
  <si>
    <t>Annual trends</t>
  </si>
  <si>
    <t>Pop age structure : NatPopEstMYE31Dec9110_StatsNZ.xls (from http://www.stats.govt.nz/browse_for_stats/population/estimates_and_projections/national-pop-estimates.aspx accessed ~10 June 2011)</t>
  </si>
  <si>
    <t>Vehicle registrations : Quarterly fleet stats - x:\fleet stats\quarterly report</t>
  </si>
  <si>
    <t>Urban</t>
  </si>
  <si>
    <t>Open</t>
  </si>
  <si>
    <t>-</t>
  </si>
  <si>
    <t>Percentages</t>
  </si>
  <si>
    <t>Weekday</t>
  </si>
  <si>
    <t>Weekend</t>
  </si>
  <si>
    <t xml:space="preserve">  12 month totals</t>
  </si>
  <si>
    <t>total</t>
  </si>
  <si>
    <t>Relative to Apr99-Mar 2000=1</t>
  </si>
  <si>
    <t>Road user age and type</t>
  </si>
  <si>
    <t>Road user type</t>
  </si>
  <si>
    <t>12 month and quarterly road toll</t>
  </si>
  <si>
    <t>Quarterly road toll</t>
  </si>
  <si>
    <t>Road type</t>
  </si>
  <si>
    <t>Day/night (2200-0559) and weekend/weekday</t>
  </si>
  <si>
    <t>Heavy vehicles</t>
  </si>
  <si>
    <t>Regions</t>
  </si>
  <si>
    <t>12 month road tolls</t>
  </si>
  <si>
    <t>Recent quarters</t>
  </si>
  <si>
    <t>Variability of quarterly changes</t>
  </si>
  <si>
    <t>Day time</t>
  </si>
  <si>
    <t>Night time</t>
  </si>
  <si>
    <t>The road toll report compares 12 month totals, as changes from quarter to quarter in parts of the road toll are often reversed in subsequent quarters</t>
  </si>
  <si>
    <t>Major fall</t>
  </si>
  <si>
    <t>Major rise</t>
  </si>
  <si>
    <t>Quarterly variation</t>
  </si>
  <si>
    <t>Type of road user</t>
  </si>
  <si>
    <t>Roaduser type and age group</t>
  </si>
  <si>
    <t>Detailed age groups</t>
  </si>
  <si>
    <t>Road type (State Highway/local by urban/open road)</t>
  </si>
  <si>
    <t>Day/night, weekend/weekday</t>
  </si>
  <si>
    <t>Local government region</t>
  </si>
  <si>
    <t>This table shows how many major movements in the quarters starting 2011 Q2 were reversed in a later quarter</t>
  </si>
  <si>
    <t>Fatal crashes</t>
  </si>
  <si>
    <t>Deaths per crash</t>
  </si>
  <si>
    <t>Fatal crash numbers, and deaths per crash</t>
  </si>
  <si>
    <t>12 month rolling rate</t>
  </si>
  <si>
    <t>Crashes</t>
  </si>
  <si>
    <t>99Q4</t>
  </si>
  <si>
    <t>00Q4</t>
  </si>
  <si>
    <t>01Q4</t>
  </si>
  <si>
    <t>02Q4</t>
  </si>
  <si>
    <t>03Q4</t>
  </si>
  <si>
    <t>04Q4</t>
  </si>
  <si>
    <t xml:space="preserve">09Q1 </t>
  </si>
  <si>
    <t xml:space="preserve">09Q2 </t>
  </si>
  <si>
    <t xml:space="preserve">09Q4 </t>
  </si>
  <si>
    <t xml:space="preserve">10Q2 </t>
  </si>
  <si>
    <t xml:space="preserve">10Q4 </t>
  </si>
  <si>
    <t xml:space="preserve">11Q2 </t>
  </si>
  <si>
    <t xml:space="preserve">11Q4 </t>
  </si>
  <si>
    <t xml:space="preserve">12Q2 </t>
  </si>
  <si>
    <t xml:space="preserve">12Q4 </t>
  </si>
  <si>
    <t xml:space="preserve">09Q3 </t>
  </si>
  <si>
    <t xml:space="preserve">10Q1 </t>
  </si>
  <si>
    <t xml:space="preserve">10Q3 </t>
  </si>
  <si>
    <t xml:space="preserve">11Q1 </t>
  </si>
  <si>
    <t xml:space="preserve">11Q3 </t>
  </si>
  <si>
    <t xml:space="preserve">12Q1 </t>
  </si>
  <si>
    <t xml:space="preserve">12Q3 </t>
  </si>
  <si>
    <t>International road toll trends</t>
  </si>
  <si>
    <t>Prepared by FESA (Financial, Economic and Statistical Analysis), Ministry of Transport</t>
  </si>
  <si>
    <t>The countries in the graph below are not providing data to IRTAD regularly</t>
  </si>
  <si>
    <t>2012Q4</t>
  </si>
  <si>
    <t>Population June year</t>
  </si>
  <si>
    <t>99Q1</t>
  </si>
  <si>
    <t>99Q2</t>
  </si>
  <si>
    <t>99Q3</t>
  </si>
  <si>
    <t>00Q1</t>
  </si>
  <si>
    <t>00Q2</t>
  </si>
  <si>
    <t>00Q3</t>
  </si>
  <si>
    <t>01Q1</t>
  </si>
  <si>
    <t>01Q2</t>
  </si>
  <si>
    <t>01Q3</t>
  </si>
  <si>
    <t>02Q1</t>
  </si>
  <si>
    <t>02Q2</t>
  </si>
  <si>
    <t>02Q3</t>
  </si>
  <si>
    <t>03Q1</t>
  </si>
  <si>
    <t>03Q2</t>
  </si>
  <si>
    <t>03Q3</t>
  </si>
  <si>
    <t>04Q1</t>
  </si>
  <si>
    <t>04Q2</t>
  </si>
  <si>
    <t>04Q3</t>
  </si>
  <si>
    <t>index travel estimates</t>
  </si>
  <si>
    <t>NZTA State Highway</t>
  </si>
  <si>
    <t>Source : WoF/CoF odometer readings</t>
  </si>
  <si>
    <t>State highway traffic</t>
  </si>
  <si>
    <t>Change the axis maximum and extend the axis labels for the series</t>
  </si>
  <si>
    <t>12Q4</t>
  </si>
  <si>
    <t>Employment rate</t>
  </si>
  <si>
    <t>CAS extract v7.sas</t>
  </si>
  <si>
    <t>x:\fatals\quarterly report\Deaths per crash.csv</t>
  </si>
  <si>
    <t>non-MC</t>
  </si>
  <si>
    <t>2013Q1</t>
  </si>
  <si>
    <t>13</t>
  </si>
  <si>
    <t>13Q1</t>
  </si>
  <si>
    <t>Change in ACC delivery</t>
  </si>
  <si>
    <t>http://nzdotstat.stats.govt.nz/wbos/Index.aspx?DataSetCode=TABLECODE7080</t>
  </si>
  <si>
    <t>% change</t>
  </si>
  <si>
    <t>Quarterly fleet stats - x:\fleet stats\quarterly report    use latest quarterly spreadsheet</t>
  </si>
  <si>
    <t>2013Q2</t>
  </si>
  <si>
    <t>13Q2</t>
  </si>
  <si>
    <t>Speed survey results</t>
  </si>
  <si>
    <t>X:\MONTH\ACC data\Time series_jun13.xls etc</t>
  </si>
  <si>
    <t>0-24 years</t>
  </si>
  <si>
    <t>25+ years</t>
  </si>
  <si>
    <t>2013Q3</t>
  </si>
  <si>
    <t>13Q3</t>
  </si>
  <si>
    <t>2013Q4</t>
  </si>
  <si>
    <t>13Q4</t>
  </si>
  <si>
    <t>2014Q1</t>
  </si>
  <si>
    <t>14Q1</t>
  </si>
  <si>
    <t>http://www.stats.govt.nz/browse_for_stats/income-and-work/employment_and_unemployment.aspx</t>
  </si>
  <si>
    <t>January-March 2014</t>
  </si>
  <si>
    <t>2014Q2</t>
  </si>
  <si>
    <t>14Q2</t>
  </si>
  <si>
    <t>OECD</t>
  </si>
  <si>
    <t>stats.oecd.org</t>
  </si>
  <si>
    <t>Australia</t>
  </si>
  <si>
    <t>April-June 2014</t>
  </si>
  <si>
    <t>11Q2 and 14Q1 are the record lows</t>
  </si>
  <si>
    <t>12 months ending in the quarter shown</t>
  </si>
  <si>
    <t>2014Q3</t>
  </si>
  <si>
    <t>14Q3</t>
  </si>
  <si>
    <t>July-Sept 2014</t>
  </si>
  <si>
    <t>Poland</t>
  </si>
  <si>
    <t>2014Q4</t>
  </si>
  <si>
    <t>14Q4</t>
  </si>
  <si>
    <t>Local road</t>
  </si>
  <si>
    <t>SH</t>
  </si>
  <si>
    <t>October-December 2014</t>
  </si>
  <si>
    <t xml:space="preserve"> </t>
  </si>
  <si>
    <t>Motorcycle %</t>
  </si>
  <si>
    <t>2015Q1</t>
  </si>
  <si>
    <t>January-March 2015</t>
  </si>
  <si>
    <t>2051Q1</t>
  </si>
  <si>
    <t>15Q1</t>
  </si>
  <si>
    <t>2015Q2</t>
  </si>
  <si>
    <t>15Q2</t>
  </si>
  <si>
    <t>See quarterly fleet report sheet</t>
  </si>
  <si>
    <t>April-June 2015</t>
  </si>
  <si>
    <t>Rolling 12 month</t>
  </si>
  <si>
    <t>Change in crashes</t>
  </si>
  <si>
    <t>Change in deaths</t>
  </si>
  <si>
    <t>Change in deaths per crash</t>
  </si>
  <si>
    <t>2015Q3</t>
  </si>
  <si>
    <t>15Q3</t>
  </si>
  <si>
    <t>July-Sept 2015</t>
  </si>
  <si>
    <t>Totals for this quarter</t>
  </si>
  <si>
    <t>Averages</t>
  </si>
  <si>
    <t>- no data</t>
  </si>
  <si>
    <t>2015Q4</t>
  </si>
  <si>
    <t>15Q4</t>
  </si>
  <si>
    <t>x:\fatals\quarterly report\NZ monthly.csv</t>
  </si>
  <si>
    <t>October-December 2015</t>
  </si>
  <si>
    <t>Weekend %</t>
  </si>
  <si>
    <t>Night%</t>
  </si>
  <si>
    <t>2016Q1</t>
  </si>
  <si>
    <t>16Q1</t>
  </si>
  <si>
    <t>January-March 2016</t>
  </si>
  <si>
    <t>2016</t>
  </si>
  <si>
    <t>16</t>
  </si>
  <si>
    <t>2016Q2</t>
  </si>
  <si>
    <t>Rearrange the order and labels when you add a new quarter</t>
  </si>
  <si>
    <t>Check the last few quarters, they may have changed</t>
  </si>
  <si>
    <t>16Q2</t>
  </si>
  <si>
    <t>April-June 2016</t>
  </si>
  <si>
    <t>Quarterly growth (vs the same quarter a year ago)</t>
  </si>
  <si>
    <t>July-Sept 2016</t>
  </si>
  <si>
    <t>2016Q3</t>
  </si>
  <si>
    <t>16Q3</t>
  </si>
  <si>
    <t>X:\speed surveys\speed_2013\analysis\ look for the latest document</t>
  </si>
  <si>
    <t>October-December 2016</t>
  </si>
  <si>
    <t>October-December quarters</t>
  </si>
  <si>
    <t>Jan 2016 - Dec 2016</t>
  </si>
  <si>
    <t>Jan 2015 - Dec 2015</t>
  </si>
  <si>
    <t>Jan 2014 - Dec 2014</t>
  </si>
  <si>
    <t>The year to December 2016</t>
  </si>
  <si>
    <t>2016Q4</t>
  </si>
  <si>
    <t>16Q4</t>
  </si>
  <si>
    <t>2015 Q1-2015 Q4</t>
  </si>
  <si>
    <t>2016 Q1-2016 Q4</t>
  </si>
  <si>
    <t>15 Q1-15 Q4</t>
  </si>
  <si>
    <t>16 Q1 -16 Q4</t>
  </si>
  <si>
    <t>2012-2016</t>
  </si>
  <si>
    <t>2015 Q1- 15 Q4</t>
  </si>
  <si>
    <t>2016 Q1 -16 Q4</t>
  </si>
  <si>
    <t>2015 Q1 to 2015 Q4</t>
  </si>
  <si>
    <t>2016 Q1 to 2016 Q4</t>
  </si>
  <si>
    <t>Jan 2012-Dec 2012</t>
  </si>
  <si>
    <t>Jan 2013-Dec 2013</t>
  </si>
  <si>
    <t>Jan 2014-Dec 2014</t>
  </si>
  <si>
    <t>Jan 2015-Dec 2015</t>
  </si>
  <si>
    <t>Jan 2016-Dec 2016</t>
  </si>
  <si>
    <t>Discontinued - last year 2015</t>
  </si>
  <si>
    <t>Last quarter will change upwards a little with next update</t>
  </si>
  <si>
    <t>provisional - will go up 2-3% with next update</t>
  </si>
  <si>
    <t>Hospitalisations over 1 day</t>
  </si>
  <si>
    <t>..</t>
  </si>
  <si>
    <t>(Annual total-known months) averaged over missing months</t>
  </si>
  <si>
    <t>Survey series discontinued</t>
  </si>
  <si>
    <t>CPI series CPI009AA</t>
  </si>
  <si>
    <t xml:space="preserve">http://www.stats.govt.nz/infoshare/SelectVariables.aspx?pxID=93f9de85-6b0c-45ea-8038-11b44bf97d38 </t>
  </si>
  <si>
    <t>From Stats NZ table builder (accessed 20.2.2017)</t>
  </si>
  <si>
    <t>Road toll in the year ended December 2016</t>
  </si>
  <si>
    <t>Heavy vehicle crashes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</si>
</sst>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mmmyy"/>
    <numFmt numFmtId="167" formatCode="0.0%"/>
  </numFmts>
  <fonts count="55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8"/>
      <name val="Arial Mäori"/>
    </font>
    <font>
      <sz val="9"/>
      <color indexed="81"/>
      <name val="Tahoma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8"/>
      <color indexed="9"/>
      <name val="Verdana"/>
      <family val="2"/>
    </font>
    <font>
      <b/>
      <sz val="9"/>
      <color indexed="10"/>
      <name val="Courier New"/>
      <family val="3"/>
    </font>
  </fonts>
  <fills count="5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2" borderId="13" applyNumberFormat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21" applyNumberFormat="0" applyFill="0" applyAlignment="0" applyProtection="0"/>
    <xf numFmtId="0" fontId="39" fillId="0" borderId="22" applyNumberFormat="0" applyFill="0" applyAlignment="0" applyProtection="0"/>
    <xf numFmtId="0" fontId="40" fillId="0" borderId="23" applyNumberFormat="0" applyFill="0" applyAlignment="0" applyProtection="0"/>
    <xf numFmtId="0" fontId="40" fillId="0" borderId="0" applyNumberFormat="0" applyFill="0" applyBorder="0" applyAlignment="0" applyProtection="0"/>
    <xf numFmtId="0" fontId="41" fillId="23" borderId="0" applyNumberFormat="0" applyBorder="0" applyAlignment="0" applyProtection="0"/>
    <xf numFmtId="0" fontId="42" fillId="24" borderId="0" applyNumberFormat="0" applyBorder="0" applyAlignment="0" applyProtection="0"/>
    <xf numFmtId="0" fontId="43" fillId="25" borderId="0" applyNumberFormat="0" applyBorder="0" applyAlignment="0" applyProtection="0"/>
    <xf numFmtId="0" fontId="44" fillId="26" borderId="24" applyNumberFormat="0" applyAlignment="0" applyProtection="0"/>
    <xf numFmtId="0" fontId="45" fillId="27" borderId="25" applyNumberFormat="0" applyAlignment="0" applyProtection="0"/>
    <xf numFmtId="0" fontId="46" fillId="27" borderId="24" applyNumberFormat="0" applyAlignment="0" applyProtection="0"/>
    <xf numFmtId="0" fontId="47" fillId="0" borderId="26" applyNumberFormat="0" applyFill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28" applyNumberFormat="0" applyFill="0" applyAlignment="0" applyProtection="0"/>
    <xf numFmtId="0" fontId="5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51" fillId="32" borderId="0" applyNumberFormat="0" applyBorder="0" applyAlignment="0" applyProtection="0"/>
    <xf numFmtId="0" fontId="5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51" fillId="36" borderId="0" applyNumberFormat="0" applyBorder="0" applyAlignment="0" applyProtection="0"/>
    <xf numFmtId="0" fontId="5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51" fillId="40" borderId="0" applyNumberFormat="0" applyBorder="0" applyAlignment="0" applyProtection="0"/>
    <xf numFmtId="0" fontId="5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51" fillId="48" borderId="0" applyNumberFormat="0" applyBorder="0" applyAlignment="0" applyProtection="0"/>
    <xf numFmtId="0" fontId="5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51" fillId="52" borderId="0" applyNumberFormat="0" applyBorder="0" applyAlignment="0" applyProtection="0"/>
    <xf numFmtId="0" fontId="3" fillId="0" borderId="0"/>
    <xf numFmtId="0" fontId="52" fillId="2" borderId="13" applyNumberFormat="0" applyAlignment="0" applyProtection="0"/>
    <xf numFmtId="0" fontId="1" fillId="28" borderId="27" applyNumberFormat="0" applyFont="0" applyAlignment="0" applyProtection="0"/>
  </cellStyleXfs>
  <cellXfs count="620">
    <xf numFmtId="0" fontId="0" fillId="0" borderId="0" xfId="0"/>
    <xf numFmtId="0" fontId="0" fillId="0" borderId="0" xfId="0" applyAlignment="1">
      <alignment horizontal="center"/>
    </xf>
    <xf numFmtId="0" fontId="15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3" borderId="0" xfId="0" applyFont="1" applyFill="1"/>
    <xf numFmtId="0" fontId="14" fillId="3" borderId="0" xfId="0" applyFont="1" applyFill="1" applyAlignment="1">
      <alignment vertical="center"/>
    </xf>
    <xf numFmtId="0" fontId="0" fillId="3" borderId="0" xfId="0" applyFill="1"/>
    <xf numFmtId="0" fontId="14" fillId="3" borderId="0" xfId="0" applyFont="1" applyFill="1" applyAlignment="1">
      <alignment horizontal="left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7" fillId="3" borderId="0" xfId="0" applyFont="1" applyFill="1" applyAlignment="1"/>
    <xf numFmtId="0" fontId="18" fillId="3" borderId="0" xfId="0" applyFont="1" applyFill="1" applyAlignment="1"/>
    <xf numFmtId="0" fontId="0" fillId="0" borderId="0" xfId="0" applyAlignment="1"/>
    <xf numFmtId="0" fontId="3" fillId="4" borderId="0" xfId="0" quotePrefix="1" applyFont="1" applyFill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4" borderId="0" xfId="0" applyFont="1" applyFill="1" applyAlignment="1">
      <alignment horizontal="center"/>
    </xf>
    <xf numFmtId="0" fontId="20" fillId="4" borderId="0" xfId="0" quotePrefix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1" fillId="4" borderId="0" xfId="0" quotePrefix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0" fontId="20" fillId="0" borderId="0" xfId="0" quotePrefix="1" applyFont="1"/>
    <xf numFmtId="0" fontId="20" fillId="0" borderId="1" xfId="0" quotePrefix="1" applyFont="1" applyBorder="1"/>
    <xf numFmtId="0" fontId="20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2" fillId="4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0" fillId="0" borderId="0" xfId="0" applyFont="1" applyAlignment="1">
      <alignment vertical="top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 wrapText="1"/>
    </xf>
    <xf numFmtId="166" fontId="20" fillId="5" borderId="14" xfId="0" applyNumberFormat="1" applyFont="1" applyFill="1" applyBorder="1" applyAlignment="1">
      <alignment horizontal="center"/>
    </xf>
    <xf numFmtId="167" fontId="20" fillId="0" borderId="0" xfId="6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quotePrefix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1" xfId="0" applyFont="1" applyBorder="1" applyAlignment="1">
      <alignment horizontal="center" vertical="center"/>
    </xf>
    <xf numFmtId="0" fontId="0" fillId="6" borderId="0" xfId="0" applyFill="1" applyBorder="1" applyAlignment="1">
      <alignment vertical="center"/>
    </xf>
    <xf numFmtId="0" fontId="0" fillId="0" borderId="5" xfId="0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3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5" fillId="0" borderId="0" xfId="3"/>
    <xf numFmtId="0" fontId="5" fillId="0" borderId="0" xfId="3" applyAlignment="1">
      <alignment horizontal="center"/>
    </xf>
    <xf numFmtId="0" fontId="0" fillId="0" borderId="0" xfId="0" applyBorder="1" applyAlignment="1">
      <alignment horizontal="center"/>
    </xf>
    <xf numFmtId="0" fontId="20" fillId="0" borderId="0" xfId="0" applyFont="1" applyAlignment="1">
      <alignment horizontal="center"/>
    </xf>
    <xf numFmtId="0" fontId="5" fillId="0" borderId="0" xfId="3" applyFill="1"/>
    <xf numFmtId="0" fontId="20" fillId="0" borderId="0" xfId="0" applyFont="1" applyBorder="1"/>
    <xf numFmtId="1" fontId="20" fillId="0" borderId="0" xfId="0" applyNumberFormat="1" applyFont="1" applyAlignment="1">
      <alignment horizontal="center"/>
    </xf>
    <xf numFmtId="0" fontId="20" fillId="3" borderId="0" xfId="0" applyFont="1" applyFill="1" applyAlignment="1"/>
    <xf numFmtId="0" fontId="22" fillId="4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horizontal="center" vertical="top" wrapText="1"/>
    </xf>
    <xf numFmtId="0" fontId="22" fillId="0" borderId="0" xfId="0" applyFont="1" applyBorder="1" applyAlignment="1">
      <alignment horizontal="center"/>
    </xf>
    <xf numFmtId="2" fontId="22" fillId="0" borderId="0" xfId="0" applyNumberFormat="1" applyFont="1" applyBorder="1" applyAlignment="1">
      <alignment horizontal="center"/>
    </xf>
    <xf numFmtId="0" fontId="22" fillId="4" borderId="0" xfId="0" quotePrefix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4" borderId="0" xfId="0" applyFont="1" applyFill="1" applyBorder="1" applyAlignment="1">
      <alignment horizontal="center" vertical="top" wrapText="1"/>
    </xf>
    <xf numFmtId="0" fontId="20" fillId="3" borderId="0" xfId="0" applyFont="1" applyFill="1"/>
    <xf numFmtId="0" fontId="20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Fill="1" applyBorder="1"/>
    <xf numFmtId="0" fontId="20" fillId="0" borderId="0" xfId="0" applyFont="1" applyAlignment="1">
      <alignment horizontal="center"/>
    </xf>
    <xf numFmtId="0" fontId="0" fillId="0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20" fillId="0" borderId="0" xfId="0" applyFont="1" applyAlignment="1">
      <alignment horizontal="center"/>
    </xf>
    <xf numFmtId="1" fontId="0" fillId="4" borderId="0" xfId="0" applyNumberFormat="1" applyFill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20" fillId="0" borderId="0" xfId="0" applyNumberFormat="1" applyFont="1" applyBorder="1" applyAlignment="1">
      <alignment horizontal="center"/>
    </xf>
    <xf numFmtId="0" fontId="18" fillId="0" borderId="0" xfId="0" applyFont="1" applyFill="1" applyAlignment="1"/>
    <xf numFmtId="0" fontId="20" fillId="0" borderId="0" xfId="0" applyFont="1" applyAlignment="1">
      <alignment horizontal="center"/>
    </xf>
    <xf numFmtId="0" fontId="23" fillId="7" borderId="0" xfId="0" applyFont="1" applyFill="1" applyAlignment="1">
      <alignment horizontal="center" vertical="top" wrapText="1"/>
    </xf>
    <xf numFmtId="0" fontId="0" fillId="4" borderId="3" xfId="0" quotePrefix="1" applyFill="1" applyBorder="1" applyAlignment="1">
      <alignment horizontal="center"/>
    </xf>
    <xf numFmtId="2" fontId="22" fillId="0" borderId="3" xfId="0" applyNumberFormat="1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2" fillId="4" borderId="3" xfId="0" applyFont="1" applyFill="1" applyBorder="1" applyAlignment="1">
      <alignment horizontal="center"/>
    </xf>
    <xf numFmtId="0" fontId="20" fillId="4" borderId="3" xfId="0" quotePrefix="1" applyFont="1" applyFill="1" applyBorder="1" applyAlignment="1">
      <alignment horizontal="center"/>
    </xf>
    <xf numFmtId="0" fontId="20" fillId="4" borderId="3" xfId="0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/>
    </xf>
    <xf numFmtId="2" fontId="20" fillId="0" borderId="3" xfId="0" applyNumberFormat="1" applyFont="1" applyFill="1" applyBorder="1" applyAlignment="1">
      <alignment horizontal="center"/>
    </xf>
    <xf numFmtId="0" fontId="24" fillId="3" borderId="0" xfId="0" applyFont="1" applyFill="1" applyAlignment="1"/>
    <xf numFmtId="0" fontId="24" fillId="3" borderId="0" xfId="0" applyFont="1" applyFill="1" applyAlignment="1">
      <alignment horizontal="center"/>
    </xf>
    <xf numFmtId="0" fontId="24" fillId="3" borderId="0" xfId="0" applyFont="1" applyFill="1"/>
    <xf numFmtId="0" fontId="24" fillId="0" borderId="0" xfId="0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 vertical="top" wrapText="1"/>
    </xf>
    <xf numFmtId="0" fontId="24" fillId="0" borderId="0" xfId="0" applyFont="1" applyAlignment="1">
      <alignment horizontal="center" wrapText="1"/>
    </xf>
    <xf numFmtId="2" fontId="24" fillId="0" borderId="0" xfId="0" applyNumberFormat="1" applyFont="1" applyAlignment="1">
      <alignment horizontal="center"/>
    </xf>
    <xf numFmtId="0" fontId="0" fillId="0" borderId="0" xfId="0" quotePrefix="1"/>
    <xf numFmtId="0" fontId="0" fillId="8" borderId="0" xfId="0" applyFill="1"/>
    <xf numFmtId="0" fontId="25" fillId="0" borderId="0" xfId="0" applyFont="1" applyAlignme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center" wrapText="1"/>
    </xf>
    <xf numFmtId="0" fontId="2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28" fillId="0" borderId="0" xfId="0" applyFont="1"/>
    <xf numFmtId="0" fontId="27" fillId="0" borderId="0" xfId="0" applyFont="1" applyAlignment="1">
      <alignment horizontal="center" vertical="top" wrapText="1"/>
    </xf>
    <xf numFmtId="2" fontId="27" fillId="0" borderId="0" xfId="0" applyNumberFormat="1" applyFont="1" applyAlignment="1">
      <alignment horizontal="center"/>
    </xf>
    <xf numFmtId="0" fontId="20" fillId="0" borderId="15" xfId="0" applyFont="1" applyBorder="1" applyAlignment="1">
      <alignment horizontal="center"/>
    </xf>
    <xf numFmtId="0" fontId="21" fillId="4" borderId="3" xfId="0" quotePrefix="1" applyFont="1" applyFill="1" applyBorder="1" applyAlignment="1">
      <alignment horizontal="center"/>
    </xf>
    <xf numFmtId="0" fontId="20" fillId="4" borderId="0" xfId="0" applyFont="1" applyFill="1" applyAlignment="1">
      <alignment horizontal="center" wrapText="1"/>
    </xf>
    <xf numFmtId="0" fontId="22" fillId="0" borderId="0" xfId="0" applyFont="1"/>
    <xf numFmtId="165" fontId="27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7" fillId="0" borderId="0" xfId="0" quotePrefix="1" applyFont="1" applyAlignment="1">
      <alignment horizontal="center"/>
    </xf>
    <xf numFmtId="165" fontId="27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0" fontId="22" fillId="8" borderId="0" xfId="0" applyFont="1" applyFill="1" applyAlignment="1">
      <alignment horizontal="left"/>
    </xf>
    <xf numFmtId="0" fontId="18" fillId="8" borderId="0" xfId="0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165" fontId="22" fillId="8" borderId="0" xfId="0" applyNumberFormat="1" applyFont="1" applyFill="1" applyAlignment="1">
      <alignment horizontal="center"/>
    </xf>
    <xf numFmtId="0" fontId="0" fillId="9" borderId="0" xfId="0" applyFill="1"/>
    <xf numFmtId="0" fontId="22" fillId="9" borderId="0" xfId="0" applyFont="1" applyFill="1"/>
    <xf numFmtId="0" fontId="22" fillId="9" borderId="0" xfId="0" applyFont="1" applyFill="1" applyAlignment="1">
      <alignment horizontal="center" wrapText="1"/>
    </xf>
    <xf numFmtId="2" fontId="22" fillId="9" borderId="0" xfId="0" applyNumberFormat="1" applyFont="1" applyFill="1" applyAlignment="1">
      <alignment horizontal="center"/>
    </xf>
    <xf numFmtId="0" fontId="20" fillId="8" borderId="0" xfId="0" applyFont="1" applyFill="1"/>
    <xf numFmtId="0" fontId="20" fillId="8" borderId="0" xfId="0" applyFont="1" applyFill="1" applyAlignment="1">
      <alignment horizontal="left"/>
    </xf>
    <xf numFmtId="0" fontId="20" fillId="8" borderId="0" xfId="0" applyFont="1" applyFill="1" applyAlignment="1">
      <alignment horizontal="center" wrapText="1"/>
    </xf>
    <xf numFmtId="2" fontId="20" fillId="8" borderId="0" xfId="0" applyNumberFormat="1" applyFont="1" applyFill="1" applyAlignment="1">
      <alignment horizontal="center"/>
    </xf>
    <xf numFmtId="0" fontId="20" fillId="9" borderId="1" xfId="0" applyFont="1" applyFill="1" applyBorder="1"/>
    <xf numFmtId="0" fontId="20" fillId="9" borderId="1" xfId="0" applyFont="1" applyFill="1" applyBorder="1" applyAlignment="1">
      <alignment horizontal="center" wrapText="1"/>
    </xf>
    <xf numFmtId="0" fontId="20" fillId="9" borderId="0" xfId="0" applyFont="1" applyFill="1" applyAlignment="1">
      <alignment horizontal="center" wrapText="1"/>
    </xf>
    <xf numFmtId="2" fontId="20" fillId="9" borderId="1" xfId="0" applyNumberFormat="1" applyFont="1" applyFill="1" applyBorder="1" applyAlignment="1">
      <alignment horizontal="center"/>
    </xf>
    <xf numFmtId="0" fontId="20" fillId="4" borderId="0" xfId="0" applyFont="1" applyFill="1" applyAlignment="1">
      <alignment vertical="top"/>
    </xf>
    <xf numFmtId="0" fontId="0" fillId="4" borderId="0" xfId="0" applyFill="1"/>
    <xf numFmtId="0" fontId="20" fillId="0" borderId="7" xfId="0" applyFont="1" applyBorder="1" applyAlignment="1">
      <alignment vertical="top"/>
    </xf>
    <xf numFmtId="0" fontId="20" fillId="0" borderId="7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/>
    </xf>
    <xf numFmtId="2" fontId="20" fillId="9" borderId="0" xfId="0" applyNumberFormat="1" applyFont="1" applyFill="1" applyBorder="1" applyAlignment="1">
      <alignment horizontal="center"/>
    </xf>
    <xf numFmtId="0" fontId="22" fillId="8" borderId="0" xfId="0" quotePrefix="1" applyFont="1" applyFill="1" applyAlignment="1">
      <alignment horizontal="center"/>
    </xf>
    <xf numFmtId="0" fontId="20" fillId="0" borderId="0" xfId="0" applyFont="1" applyAlignment="1">
      <alignment horizontal="center"/>
    </xf>
    <xf numFmtId="0" fontId="18" fillId="9" borderId="0" xfId="0" applyFont="1" applyFill="1" applyAlignment="1">
      <alignment horizontal="center"/>
    </xf>
    <xf numFmtId="0" fontId="20" fillId="9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2" fontId="24" fillId="0" borderId="0" xfId="0" applyNumberFormat="1" applyFont="1" applyFill="1" applyAlignment="1">
      <alignment horizontal="center"/>
    </xf>
    <xf numFmtId="0" fontId="3" fillId="0" borderId="0" xfId="0" quotePrefix="1" applyFont="1" applyFill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8" fillId="0" borderId="1" xfId="0" applyFont="1" applyBorder="1"/>
    <xf numFmtId="0" fontId="13" fillId="0" borderId="0" xfId="2" applyAlignment="1" applyProtection="1"/>
    <xf numFmtId="0" fontId="3" fillId="0" borderId="0" xfId="3" applyFont="1" applyAlignment="1">
      <alignment horizontal="center" vertical="top" wrapText="1"/>
    </xf>
    <xf numFmtId="0" fontId="5" fillId="0" borderId="0" xfId="3" applyAlignment="1">
      <alignment horizontal="center" vertical="top" wrapText="1"/>
    </xf>
    <xf numFmtId="9" fontId="12" fillId="0" borderId="0" xfId="6" applyFont="1" applyAlignment="1">
      <alignment horizontal="center"/>
    </xf>
    <xf numFmtId="0" fontId="25" fillId="10" borderId="0" xfId="0" applyFont="1" applyFill="1" applyAlignment="1">
      <alignment horizontal="left"/>
    </xf>
    <xf numFmtId="0" fontId="0" fillId="10" borderId="0" xfId="0" applyNumberFormat="1" applyFill="1"/>
    <xf numFmtId="0" fontId="3" fillId="10" borderId="0" xfId="0" applyFont="1" applyFill="1" applyAlignment="1" applyProtection="1"/>
    <xf numFmtId="0" fontId="0" fillId="0" borderId="0" xfId="0" applyNumberFormat="1"/>
    <xf numFmtId="0" fontId="3" fillId="0" borderId="0" xfId="0" applyFont="1" applyAlignment="1" applyProtection="1"/>
    <xf numFmtId="2" fontId="0" fillId="0" borderId="0" xfId="0" applyNumberFormat="1"/>
    <xf numFmtId="0" fontId="25" fillId="11" borderId="16" xfId="0" applyFont="1" applyFill="1" applyBorder="1"/>
    <xf numFmtId="0" fontId="0" fillId="0" borderId="0" xfId="0" applyAlignment="1">
      <alignment horizontal="right" wrapText="1"/>
    </xf>
    <xf numFmtId="0" fontId="0" fillId="7" borderId="0" xfId="0" applyNumberFormat="1" applyFill="1"/>
    <xf numFmtId="0" fontId="0" fillId="12" borderId="0" xfId="0" applyNumberFormat="1" applyFill="1"/>
    <xf numFmtId="0" fontId="3" fillId="0" borderId="1" xfId="0" applyFont="1" applyBorder="1" applyAlignment="1" applyProtection="1"/>
    <xf numFmtId="0" fontId="25" fillId="11" borderId="17" xfId="0" applyFont="1" applyFill="1" applyBorder="1"/>
    <xf numFmtId="0" fontId="0" fillId="0" borderId="1" xfId="0" applyNumberFormat="1" applyBorder="1"/>
    <xf numFmtId="0" fontId="0" fillId="0" borderId="1" xfId="0" applyBorder="1" applyAlignment="1">
      <alignment horizontal="right" wrapText="1"/>
    </xf>
    <xf numFmtId="0" fontId="0" fillId="10" borderId="1" xfId="0" applyNumberFormat="1" applyFill="1" applyBorder="1"/>
    <xf numFmtId="0" fontId="3" fillId="0" borderId="0" xfId="0" applyFont="1" applyFill="1" applyAlignment="1" applyProtection="1"/>
    <xf numFmtId="9" fontId="12" fillId="9" borderId="0" xfId="6" applyFont="1" applyFill="1" applyAlignment="1">
      <alignment horizontal="center"/>
    </xf>
    <xf numFmtId="0" fontId="0" fillId="9" borderId="3" xfId="0" quotePrefix="1" applyFill="1" applyBorder="1"/>
    <xf numFmtId="0" fontId="0" fillId="9" borderId="4" xfId="0" applyFill="1" applyBorder="1"/>
    <xf numFmtId="9" fontId="20" fillId="9" borderId="5" xfId="6" applyFont="1" applyFill="1" applyBorder="1" applyAlignment="1">
      <alignment horizontal="center"/>
    </xf>
    <xf numFmtId="0" fontId="20" fillId="9" borderId="7" xfId="0" applyFont="1" applyFill="1" applyBorder="1" applyAlignment="1">
      <alignment horizontal="center"/>
    </xf>
    <xf numFmtId="9" fontId="20" fillId="9" borderId="8" xfId="6" applyFont="1" applyFill="1" applyBorder="1" applyAlignment="1">
      <alignment horizontal="center"/>
    </xf>
    <xf numFmtId="9" fontId="20" fillId="9" borderId="0" xfId="6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20" fillId="9" borderId="0" xfId="0" applyFont="1" applyFill="1" applyAlignment="1">
      <alignment horizontal="center"/>
    </xf>
    <xf numFmtId="0" fontId="20" fillId="9" borderId="0" xfId="0" quotePrefix="1" applyFont="1" applyFill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20" fillId="9" borderId="1" xfId="0" applyFont="1" applyFill="1" applyBorder="1" applyAlignment="1">
      <alignment horizontal="left"/>
    </xf>
    <xf numFmtId="0" fontId="20" fillId="9" borderId="6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9" fontId="20" fillId="9" borderId="0" xfId="6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0" fillId="0" borderId="0" xfId="0" applyFont="1" applyAlignment="1">
      <alignment horizontal="center"/>
    </xf>
    <xf numFmtId="0" fontId="3" fillId="0" borderId="0" xfId="3" applyFont="1"/>
    <xf numFmtId="165" fontId="0" fillId="0" borderId="0" xfId="0" applyNumberFormat="1" applyAlignment="1">
      <alignment horizontal="center"/>
    </xf>
    <xf numFmtId="2" fontId="0" fillId="0" borderId="1" xfId="0" applyNumberFormat="1" applyBorder="1"/>
    <xf numFmtId="0" fontId="0" fillId="13" borderId="0" xfId="0" applyNumberFormat="1" applyFill="1"/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9" borderId="0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2" fontId="5" fillId="0" borderId="0" xfId="3" applyNumberFormat="1" applyAlignment="1">
      <alignment horizontal="center"/>
    </xf>
    <xf numFmtId="0" fontId="20" fillId="0" borderId="0" xfId="0" applyFont="1" applyAlignment="1">
      <alignment horizontal="center"/>
    </xf>
    <xf numFmtId="166" fontId="20" fillId="5" borderId="0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" fontId="22" fillId="0" borderId="0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" xfId="0" applyNumberFormat="1" applyFill="1" applyBorder="1"/>
    <xf numFmtId="0" fontId="0" fillId="0" borderId="0" xfId="0" applyNumberFormat="1" applyFill="1"/>
    <xf numFmtId="0" fontId="3" fillId="0" borderId="1" xfId="0" applyFont="1" applyFill="1" applyBorder="1" applyAlignment="1" applyProtection="1"/>
    <xf numFmtId="0" fontId="18" fillId="12" borderId="9" xfId="0" applyFont="1" applyFill="1" applyBorder="1" applyAlignment="1">
      <alignment horizontal="left"/>
    </xf>
    <xf numFmtId="0" fontId="18" fillId="12" borderId="10" xfId="0" applyFont="1" applyFill="1" applyBorder="1" applyAlignment="1">
      <alignment horizontal="center"/>
    </xf>
    <xf numFmtId="0" fontId="18" fillId="12" borderId="1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16" fillId="0" borderId="0" xfId="0" quotePrefix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Fill="1"/>
    <xf numFmtId="0" fontId="0" fillId="9" borderId="0" xfId="0" applyFill="1" applyAlignment="1">
      <alignment horizontal="left"/>
    </xf>
    <xf numFmtId="0" fontId="0" fillId="9" borderId="0" xfId="0" applyNumberFormat="1" applyFill="1"/>
    <xf numFmtId="0" fontId="0" fillId="9" borderId="1" xfId="0" applyNumberFormat="1" applyFill="1" applyBorder="1"/>
    <xf numFmtId="0" fontId="3" fillId="9" borderId="0" xfId="0" applyFont="1" applyFill="1" applyAlignment="1" applyProtection="1"/>
    <xf numFmtId="0" fontId="0" fillId="9" borderId="0" xfId="0" applyFill="1" applyAlignment="1">
      <alignment horizontal="right" wrapText="1"/>
    </xf>
    <xf numFmtId="2" fontId="0" fillId="9" borderId="0" xfId="0" applyNumberFormat="1" applyFill="1"/>
    <xf numFmtId="0" fontId="0" fillId="9" borderId="0" xfId="0" applyFill="1" applyAlignment="1">
      <alignment horizontal="right"/>
    </xf>
    <xf numFmtId="0" fontId="0" fillId="9" borderId="0" xfId="0" applyNumberFormat="1" applyFill="1" applyAlignment="1">
      <alignment horizontal="right"/>
    </xf>
    <xf numFmtId="0" fontId="0" fillId="0" borderId="0" xfId="0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ont="1" applyFill="1"/>
    <xf numFmtId="0" fontId="0" fillId="14" borderId="0" xfId="0" applyFill="1" applyAlignment="1">
      <alignment horizontal="left"/>
    </xf>
    <xf numFmtId="0" fontId="0" fillId="14" borderId="0" xfId="0" applyNumberFormat="1" applyFill="1"/>
    <xf numFmtId="0" fontId="0" fillId="14" borderId="1" xfId="0" applyNumberFormat="1" applyFill="1" applyBorder="1"/>
    <xf numFmtId="0" fontId="0" fillId="14" borderId="0" xfId="0" applyFill="1"/>
    <xf numFmtId="0" fontId="0" fillId="0" borderId="0" xfId="0" applyFont="1" applyFill="1" applyBorder="1"/>
    <xf numFmtId="0" fontId="4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9" fontId="12" fillId="0" borderId="0" xfId="6" applyFont="1" applyFill="1" applyAlignment="1">
      <alignment horizontal="center"/>
    </xf>
    <xf numFmtId="0" fontId="6" fillId="9" borderId="0" xfId="0" applyFont="1" applyFill="1" applyAlignment="1">
      <alignment horizontal="center" wrapText="1"/>
    </xf>
    <xf numFmtId="0" fontId="14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7" fillId="0" borderId="0" xfId="0" applyFont="1" applyFill="1" applyAlignment="1"/>
    <xf numFmtId="0" fontId="20" fillId="0" borderId="0" xfId="0" applyFont="1" applyFill="1"/>
    <xf numFmtId="0" fontId="24" fillId="0" borderId="0" xfId="0" applyFont="1" applyFill="1" applyAlignment="1"/>
    <xf numFmtId="0" fontId="24" fillId="0" borderId="0" xfId="0" applyFont="1" applyFill="1" applyAlignment="1">
      <alignment horizontal="center"/>
    </xf>
    <xf numFmtId="0" fontId="24" fillId="0" borderId="0" xfId="0" applyFont="1" applyFill="1"/>
    <xf numFmtId="0" fontId="18" fillId="0" borderId="0" xfId="0" applyFont="1" applyFill="1" applyBorder="1" applyAlignment="1">
      <alignment horizontal="center"/>
    </xf>
    <xf numFmtId="0" fontId="0" fillId="15" borderId="0" xfId="0" applyFill="1"/>
    <xf numFmtId="0" fontId="18" fillId="3" borderId="0" xfId="0" applyFont="1" applyFill="1"/>
    <xf numFmtId="0" fontId="4" fillId="0" borderId="0" xfId="3" applyFont="1"/>
    <xf numFmtId="0" fontId="4" fillId="0" borderId="0" xfId="3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vertical="top" wrapText="1"/>
    </xf>
    <xf numFmtId="0" fontId="29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top" wrapText="1"/>
    </xf>
    <xf numFmtId="0" fontId="29" fillId="0" borderId="0" xfId="0" applyFont="1" applyFill="1" applyAlignment="1">
      <alignment horizontal="left"/>
    </xf>
    <xf numFmtId="0" fontId="13" fillId="0" borderId="0" xfId="2" applyFill="1" applyAlignment="1" applyProtection="1">
      <alignment horizontal="left"/>
    </xf>
    <xf numFmtId="0" fontId="13" fillId="0" borderId="0" xfId="2" applyAlignment="1" applyProtection="1">
      <alignment horizontal="left"/>
    </xf>
    <xf numFmtId="0" fontId="20" fillId="0" borderId="0" xfId="0" applyFont="1" applyAlignment="1">
      <alignment horizontal="center"/>
    </xf>
    <xf numFmtId="1" fontId="24" fillId="0" borderId="0" xfId="0" applyNumberFormat="1" applyFont="1" applyAlignment="1">
      <alignment horizontal="center"/>
    </xf>
    <xf numFmtId="9" fontId="20" fillId="9" borderId="0" xfId="6" quotePrefix="1" applyFont="1" applyFill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24" fillId="0" borderId="1" xfId="0" applyFont="1" applyBorder="1"/>
    <xf numFmtId="1" fontId="24" fillId="0" borderId="1" xfId="0" applyNumberFormat="1" applyFont="1" applyBorder="1" applyAlignment="1">
      <alignment horizontal="center"/>
    </xf>
    <xf numFmtId="0" fontId="24" fillId="0" borderId="0" xfId="0" applyFont="1" applyFill="1" applyBorder="1" applyAlignment="1">
      <alignment horizontal="center" wrapText="1"/>
    </xf>
    <xf numFmtId="1" fontId="24" fillId="0" borderId="0" xfId="0" applyNumberFormat="1" applyFont="1" applyBorder="1" applyAlignment="1">
      <alignment horizontal="center"/>
    </xf>
    <xf numFmtId="0" fontId="24" fillId="0" borderId="0" xfId="0" applyFont="1" applyAlignment="1"/>
    <xf numFmtId="0" fontId="22" fillId="0" borderId="0" xfId="0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9" fontId="22" fillId="0" borderId="0" xfId="6" applyFont="1" applyFill="1" applyBorder="1" applyAlignment="1">
      <alignment horizontal="center"/>
    </xf>
    <xf numFmtId="9" fontId="22" fillId="0" borderId="0" xfId="6" applyNumberFormat="1" applyFont="1" applyFill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9" fontId="18" fillId="9" borderId="0" xfId="6" applyFont="1" applyFill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13" borderId="0" xfId="0" applyFill="1"/>
    <xf numFmtId="0" fontId="0" fillId="3" borderId="0" xfId="0" applyFill="1" applyAlignment="1"/>
    <xf numFmtId="0" fontId="18" fillId="0" borderId="0" xfId="0" applyFont="1" applyFill="1"/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2" applyFill="1" applyAlignment="1" applyProtection="1"/>
    <xf numFmtId="0" fontId="16" fillId="0" borderId="0" xfId="0" applyFont="1" applyFill="1"/>
    <xf numFmtId="0" fontId="30" fillId="3" borderId="0" xfId="0" applyFont="1" applyFill="1" applyAlignment="1">
      <alignment vertical="center"/>
    </xf>
    <xf numFmtId="0" fontId="3" fillId="0" borderId="0" xfId="0" applyFont="1" applyFill="1" applyBorder="1" applyAlignment="1" applyProtection="1"/>
    <xf numFmtId="2" fontId="27" fillId="0" borderId="0" xfId="0" applyNumberFormat="1" applyFont="1" applyFill="1" applyAlignment="1">
      <alignment horizontal="left"/>
    </xf>
    <xf numFmtId="165" fontId="2" fillId="0" borderId="0" xfId="0" applyNumberFormat="1" applyFont="1" applyFill="1" applyBorder="1" applyProtection="1"/>
    <xf numFmtId="165" fontId="2" fillId="0" borderId="0" xfId="0" applyNumberFormat="1" applyFont="1" applyFill="1" applyBorder="1" applyProtection="1">
      <protection locked="0"/>
    </xf>
    <xf numFmtId="165" fontId="8" fillId="0" borderId="0" xfId="0" applyNumberFormat="1" applyFont="1" applyFill="1" applyBorder="1" applyProtection="1"/>
    <xf numFmtId="0" fontId="22" fillId="9" borderId="0" xfId="0" applyFont="1" applyFill="1" applyBorder="1" applyAlignment="1">
      <alignment horizontal="center" wrapText="1"/>
    </xf>
    <xf numFmtId="0" fontId="0" fillId="12" borderId="12" xfId="0" applyFill="1" applyBorder="1"/>
    <xf numFmtId="0" fontId="13" fillId="9" borderId="0" xfId="2" applyFill="1" applyAlignment="1" applyProtection="1"/>
    <xf numFmtId="0" fontId="20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1" fillId="0" borderId="0" xfId="0" applyFont="1"/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167" fontId="24" fillId="0" borderId="1" xfId="0" applyNumberFormat="1" applyFont="1" applyBorder="1" applyAlignment="1">
      <alignment horizontal="center"/>
    </xf>
    <xf numFmtId="167" fontId="24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vertical="top"/>
    </xf>
    <xf numFmtId="1" fontId="20" fillId="0" borderId="3" xfId="0" applyNumberFormat="1" applyFont="1" applyBorder="1" applyAlignment="1">
      <alignment horizontal="center"/>
    </xf>
    <xf numFmtId="0" fontId="20" fillId="0" borderId="0" xfId="0" applyFont="1" applyFill="1" applyAlignment="1">
      <alignment horizontal="center" vertical="top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6" fillId="9" borderId="5" xfId="0" applyFont="1" applyFill="1" applyBorder="1" applyAlignment="1">
      <alignment horizontal="center" wrapText="1"/>
    </xf>
    <xf numFmtId="166" fontId="20" fillId="5" borderId="0" xfId="0" quotePrefix="1" applyNumberFormat="1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right"/>
    </xf>
    <xf numFmtId="0" fontId="3" fillId="10" borderId="1" xfId="0" applyFont="1" applyFill="1" applyBorder="1" applyAlignment="1" applyProtection="1"/>
    <xf numFmtId="2" fontId="0" fillId="9" borderId="1" xfId="0" applyNumberFormat="1" applyFill="1" applyBorder="1"/>
    <xf numFmtId="0" fontId="20" fillId="0" borderId="0" xfId="0" applyFont="1" applyAlignment="1">
      <alignment horizontal="center"/>
    </xf>
    <xf numFmtId="0" fontId="21" fillId="4" borderId="7" xfId="0" quotePrefix="1" applyFont="1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1" fontId="20" fillId="0" borderId="7" xfId="0" applyNumberFormat="1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3" fillId="17" borderId="0" xfId="0" applyFont="1" applyFill="1" applyAlignment="1"/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8" xfId="0" applyFont="1" applyBorder="1" applyAlignment="1">
      <alignment vertical="top" wrapText="1"/>
    </xf>
    <xf numFmtId="0" fontId="18" fillId="0" borderId="5" xfId="0" applyFont="1" applyBorder="1" applyAlignment="1">
      <alignment vertical="top" wrapText="1"/>
    </xf>
    <xf numFmtId="0" fontId="18" fillId="0" borderId="0" xfId="0" quotePrefix="1" applyFont="1" applyAlignment="1">
      <alignment horizontal="left"/>
    </xf>
    <xf numFmtId="0" fontId="18" fillId="0" borderId="0" xfId="0" applyFont="1" applyFill="1" applyBorder="1" applyAlignment="1">
      <alignment horizontal="left"/>
    </xf>
    <xf numFmtId="0" fontId="18" fillId="0" borderId="0" xfId="0" applyFont="1" applyAlignment="1"/>
    <xf numFmtId="0" fontId="7" fillId="9" borderId="0" xfId="0" quotePrefix="1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18" fillId="0" borderId="0" xfId="0" quotePrefix="1" applyFont="1" applyAlignment="1"/>
    <xf numFmtId="1" fontId="18" fillId="9" borderId="0" xfId="0" applyNumberFormat="1" applyFont="1" applyFill="1" applyAlignment="1">
      <alignment horizontal="center"/>
    </xf>
    <xf numFmtId="1" fontId="18" fillId="0" borderId="0" xfId="0" applyNumberFormat="1" applyFont="1" applyFill="1" applyAlignment="1">
      <alignment horizontal="center"/>
    </xf>
    <xf numFmtId="9" fontId="18" fillId="0" borderId="0" xfId="6" applyFont="1" applyFill="1" applyAlignment="1">
      <alignment horizontal="center"/>
    </xf>
    <xf numFmtId="0" fontId="19" fillId="0" borderId="0" xfId="0" applyFont="1" applyAlignment="1"/>
    <xf numFmtId="0" fontId="32" fillId="0" borderId="0" xfId="0" applyFont="1"/>
    <xf numFmtId="164" fontId="0" fillId="0" borderId="0" xfId="0" applyNumberForma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4" borderId="0" xfId="0" quotePrefix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10" borderId="1" xfId="0" applyFont="1" applyFill="1" applyBorder="1" applyAlignment="1" applyProtection="1">
      <alignment horizontal="center"/>
    </xf>
    <xf numFmtId="0" fontId="3" fillId="10" borderId="0" xfId="0" applyFont="1" applyFill="1" applyAlignment="1" applyProtection="1">
      <alignment horizontal="center"/>
    </xf>
    <xf numFmtId="0" fontId="0" fillId="0" borderId="1" xfId="0" applyNumberFormat="1" applyBorder="1" applyAlignment="1">
      <alignment horizontal="center"/>
    </xf>
    <xf numFmtId="0" fontId="0" fillId="14" borderId="1" xfId="0" applyNumberFormat="1" applyFill="1" applyBorder="1" applyAlignment="1">
      <alignment horizontal="center"/>
    </xf>
    <xf numFmtId="0" fontId="0" fillId="14" borderId="0" xfId="0" applyNumberFormat="1" applyFill="1" applyAlignment="1">
      <alignment horizontal="center"/>
    </xf>
    <xf numFmtId="0" fontId="0" fillId="9" borderId="1" xfId="0" applyNumberFormat="1" applyFill="1" applyBorder="1" applyAlignment="1">
      <alignment horizontal="center"/>
    </xf>
    <xf numFmtId="0" fontId="0" fillId="9" borderId="0" xfId="0" applyNumberFormat="1" applyFill="1" applyAlignment="1">
      <alignment horizontal="center"/>
    </xf>
    <xf numFmtId="0" fontId="0" fillId="0" borderId="0" xfId="0" applyNumberFormat="1" applyBorder="1" applyAlignment="1">
      <alignment horizontal="center"/>
    </xf>
    <xf numFmtId="0" fontId="14" fillId="0" borderId="0" xfId="1" applyFill="1" applyBorder="1"/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/>
    <xf numFmtId="0" fontId="33" fillId="0" borderId="0" xfId="0" applyFont="1"/>
    <xf numFmtId="0" fontId="33" fillId="0" borderId="0" xfId="0" applyFont="1" applyAlignment="1">
      <alignment horizontal="center"/>
    </xf>
    <xf numFmtId="0" fontId="33" fillId="0" borderId="0" xfId="0" applyFont="1" applyFill="1"/>
    <xf numFmtId="0" fontId="33" fillId="0" borderId="0" xfId="0" applyFont="1" applyFill="1" applyBorder="1"/>
    <xf numFmtId="0" fontId="33" fillId="0" borderId="0" xfId="0" applyFont="1" applyBorder="1" applyAlignment="1">
      <alignment horizontal="center"/>
    </xf>
    <xf numFmtId="0" fontId="33" fillId="0" borderId="0" xfId="0" quotePrefix="1" applyFont="1" applyFill="1"/>
    <xf numFmtId="0" fontId="33" fillId="9" borderId="0" xfId="0" applyFont="1" applyFill="1"/>
    <xf numFmtId="0" fontId="33" fillId="9" borderId="0" xfId="0" applyFont="1" applyFill="1" applyAlignment="1">
      <alignment horizontal="center"/>
    </xf>
    <xf numFmtId="0" fontId="33" fillId="9" borderId="0" xfId="0" quotePrefix="1" applyFont="1" applyFill="1"/>
    <xf numFmtId="0" fontId="33" fillId="9" borderId="0" xfId="0" applyFont="1" applyFill="1" applyBorder="1" applyAlignment="1">
      <alignment horizontal="center"/>
    </xf>
    <xf numFmtId="9" fontId="33" fillId="9" borderId="0" xfId="6" applyFont="1" applyFill="1" applyAlignment="1">
      <alignment horizontal="center"/>
    </xf>
    <xf numFmtId="0" fontId="20" fillId="7" borderId="0" xfId="0" applyFont="1" applyFill="1" applyAlignment="1">
      <alignment horizontal="center"/>
    </xf>
    <xf numFmtId="0" fontId="0" fillId="7" borderId="0" xfId="0" applyFill="1"/>
    <xf numFmtId="0" fontId="20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33" fillId="5" borderId="0" xfId="0" applyFont="1" applyFill="1" applyAlignment="1">
      <alignment horizontal="center"/>
    </xf>
    <xf numFmtId="0" fontId="33" fillId="5" borderId="0" xfId="0" applyFont="1" applyFill="1" applyBorder="1" applyAlignment="1">
      <alignment horizontal="center"/>
    </xf>
    <xf numFmtId="0" fontId="33" fillId="15" borderId="0" xfId="0" applyFont="1" applyFill="1" applyBorder="1" applyAlignment="1">
      <alignment horizontal="center"/>
    </xf>
    <xf numFmtId="0" fontId="33" fillId="13" borderId="0" xfId="0" applyFont="1" applyFill="1" applyBorder="1" applyAlignment="1">
      <alignment horizontal="center"/>
    </xf>
    <xf numFmtId="0" fontId="33" fillId="15" borderId="0" xfId="0" applyFont="1" applyFill="1" applyAlignment="1">
      <alignment horizontal="center"/>
    </xf>
    <xf numFmtId="0" fontId="33" fillId="13" borderId="0" xfId="0" applyFont="1" applyFill="1" applyAlignment="1">
      <alignment horizontal="center"/>
    </xf>
    <xf numFmtId="0" fontId="33" fillId="0" borderId="0" xfId="0" applyFont="1" applyFill="1" applyAlignment="1">
      <alignment horizontal="center"/>
    </xf>
    <xf numFmtId="0" fontId="33" fillId="5" borderId="1" xfId="0" applyFont="1" applyFill="1" applyBorder="1"/>
    <xf numFmtId="0" fontId="33" fillId="5" borderId="0" xfId="0" applyFont="1" applyFill="1"/>
    <xf numFmtId="0" fontId="33" fillId="5" borderId="1" xfId="0" applyFont="1" applyFill="1" applyBorder="1" applyAlignment="1">
      <alignment horizontal="center"/>
    </xf>
    <xf numFmtId="0" fontId="33" fillId="0" borderId="6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3" fillId="0" borderId="0" xfId="0" applyFont="1" applyFill="1" applyBorder="1" applyAlignment="1">
      <alignment horizontal="center"/>
    </xf>
    <xf numFmtId="0" fontId="0" fillId="9" borderId="0" xfId="0" applyNumberFormat="1" applyFill="1" applyBorder="1"/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2" fontId="3" fillId="0" borderId="0" xfId="0" applyNumberFormat="1" applyFont="1" applyFill="1" applyBorder="1" applyProtection="1"/>
    <xf numFmtId="165" fontId="9" fillId="0" borderId="0" xfId="0" applyNumberFormat="1" applyFont="1" applyFill="1" applyBorder="1" applyProtection="1"/>
    <xf numFmtId="0" fontId="34" fillId="0" borderId="0" xfId="0" applyFont="1" applyFill="1" applyAlignment="1">
      <alignment horizontal="left" vertical="center"/>
    </xf>
    <xf numFmtId="0" fontId="35" fillId="0" borderId="0" xfId="0" applyFont="1" applyFill="1" applyAlignment="1"/>
    <xf numFmtId="0" fontId="33" fillId="0" borderId="0" xfId="0" applyFont="1" applyFill="1" applyAlignment="1"/>
    <xf numFmtId="0" fontId="33" fillId="0" borderId="0" xfId="0" quotePrefix="1" applyFont="1" applyAlignment="1">
      <alignment horizontal="center"/>
    </xf>
    <xf numFmtId="0" fontId="33" fillId="0" borderId="0" xfId="0" quotePrefix="1" applyFont="1"/>
    <xf numFmtId="2" fontId="24" fillId="0" borderId="3" xfId="0" applyNumberFormat="1" applyFont="1" applyBorder="1" applyAlignment="1">
      <alignment horizontal="center"/>
    </xf>
    <xf numFmtId="2" fontId="24" fillId="0" borderId="0" xfId="0" applyNumberFormat="1" applyFont="1" applyBorder="1" applyAlignment="1">
      <alignment horizontal="center"/>
    </xf>
    <xf numFmtId="0" fontId="33" fillId="0" borderId="0" xfId="0" quotePrefix="1" applyFont="1" applyAlignment="1">
      <alignment horizontal="left"/>
    </xf>
    <xf numFmtId="0" fontId="33" fillId="0" borderId="0" xfId="0" applyFont="1" applyAlignment="1">
      <alignment horizontal="left"/>
    </xf>
    <xf numFmtId="1" fontId="24" fillId="0" borderId="0" xfId="0" applyNumberFormat="1" applyFont="1" applyFill="1" applyBorder="1" applyAlignment="1">
      <alignment horizontal="center"/>
    </xf>
    <xf numFmtId="0" fontId="13" fillId="0" borderId="0" xfId="2" applyBorder="1" applyAlignment="1" applyProtection="1"/>
    <xf numFmtId="0" fontId="20" fillId="0" borderId="0" xfId="0" applyFont="1" applyAlignment="1">
      <alignment horizontal="center"/>
    </xf>
    <xf numFmtId="167" fontId="33" fillId="0" borderId="0" xfId="6" applyNumberFormat="1" applyFont="1" applyBorder="1"/>
    <xf numFmtId="2" fontId="33" fillId="0" borderId="0" xfId="0" applyNumberFormat="1" applyFont="1"/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0" borderId="0" xfId="0" applyNumberFormat="1" applyFont="1" applyFill="1" applyAlignment="1">
      <alignment horizontal="center"/>
    </xf>
    <xf numFmtId="165" fontId="10" fillId="0" borderId="0" xfId="5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0" fontId="6" fillId="6" borderId="0" xfId="0" quotePrefix="1" applyFont="1" applyFill="1" applyAlignment="1">
      <alignment horizontal="center"/>
    </xf>
    <xf numFmtId="2" fontId="33" fillId="6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2" fontId="33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quotePrefix="1" applyFont="1" applyFill="1" applyAlignment="1">
      <alignment horizontal="center"/>
    </xf>
    <xf numFmtId="2" fontId="33" fillId="0" borderId="0" xfId="0" applyNumberFormat="1" applyFont="1" applyFill="1" applyAlignment="1">
      <alignment horizontal="center"/>
    </xf>
    <xf numFmtId="165" fontId="10" fillId="0" borderId="0" xfId="5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quotePrefix="1" applyFont="1" applyFill="1" applyAlignment="1">
      <alignment horizontal="right"/>
    </xf>
    <xf numFmtId="0" fontId="4" fillId="0" borderId="0" xfId="0" quotePrefix="1" applyFont="1" applyAlignment="1">
      <alignment horizontal="center"/>
    </xf>
    <xf numFmtId="0" fontId="25" fillId="0" borderId="0" xfId="0" applyFont="1" applyAlignment="1">
      <alignment horizontal="center"/>
    </xf>
    <xf numFmtId="0" fontId="33" fillId="0" borderId="7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18" borderId="0" xfId="0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3" xfId="0" applyFill="1" applyBorder="1"/>
    <xf numFmtId="0" fontId="0" fillId="18" borderId="1" xfId="0" applyFill="1" applyBorder="1" applyAlignment="1">
      <alignment horizontal="center"/>
    </xf>
    <xf numFmtId="0" fontId="20" fillId="18" borderId="1" xfId="0" applyFont="1" applyFill="1" applyBorder="1" applyAlignment="1">
      <alignment horizontal="left"/>
    </xf>
    <xf numFmtId="0" fontId="20" fillId="18" borderId="6" xfId="0" applyFont="1" applyFill="1" applyBorder="1" applyAlignment="1">
      <alignment horizontal="left"/>
    </xf>
    <xf numFmtId="0" fontId="20" fillId="18" borderId="7" xfId="0" applyFont="1" applyFill="1" applyBorder="1" applyAlignment="1">
      <alignment horizontal="center"/>
    </xf>
    <xf numFmtId="0" fontId="33" fillId="9" borderId="0" xfId="0" quotePrefix="1" applyFont="1" applyFill="1" applyAlignment="1">
      <alignment horizontal="center"/>
    </xf>
    <xf numFmtId="0" fontId="33" fillId="9" borderId="0" xfId="0" applyFont="1" applyFill="1" applyAlignment="1">
      <alignment wrapText="1"/>
    </xf>
    <xf numFmtId="0" fontId="33" fillId="9" borderId="0" xfId="0" applyFont="1" applyFill="1" applyAlignment="1">
      <alignment horizontal="center" vertical="center"/>
    </xf>
    <xf numFmtId="0" fontId="33" fillId="3" borderId="0" xfId="0" applyFont="1" applyFill="1"/>
    <xf numFmtId="0" fontId="33" fillId="9" borderId="0" xfId="0" applyFont="1" applyFill="1" applyAlignment="1">
      <alignment horizontal="center" vertical="top"/>
    </xf>
    <xf numFmtId="0" fontId="33" fillId="9" borderId="0" xfId="0" quotePrefix="1" applyFont="1" applyFill="1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6" fillId="0" borderId="19" xfId="0" applyNumberFormat="1" applyFont="1" applyBorder="1" applyAlignment="1">
      <alignment horizontal="right"/>
    </xf>
    <xf numFmtId="0" fontId="0" fillId="21" borderId="0" xfId="0" applyFill="1" applyAlignment="1">
      <alignment horizontal="center"/>
    </xf>
    <xf numFmtId="0" fontId="0" fillId="21" borderId="0" xfId="0" applyFill="1"/>
    <xf numFmtId="0" fontId="0" fillId="21" borderId="0" xfId="0" quotePrefix="1" applyFill="1"/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33" fillId="4" borderId="0" xfId="0" applyFont="1" applyFill="1" applyAlignment="1">
      <alignment vertical="top"/>
    </xf>
    <xf numFmtId="0" fontId="33" fillId="4" borderId="0" xfId="0" applyFont="1" applyFill="1" applyAlignment="1">
      <alignment horizontal="center" vertical="top" wrapText="1"/>
    </xf>
    <xf numFmtId="0" fontId="33" fillId="4" borderId="0" xfId="0" applyFont="1" applyFill="1" applyAlignment="1">
      <alignment horizontal="center" vertical="top"/>
    </xf>
    <xf numFmtId="0" fontId="33" fillId="4" borderId="0" xfId="0" quotePrefix="1" applyFont="1" applyFill="1" applyAlignment="1">
      <alignment horizontal="center" vertical="top"/>
    </xf>
    <xf numFmtId="0" fontId="33" fillId="0" borderId="0" xfId="0" quotePrefix="1" applyFont="1" applyFill="1" applyAlignment="1">
      <alignment horizontal="center" vertical="top"/>
    </xf>
    <xf numFmtId="0" fontId="33" fillId="0" borderId="0" xfId="0" applyFont="1" applyAlignment="1">
      <alignment horizontal="center" vertical="top"/>
    </xf>
    <xf numFmtId="0" fontId="33" fillId="0" borderId="0" xfId="0" applyFont="1" applyAlignment="1">
      <alignment horizontal="center" vertical="top" wrapText="1"/>
    </xf>
    <xf numFmtId="0" fontId="33" fillId="8" borderId="0" xfId="0" applyFont="1" applyFill="1" applyAlignment="1">
      <alignment horizontal="center" vertical="top" wrapText="1"/>
    </xf>
    <xf numFmtId="0" fontId="33" fillId="4" borderId="0" xfId="0" applyFont="1" applyFill="1"/>
    <xf numFmtId="0" fontId="33" fillId="4" borderId="0" xfId="0" applyFont="1" applyFill="1" applyAlignment="1">
      <alignment horizontal="center"/>
    </xf>
    <xf numFmtId="0" fontId="24" fillId="4" borderId="0" xfId="0" applyFont="1" applyFill="1" applyBorder="1" applyAlignment="1">
      <alignment horizontal="center"/>
    </xf>
    <xf numFmtId="0" fontId="33" fillId="8" borderId="0" xfId="0" applyFont="1" applyFill="1"/>
    <xf numFmtId="0" fontId="33" fillId="4" borderId="7" xfId="0" applyFont="1" applyFill="1" applyBorder="1" applyAlignment="1">
      <alignment horizontal="center"/>
    </xf>
    <xf numFmtId="0" fontId="33" fillId="8" borderId="7" xfId="0" applyFont="1" applyFill="1" applyBorder="1"/>
    <xf numFmtId="0" fontId="33" fillId="0" borderId="7" xfId="0" applyFont="1" applyBorder="1"/>
    <xf numFmtId="0" fontId="33" fillId="4" borderId="3" xfId="0" applyFont="1" applyFill="1" applyBorder="1"/>
    <xf numFmtId="0" fontId="33" fillId="4" borderId="3" xfId="0" applyFont="1" applyFill="1" applyBorder="1" applyAlignment="1">
      <alignment horizontal="center"/>
    </xf>
    <xf numFmtId="0" fontId="24" fillId="4" borderId="3" xfId="0" applyFont="1" applyFill="1" applyBorder="1" applyAlignment="1">
      <alignment horizontal="center"/>
    </xf>
    <xf numFmtId="0" fontId="33" fillId="0" borderId="3" xfId="0" applyFont="1" applyFill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8" borderId="0" xfId="0" applyFont="1" applyFill="1" applyAlignment="1">
      <alignment horizontal="center"/>
    </xf>
    <xf numFmtId="9" fontId="33" fillId="0" borderId="0" xfId="6" applyFont="1" applyAlignment="1">
      <alignment horizontal="center"/>
    </xf>
    <xf numFmtId="9" fontId="33" fillId="0" borderId="0" xfId="0" applyNumberFormat="1" applyFont="1" applyAlignment="1">
      <alignment horizontal="center"/>
    </xf>
    <xf numFmtId="9" fontId="33" fillId="0" borderId="0" xfId="0" applyNumberFormat="1" applyFont="1"/>
    <xf numFmtId="0" fontId="33" fillId="4" borderId="0" xfId="0" quotePrefix="1" applyFont="1" applyFill="1"/>
    <xf numFmtId="9" fontId="24" fillId="9" borderId="0" xfId="6" applyFont="1" applyFill="1" applyBorder="1" applyAlignment="1">
      <alignment horizontal="center"/>
    </xf>
    <xf numFmtId="0" fontId="33" fillId="0" borderId="0" xfId="0" applyFont="1" applyAlignment="1">
      <alignment wrapText="1"/>
    </xf>
    <xf numFmtId="0" fontId="33" fillId="14" borderId="1" xfId="0" applyFont="1" applyFill="1" applyBorder="1" applyAlignment="1">
      <alignment horizontal="center" wrapText="1"/>
    </xf>
    <xf numFmtId="0" fontId="33" fillId="14" borderId="0" xfId="0" applyFont="1" applyFill="1" applyAlignment="1">
      <alignment horizontal="center" wrapText="1"/>
    </xf>
    <xf numFmtId="0" fontId="33" fillId="14" borderId="5" xfId="0" applyFont="1" applyFill="1" applyBorder="1" applyAlignment="1">
      <alignment horizontal="center" wrapText="1"/>
    </xf>
    <xf numFmtId="0" fontId="33" fillId="19" borderId="1" xfId="0" applyFont="1" applyFill="1" applyBorder="1" applyAlignment="1">
      <alignment horizontal="center" vertical="top" wrapText="1"/>
    </xf>
    <xf numFmtId="0" fontId="33" fillId="19" borderId="0" xfId="0" applyFont="1" applyFill="1" applyBorder="1" applyAlignment="1">
      <alignment horizontal="center" vertical="top" wrapText="1"/>
    </xf>
    <xf numFmtId="0" fontId="33" fillId="19" borderId="5" xfId="0" applyFont="1" applyFill="1" applyBorder="1" applyAlignment="1">
      <alignment horizontal="center" vertical="top" wrapText="1"/>
    </xf>
    <xf numFmtId="0" fontId="33" fillId="14" borderId="1" xfId="0" applyFont="1" applyFill="1" applyBorder="1" applyAlignment="1">
      <alignment horizontal="center"/>
    </xf>
    <xf numFmtId="0" fontId="33" fillId="14" borderId="0" xfId="0" applyFont="1" applyFill="1" applyAlignment="1">
      <alignment horizontal="center"/>
    </xf>
    <xf numFmtId="0" fontId="33" fillId="14" borderId="5" xfId="0" applyFont="1" applyFill="1" applyBorder="1" applyAlignment="1">
      <alignment horizontal="center"/>
    </xf>
    <xf numFmtId="0" fontId="33" fillId="19" borderId="1" xfId="0" applyFont="1" applyFill="1" applyBorder="1"/>
    <xf numFmtId="0" fontId="33" fillId="19" borderId="0" xfId="0" applyFont="1" applyFill="1" applyBorder="1"/>
    <xf numFmtId="0" fontId="33" fillId="19" borderId="5" xfId="0" applyFont="1" applyFill="1" applyBorder="1"/>
    <xf numFmtId="0" fontId="33" fillId="0" borderId="0" xfId="0" quotePrefix="1" applyFont="1" applyFill="1" applyBorder="1" applyAlignment="1">
      <alignment horizontal="center"/>
    </xf>
    <xf numFmtId="164" fontId="33" fillId="14" borderId="5" xfId="0" applyNumberFormat="1" applyFont="1" applyFill="1" applyBorder="1" applyAlignment="1">
      <alignment horizontal="center"/>
    </xf>
    <xf numFmtId="167" fontId="33" fillId="19" borderId="1" xfId="6" applyNumberFormat="1" applyFont="1" applyFill="1" applyBorder="1" applyAlignment="1">
      <alignment horizontal="center"/>
    </xf>
    <xf numFmtId="167" fontId="33" fillId="19" borderId="0" xfId="6" applyNumberFormat="1" applyFont="1" applyFill="1" applyBorder="1" applyAlignment="1">
      <alignment horizontal="center"/>
    </xf>
    <xf numFmtId="167" fontId="33" fillId="19" borderId="5" xfId="6" applyNumberFormat="1" applyFont="1" applyFill="1" applyBorder="1" applyAlignment="1">
      <alignment horizontal="center"/>
    </xf>
    <xf numFmtId="164" fontId="33" fillId="0" borderId="0" xfId="0" applyNumberFormat="1" applyFont="1" applyAlignment="1">
      <alignment horizontal="center"/>
    </xf>
    <xf numFmtId="164" fontId="33" fillId="20" borderId="0" xfId="0" applyNumberFormat="1" applyFont="1" applyFill="1" applyAlignment="1">
      <alignment horizontal="center"/>
    </xf>
    <xf numFmtId="164" fontId="33" fillId="0" borderId="0" xfId="0" applyNumberFormat="1" applyFont="1" applyFill="1" applyAlignment="1">
      <alignment horizontal="center"/>
    </xf>
    <xf numFmtId="164" fontId="33" fillId="20" borderId="5" xfId="0" applyNumberFormat="1" applyFont="1" applyFill="1" applyBorder="1" applyAlignment="1">
      <alignment horizontal="center"/>
    </xf>
    <xf numFmtId="0" fontId="33" fillId="0" borderId="1" xfId="0" applyFont="1" applyBorder="1" applyAlignment="1">
      <alignment horizontal="center" vertical="top" wrapText="1"/>
    </xf>
    <xf numFmtId="17" fontId="33" fillId="0" borderId="0" xfId="0" applyNumberFormat="1" applyFont="1" applyAlignment="1">
      <alignment horizontal="center"/>
    </xf>
    <xf numFmtId="0" fontId="33" fillId="0" borderId="1" xfId="0" applyFont="1" applyBorder="1"/>
    <xf numFmtId="0" fontId="0" fillId="0" borderId="7" xfId="0" applyBorder="1" applyAlignment="1">
      <alignment vertical="center"/>
    </xf>
    <xf numFmtId="0" fontId="0" fillId="0" borderId="7" xfId="0" applyFill="1" applyBorder="1" applyAlignment="1">
      <alignment horizontal="center"/>
    </xf>
    <xf numFmtId="9" fontId="33" fillId="0" borderId="0" xfId="6" applyFont="1"/>
    <xf numFmtId="167" fontId="33" fillId="0" borderId="0" xfId="6" applyNumberFormat="1" applyFont="1"/>
    <xf numFmtId="0" fontId="4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33" fillId="14" borderId="1" xfId="0" applyFont="1" applyFill="1" applyBorder="1" applyAlignment="1">
      <alignment horizontal="center"/>
    </xf>
    <xf numFmtId="17" fontId="20" fillId="0" borderId="0" xfId="0" quotePrefix="1" applyNumberFormat="1" applyFont="1" applyFill="1" applyBorder="1" applyAlignment="1">
      <alignment horizontal="center"/>
    </xf>
    <xf numFmtId="0" fontId="20" fillId="0" borderId="0" xfId="0" quotePrefix="1" applyFont="1" applyFill="1"/>
    <xf numFmtId="0" fontId="6" fillId="0" borderId="20" xfId="0" applyNumberFormat="1" applyFont="1" applyBorder="1" applyAlignment="1">
      <alignment horizontal="right"/>
    </xf>
    <xf numFmtId="0" fontId="33" fillId="0" borderId="5" xfId="0" applyFont="1" applyBorder="1" applyAlignment="1">
      <alignment horizontal="center"/>
    </xf>
    <xf numFmtId="0" fontId="25" fillId="22" borderId="0" xfId="0" applyFont="1" applyFill="1" applyAlignment="1">
      <alignment vertical="top" wrapText="1"/>
    </xf>
    <xf numFmtId="0" fontId="25" fillId="22" borderId="0" xfId="0" applyFont="1" applyFill="1" applyAlignment="1">
      <alignment vertical="center"/>
    </xf>
    <xf numFmtId="2" fontId="0" fillId="0" borderId="0" xfId="0" applyNumberFormat="1" applyBorder="1"/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33" fillId="14" borderId="1" xfId="0" applyFont="1" applyFill="1" applyBorder="1" applyAlignment="1">
      <alignment horizontal="center"/>
    </xf>
    <xf numFmtId="167" fontId="0" fillId="0" borderId="0" xfId="6" applyNumberFormat="1" applyFont="1"/>
    <xf numFmtId="0" fontId="19" fillId="0" borderId="0" xfId="0" applyFont="1" applyFill="1" applyAlignment="1">
      <alignment horizontal="left"/>
    </xf>
    <xf numFmtId="0" fontId="0" fillId="0" borderId="0" xfId="0" applyBorder="1" applyAlignment="1">
      <alignment vertical="center"/>
    </xf>
    <xf numFmtId="167" fontId="33" fillId="0" borderId="0" xfId="6" applyNumberFormat="1" applyFont="1" applyFill="1" applyBorder="1"/>
    <xf numFmtId="0" fontId="0" fillId="0" borderId="0" xfId="0" applyFont="1" applyAlignment="1">
      <alignment horizontal="center"/>
    </xf>
    <xf numFmtId="0" fontId="33" fillId="0" borderId="7" xfId="0" quotePrefix="1" applyFont="1" applyFill="1" applyBorder="1" applyAlignment="1">
      <alignment horizontal="center"/>
    </xf>
    <xf numFmtId="0" fontId="6" fillId="0" borderId="19" xfId="47" applyNumberFormat="1" applyFont="1" applyBorder="1" applyAlignment="1">
      <alignment horizontal="right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33" fillId="14" borderId="1" xfId="0" applyFont="1" applyFill="1" applyBorder="1" applyAlignment="1">
      <alignment horizontal="center"/>
    </xf>
    <xf numFmtId="0" fontId="20" fillId="18" borderId="5" xfId="0" applyFont="1" applyFill="1" applyBorder="1" applyAlignment="1">
      <alignment horizontal="center"/>
    </xf>
    <xf numFmtId="0" fontId="0" fillId="18" borderId="4" xfId="0" applyFill="1" applyBorder="1"/>
    <xf numFmtId="0" fontId="21" fillId="0" borderId="0" xfId="0" quotePrefix="1" applyFont="1" applyFill="1" applyAlignment="1">
      <alignment horizontal="center"/>
    </xf>
    <xf numFmtId="0" fontId="18" fillId="0" borderId="0" xfId="0" quotePrefix="1" applyFont="1" applyFill="1" applyAlignment="1">
      <alignment horizontal="center"/>
    </xf>
    <xf numFmtId="9" fontId="0" fillId="0" borderId="0" xfId="0" applyNumberFormat="1" applyFill="1" applyAlignment="1">
      <alignment horizontal="center"/>
    </xf>
    <xf numFmtId="9" fontId="0" fillId="0" borderId="0" xfId="0" applyNumberFormat="1" applyFill="1"/>
    <xf numFmtId="0" fontId="22" fillId="0" borderId="0" xfId="0" applyFont="1" applyFill="1" applyAlignment="1">
      <alignment horizontal="center"/>
    </xf>
    <xf numFmtId="167" fontId="24" fillId="0" borderId="0" xfId="0" applyNumberFormat="1" applyFont="1" applyFill="1" applyBorder="1" applyAlignment="1">
      <alignment horizontal="center"/>
    </xf>
    <xf numFmtId="167" fontId="24" fillId="0" borderId="0" xfId="0" applyNumberFormat="1" applyFont="1" applyFill="1" applyAlignment="1">
      <alignment horizontal="center"/>
    </xf>
    <xf numFmtId="1" fontId="24" fillId="0" borderId="0" xfId="0" applyNumberFormat="1" applyFont="1" applyFill="1" applyAlignment="1">
      <alignment horizontal="center"/>
    </xf>
    <xf numFmtId="9" fontId="33" fillId="0" borderId="0" xfId="6" applyFont="1" applyFill="1"/>
    <xf numFmtId="167" fontId="33" fillId="0" borderId="0" xfId="6" applyNumberFormat="1" applyFont="1" applyFill="1"/>
    <xf numFmtId="9" fontId="20" fillId="0" borderId="0" xfId="6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53" fillId="0" borderId="19" xfId="47" applyFont="1" applyFill="1" applyBorder="1" applyAlignment="1">
      <alignment horizontal="center" vertical="top" wrapText="1"/>
    </xf>
    <xf numFmtId="0" fontId="54" fillId="0" borderId="19" xfId="47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33" fillId="14" borderId="1" xfId="0" applyFont="1" applyFill="1" applyBorder="1" applyAlignment="1">
      <alignment horizontal="center"/>
    </xf>
    <xf numFmtId="165" fontId="0" fillId="53" borderId="0" xfId="0" applyNumberFormat="1" applyFill="1"/>
    <xf numFmtId="0" fontId="20" fillId="18" borderId="8" xfId="0" applyFont="1" applyFill="1" applyBorder="1" applyAlignment="1">
      <alignment horizontal="center"/>
    </xf>
    <xf numFmtId="2" fontId="22" fillId="0" borderId="0" xfId="0" applyNumberFormat="1" applyFont="1" applyBorder="1" applyAlignment="1">
      <alignment horizontal="center" wrapText="1"/>
    </xf>
    <xf numFmtId="0" fontId="0" fillId="54" borderId="0" xfId="0" applyFill="1"/>
    <xf numFmtId="0" fontId="0" fillId="54" borderId="0" xfId="0" applyFill="1" applyBorder="1"/>
    <xf numFmtId="0" fontId="3" fillId="54" borderId="0" xfId="0" applyFont="1" applyFill="1"/>
    <xf numFmtId="0" fontId="33" fillId="54" borderId="0" xfId="0" quotePrefix="1" applyFont="1" applyFill="1" applyAlignment="1">
      <alignment horizontal="center"/>
    </xf>
    <xf numFmtId="0" fontId="33" fillId="54" borderId="0" xfId="0" applyFont="1" applyFill="1" applyAlignment="1">
      <alignment horizontal="center"/>
    </xf>
    <xf numFmtId="9" fontId="33" fillId="54" borderId="0" xfId="6" applyFont="1" applyFill="1" applyAlignment="1">
      <alignment horizontal="center"/>
    </xf>
    <xf numFmtId="0" fontId="33" fillId="54" borderId="0" xfId="0" applyFont="1" applyFill="1"/>
    <xf numFmtId="1" fontId="0" fillId="21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7" fillId="0" borderId="0" xfId="0" applyFont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0" fontId="33" fillId="14" borderId="1" xfId="0" applyFont="1" applyFill="1" applyBorder="1" applyAlignment="1">
      <alignment horizontal="center"/>
    </xf>
    <xf numFmtId="0" fontId="33" fillId="14" borderId="0" xfId="0" applyFont="1" applyFill="1" applyBorder="1" applyAlignment="1">
      <alignment horizontal="center"/>
    </xf>
    <xf numFmtId="0" fontId="33" fillId="14" borderId="5" xfId="0" applyFont="1" applyFill="1" applyBorder="1" applyAlignment="1">
      <alignment horizontal="center"/>
    </xf>
    <xf numFmtId="0" fontId="33" fillId="19" borderId="1" xfId="0" applyFont="1" applyFill="1" applyBorder="1" applyAlignment="1">
      <alignment horizontal="center"/>
    </xf>
    <xf numFmtId="0" fontId="33" fillId="19" borderId="0" xfId="0" applyFont="1" applyFill="1" applyBorder="1" applyAlignment="1">
      <alignment horizontal="center"/>
    </xf>
    <xf numFmtId="0" fontId="33" fillId="19" borderId="5" xfId="0" applyFont="1" applyFill="1" applyBorder="1" applyAlignment="1">
      <alignment horizontal="center"/>
    </xf>
    <xf numFmtId="0" fontId="23" fillId="7" borderId="0" xfId="0" applyFont="1" applyFill="1" applyAlignment="1">
      <alignment horizontal="center" vertical="top" wrapText="1"/>
    </xf>
    <xf numFmtId="0" fontId="4" fillId="1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</cellXfs>
  <cellStyles count="50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4" builtinId="27" customBuiltin="1"/>
    <cellStyle name="Calculation" xfId="18" builtinId="22" customBuiltin="1"/>
    <cellStyle name="Check Cell" xfId="1" builtinId="23"/>
    <cellStyle name="Check Cell 2" xfId="48"/>
    <cellStyle name="Explanatory Text" xfId="21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2" builtinId="8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/>
    <cellStyle name="Normal 2" xfId="3"/>
    <cellStyle name="Normal 3" xfId="47"/>
    <cellStyle name="Normal 6" xfId="4"/>
    <cellStyle name="Normal 9" xfId="5"/>
    <cellStyle name="Note 2" xfId="49"/>
    <cellStyle name="Output" xfId="17" builtinId="21" customBuiltin="1"/>
    <cellStyle name="Percent" xfId="6" builtinId="5"/>
    <cellStyle name="Percent 2" xfId="7"/>
    <cellStyle name="Title" xfId="8" builtinId="15" customBuiltin="1"/>
    <cellStyle name="Total" xfId="22" builtinId="25" customBuiltin="1"/>
    <cellStyle name="Warning Text" xfId="20" builtinId="11" customBuiltin="1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Calibri"/>
                <a:cs typeface="Arial" pitchFamily="34" charset="0"/>
              </a:defRPr>
            </a:pPr>
            <a:r>
              <a:rPr lang="en-NZ" sz="1000">
                <a:latin typeface="+mn-lt"/>
                <a:cs typeface="Arial" pitchFamily="34" charset="0"/>
              </a:rPr>
              <a:t>Figure 2-3: 12 month road toll</a:t>
            </a:r>
          </a:p>
        </c:rich>
      </c:tx>
      <c:layout>
        <c:manualLayout>
          <c:xMode val="edge"/>
          <c:yMode val="edge"/>
          <c:x val="0.27146471479797535"/>
          <c:y val="5.50964187327825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95921985815603"/>
          <c:y val="0.10199258150582417"/>
          <c:w val="0.81905762411349692"/>
          <c:h val="0.74031409296978579"/>
        </c:manualLayout>
      </c:layout>
      <c:lineChart>
        <c:grouping val="standard"/>
        <c:varyColors val="0"/>
        <c:ser>
          <c:idx val="2"/>
          <c:order val="0"/>
          <c:tx>
            <c:strRef>
              <c:f>'12month_toll'!$H$19</c:f>
              <c:strCache>
                <c:ptCount val="1"/>
                <c:pt idx="0">
                  <c:v>12 month rolling toll</c:v>
                </c:pt>
              </c:strCache>
            </c:strRef>
          </c:tx>
          <c:marker>
            <c:symbol val="none"/>
          </c:marker>
          <c:cat>
            <c:strRef>
              <c:f>'12month_toll'!$I$24:$I$91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'12month_toll'!$H$24:$H$91</c:f>
              <c:numCache>
                <c:formatCode>General</c:formatCode>
                <c:ptCount val="68"/>
                <c:pt idx="0">
                  <c:v>487</c:v>
                </c:pt>
                <c:pt idx="1">
                  <c:v>490</c:v>
                </c:pt>
                <c:pt idx="2">
                  <c:v>470</c:v>
                </c:pt>
                <c:pt idx="3">
                  <c:v>462</c:v>
                </c:pt>
                <c:pt idx="4">
                  <c:v>476</c:v>
                </c:pt>
                <c:pt idx="5">
                  <c:v>471</c:v>
                </c:pt>
                <c:pt idx="6">
                  <c:v>448</c:v>
                </c:pt>
                <c:pt idx="7">
                  <c:v>455</c:v>
                </c:pt>
                <c:pt idx="8">
                  <c:v>446</c:v>
                </c:pt>
                <c:pt idx="9">
                  <c:v>429</c:v>
                </c:pt>
                <c:pt idx="10">
                  <c:v>429</c:v>
                </c:pt>
                <c:pt idx="11">
                  <c:v>405</c:v>
                </c:pt>
                <c:pt idx="12">
                  <c:v>409</c:v>
                </c:pt>
                <c:pt idx="13">
                  <c:v>417</c:v>
                </c:pt>
                <c:pt idx="14">
                  <c:v>451</c:v>
                </c:pt>
                <c:pt idx="15">
                  <c:v>461</c:v>
                </c:pt>
                <c:pt idx="16">
                  <c:v>461</c:v>
                </c:pt>
                <c:pt idx="17">
                  <c:v>446</c:v>
                </c:pt>
                <c:pt idx="18">
                  <c:v>436</c:v>
                </c:pt>
                <c:pt idx="19">
                  <c:v>435</c:v>
                </c:pt>
                <c:pt idx="20">
                  <c:v>437</c:v>
                </c:pt>
                <c:pt idx="21">
                  <c:v>451</c:v>
                </c:pt>
                <c:pt idx="22">
                  <c:v>418</c:v>
                </c:pt>
                <c:pt idx="23">
                  <c:v>405</c:v>
                </c:pt>
                <c:pt idx="24">
                  <c:v>384</c:v>
                </c:pt>
                <c:pt idx="25">
                  <c:v>365</c:v>
                </c:pt>
                <c:pt idx="26">
                  <c:v>382</c:v>
                </c:pt>
                <c:pt idx="27">
                  <c:v>393</c:v>
                </c:pt>
                <c:pt idx="28">
                  <c:v>392</c:v>
                </c:pt>
                <c:pt idx="29">
                  <c:v>402</c:v>
                </c:pt>
                <c:pt idx="30">
                  <c:v>407</c:v>
                </c:pt>
                <c:pt idx="31">
                  <c:v>421</c:v>
                </c:pt>
                <c:pt idx="32">
                  <c:v>432</c:v>
                </c:pt>
                <c:pt idx="33">
                  <c:v>417</c:v>
                </c:pt>
                <c:pt idx="34">
                  <c:v>385</c:v>
                </c:pt>
                <c:pt idx="35">
                  <c:v>366</c:v>
                </c:pt>
                <c:pt idx="36">
                  <c:v>363</c:v>
                </c:pt>
                <c:pt idx="37">
                  <c:v>381</c:v>
                </c:pt>
                <c:pt idx="38">
                  <c:v>408</c:v>
                </c:pt>
                <c:pt idx="39">
                  <c:v>384</c:v>
                </c:pt>
                <c:pt idx="40">
                  <c:v>379</c:v>
                </c:pt>
                <c:pt idx="41">
                  <c:v>371</c:v>
                </c:pt>
                <c:pt idx="42">
                  <c:v>356</c:v>
                </c:pt>
                <c:pt idx="43">
                  <c:v>375</c:v>
                </c:pt>
                <c:pt idx="44">
                  <c:v>345</c:v>
                </c:pt>
                <c:pt idx="45">
                  <c:v>315</c:v>
                </c:pt>
                <c:pt idx="46">
                  <c:v>303</c:v>
                </c:pt>
                <c:pt idx="47">
                  <c:v>284</c:v>
                </c:pt>
                <c:pt idx="48">
                  <c:v>298</c:v>
                </c:pt>
                <c:pt idx="49">
                  <c:v>285</c:v>
                </c:pt>
                <c:pt idx="50">
                  <c:v>288</c:v>
                </c:pt>
                <c:pt idx="51">
                  <c:v>308</c:v>
                </c:pt>
                <c:pt idx="52">
                  <c:v>290</c:v>
                </c:pt>
                <c:pt idx="53">
                  <c:v>294</c:v>
                </c:pt>
                <c:pt idx="54">
                  <c:v>285</c:v>
                </c:pt>
                <c:pt idx="55">
                  <c:v>253</c:v>
                </c:pt>
                <c:pt idx="56">
                  <c:v>253</c:v>
                </c:pt>
                <c:pt idx="57">
                  <c:v>276</c:v>
                </c:pt>
                <c:pt idx="58">
                  <c:v>263</c:v>
                </c:pt>
                <c:pt idx="59">
                  <c:v>293</c:v>
                </c:pt>
                <c:pt idx="60">
                  <c:v>308</c:v>
                </c:pt>
                <c:pt idx="61">
                  <c:v>305</c:v>
                </c:pt>
                <c:pt idx="62">
                  <c:v>324</c:v>
                </c:pt>
                <c:pt idx="63">
                  <c:v>319</c:v>
                </c:pt>
                <c:pt idx="64">
                  <c:v>327</c:v>
                </c:pt>
                <c:pt idx="65">
                  <c:v>328</c:v>
                </c:pt>
                <c:pt idx="66">
                  <c:v>333</c:v>
                </c:pt>
                <c:pt idx="67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5-4829-A360-03FA0E149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30208"/>
        <c:axId val="213677184"/>
      </c:lineChart>
      <c:catAx>
        <c:axId val="2124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213677184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136771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212430208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 b="1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Figure 4-18: Motorcyclist deaths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 b="1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Rolling 12 month totals </a:t>
            </a:r>
          </a:p>
        </c:rich>
      </c:tx>
      <c:layout>
        <c:manualLayout>
          <c:xMode val="edge"/>
          <c:yMode val="edge"/>
          <c:x val="0.23988402777777779"/>
          <c:y val="3.665432098765447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3788416075645"/>
          <c:y val="0.22388456790123457"/>
          <c:w val="0.83019148936170262"/>
          <c:h val="0.62014320987654314"/>
        </c:manualLayout>
      </c:layout>
      <c:lineChart>
        <c:grouping val="standard"/>
        <c:varyColors val="0"/>
        <c:ser>
          <c:idx val="3"/>
          <c:order val="0"/>
          <c:tx>
            <c:strRef>
              <c:f>Road_user!$M$19</c:f>
              <c:strCache>
                <c:ptCount val="1"/>
                <c:pt idx="0">
                  <c:v>Motorcyclists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Road_user!$J$24:$J$91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Road_user!$M$24:$M$91</c:f>
              <c:numCache>
                <c:formatCode>General</c:formatCode>
                <c:ptCount val="68"/>
                <c:pt idx="0">
                  <c:v>43</c:v>
                </c:pt>
                <c:pt idx="1">
                  <c:v>37</c:v>
                </c:pt>
                <c:pt idx="2">
                  <c:v>32</c:v>
                </c:pt>
                <c:pt idx="3">
                  <c:v>30</c:v>
                </c:pt>
                <c:pt idx="4">
                  <c:v>34</c:v>
                </c:pt>
                <c:pt idx="5">
                  <c:v>31</c:v>
                </c:pt>
                <c:pt idx="6">
                  <c:v>34</c:v>
                </c:pt>
                <c:pt idx="7">
                  <c:v>34</c:v>
                </c:pt>
                <c:pt idx="8">
                  <c:v>31</c:v>
                </c:pt>
                <c:pt idx="9">
                  <c:v>31</c:v>
                </c:pt>
                <c:pt idx="10">
                  <c:v>30</c:v>
                </c:pt>
                <c:pt idx="11">
                  <c:v>30</c:v>
                </c:pt>
                <c:pt idx="12">
                  <c:v>28</c:v>
                </c:pt>
                <c:pt idx="13">
                  <c:v>32</c:v>
                </c:pt>
                <c:pt idx="14">
                  <c:v>31</c:v>
                </c:pt>
                <c:pt idx="15">
                  <c:v>28</c:v>
                </c:pt>
                <c:pt idx="16">
                  <c:v>32</c:v>
                </c:pt>
                <c:pt idx="17">
                  <c:v>29</c:v>
                </c:pt>
                <c:pt idx="18">
                  <c:v>37</c:v>
                </c:pt>
                <c:pt idx="19">
                  <c:v>35</c:v>
                </c:pt>
                <c:pt idx="20">
                  <c:v>37</c:v>
                </c:pt>
                <c:pt idx="21">
                  <c:v>41</c:v>
                </c:pt>
                <c:pt idx="22">
                  <c:v>35</c:v>
                </c:pt>
                <c:pt idx="23">
                  <c:v>38</c:v>
                </c:pt>
                <c:pt idx="24">
                  <c:v>36</c:v>
                </c:pt>
                <c:pt idx="25">
                  <c:v>34</c:v>
                </c:pt>
                <c:pt idx="26">
                  <c:v>36</c:v>
                </c:pt>
                <c:pt idx="27">
                  <c:v>39</c:v>
                </c:pt>
                <c:pt idx="28">
                  <c:v>35</c:v>
                </c:pt>
                <c:pt idx="29">
                  <c:v>41</c:v>
                </c:pt>
                <c:pt idx="30">
                  <c:v>37</c:v>
                </c:pt>
                <c:pt idx="31">
                  <c:v>41</c:v>
                </c:pt>
                <c:pt idx="32">
                  <c:v>45</c:v>
                </c:pt>
                <c:pt idx="33">
                  <c:v>40</c:v>
                </c:pt>
                <c:pt idx="34">
                  <c:v>47</c:v>
                </c:pt>
                <c:pt idx="35">
                  <c:v>51</c:v>
                </c:pt>
                <c:pt idx="36">
                  <c:v>56</c:v>
                </c:pt>
                <c:pt idx="37">
                  <c:v>57</c:v>
                </c:pt>
                <c:pt idx="38">
                  <c:v>57</c:v>
                </c:pt>
                <c:pt idx="39">
                  <c:v>48</c:v>
                </c:pt>
                <c:pt idx="40">
                  <c:v>48</c:v>
                </c:pt>
                <c:pt idx="41">
                  <c:v>50</c:v>
                </c:pt>
                <c:pt idx="42">
                  <c:v>51</c:v>
                </c:pt>
                <c:pt idx="43">
                  <c:v>50</c:v>
                </c:pt>
                <c:pt idx="44">
                  <c:v>44</c:v>
                </c:pt>
                <c:pt idx="45">
                  <c:v>38</c:v>
                </c:pt>
                <c:pt idx="46">
                  <c:v>33</c:v>
                </c:pt>
                <c:pt idx="47">
                  <c:v>33</c:v>
                </c:pt>
                <c:pt idx="48">
                  <c:v>36</c:v>
                </c:pt>
                <c:pt idx="49">
                  <c:v>34</c:v>
                </c:pt>
                <c:pt idx="50">
                  <c:v>38</c:v>
                </c:pt>
                <c:pt idx="51">
                  <c:v>50</c:v>
                </c:pt>
                <c:pt idx="52">
                  <c:v>47</c:v>
                </c:pt>
                <c:pt idx="53">
                  <c:v>53</c:v>
                </c:pt>
                <c:pt idx="54">
                  <c:v>47</c:v>
                </c:pt>
                <c:pt idx="55">
                  <c:v>39</c:v>
                </c:pt>
                <c:pt idx="56">
                  <c:v>45</c:v>
                </c:pt>
                <c:pt idx="57">
                  <c:v>43</c:v>
                </c:pt>
                <c:pt idx="58">
                  <c:v>42</c:v>
                </c:pt>
                <c:pt idx="59">
                  <c:v>43</c:v>
                </c:pt>
                <c:pt idx="60">
                  <c:v>39</c:v>
                </c:pt>
                <c:pt idx="61">
                  <c:v>41</c:v>
                </c:pt>
                <c:pt idx="62">
                  <c:v>49</c:v>
                </c:pt>
                <c:pt idx="63">
                  <c:v>54</c:v>
                </c:pt>
                <c:pt idx="64">
                  <c:v>55</c:v>
                </c:pt>
                <c:pt idx="65">
                  <c:v>54</c:v>
                </c:pt>
                <c:pt idx="66">
                  <c:v>54</c:v>
                </c:pt>
                <c:pt idx="6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8-426F-8265-E9F01BE89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12576"/>
        <c:axId val="215514112"/>
      </c:lineChart>
      <c:catAx>
        <c:axId val="2155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514112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551411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5125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900"/>
              <a:t>Figure 4-9: Pedestrian deaths - 12 month rolling totals</a:t>
            </a:r>
          </a:p>
        </c:rich>
      </c:tx>
      <c:layout>
        <c:manualLayout>
          <c:xMode val="edge"/>
          <c:yMode val="edge"/>
          <c:x val="0.14761820196520223"/>
          <c:y val="1.30730841743373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93794326241131E-2"/>
          <c:y val="0.14568792281246587"/>
          <c:w val="0.87328782505910163"/>
          <c:h val="0.61699500942663865"/>
        </c:manualLayout>
      </c:layout>
      <c:lineChart>
        <c:grouping val="standard"/>
        <c:varyColors val="0"/>
        <c:ser>
          <c:idx val="1"/>
          <c:order val="0"/>
          <c:tx>
            <c:strRef>
              <c:f>Age!$AG$21</c:f>
              <c:strCache>
                <c:ptCount val="1"/>
                <c:pt idx="0">
                  <c:v>0-14 years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Age!$V$23:$V$90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Age!$AG$23:$AG$90</c:f>
              <c:numCache>
                <c:formatCode>General</c:formatCode>
                <c:ptCount val="68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15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8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7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4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 formatCode="0">
                  <c:v>1</c:v>
                </c:pt>
                <c:pt idx="45" formatCode="0">
                  <c:v>1</c:v>
                </c:pt>
                <c:pt idx="46" formatCode="0">
                  <c:v>1</c:v>
                </c:pt>
                <c:pt idx="47" formatCode="0">
                  <c:v>1</c:v>
                </c:pt>
                <c:pt idx="48" formatCode="0">
                  <c:v>3</c:v>
                </c:pt>
                <c:pt idx="49" formatCode="0">
                  <c:v>3</c:v>
                </c:pt>
                <c:pt idx="50" formatCode="0">
                  <c:v>4</c:v>
                </c:pt>
                <c:pt idx="51" formatCode="0">
                  <c:v>5</c:v>
                </c:pt>
                <c:pt idx="52" formatCode="0">
                  <c:v>4</c:v>
                </c:pt>
                <c:pt idx="53" formatCode="0">
                  <c:v>3</c:v>
                </c:pt>
                <c:pt idx="54" formatCode="0">
                  <c:v>2</c:v>
                </c:pt>
                <c:pt idx="55" formatCode="0">
                  <c:v>2</c:v>
                </c:pt>
                <c:pt idx="56" formatCode="0">
                  <c:v>1</c:v>
                </c:pt>
                <c:pt idx="57" formatCode="0">
                  <c:v>2</c:v>
                </c:pt>
                <c:pt idx="58" formatCode="0">
                  <c:v>3</c:v>
                </c:pt>
                <c:pt idx="59" formatCode="0">
                  <c:v>3</c:v>
                </c:pt>
                <c:pt idx="60" formatCode="0">
                  <c:v>3</c:v>
                </c:pt>
                <c:pt idx="61" formatCode="0">
                  <c:v>3</c:v>
                </c:pt>
                <c:pt idx="62" formatCode="0">
                  <c:v>3</c:v>
                </c:pt>
                <c:pt idx="63" formatCode="0">
                  <c:v>3</c:v>
                </c:pt>
                <c:pt idx="64" formatCode="0">
                  <c:v>4</c:v>
                </c:pt>
                <c:pt idx="65" formatCode="0">
                  <c:v>5</c:v>
                </c:pt>
                <c:pt idx="66" formatCode="0">
                  <c:v>4</c:v>
                </c:pt>
                <c:pt idx="67" formatCode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F-4531-BAF6-5232E65BF124}"/>
            </c:ext>
          </c:extLst>
        </c:ser>
        <c:ser>
          <c:idx val="2"/>
          <c:order val="1"/>
          <c:tx>
            <c:strRef>
              <c:f>Age!$AH$21</c:f>
              <c:strCache>
                <c:ptCount val="1"/>
                <c:pt idx="0">
                  <c:v>15-24 years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Age!$V$23:$V$90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Age!$AH$23:$AH$90</c:f>
              <c:numCache>
                <c:formatCode>General</c:formatCode>
                <c:ptCount val="68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13</c:v>
                </c:pt>
                <c:pt idx="19">
                  <c:v>13</c:v>
                </c:pt>
                <c:pt idx="20">
                  <c:v>11</c:v>
                </c:pt>
                <c:pt idx="21">
                  <c:v>9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10</c:v>
                </c:pt>
                <c:pt idx="27">
                  <c:v>8</c:v>
                </c:pt>
                <c:pt idx="28">
                  <c:v>10</c:v>
                </c:pt>
                <c:pt idx="29">
                  <c:v>14</c:v>
                </c:pt>
                <c:pt idx="30">
                  <c:v>13</c:v>
                </c:pt>
                <c:pt idx="31">
                  <c:v>16</c:v>
                </c:pt>
                <c:pt idx="32">
                  <c:v>13</c:v>
                </c:pt>
                <c:pt idx="33">
                  <c:v>9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10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 formatCode="0">
                  <c:v>5</c:v>
                </c:pt>
                <c:pt idx="45" formatCode="0">
                  <c:v>5</c:v>
                </c:pt>
                <c:pt idx="46" formatCode="0">
                  <c:v>6</c:v>
                </c:pt>
                <c:pt idx="47" formatCode="0">
                  <c:v>9</c:v>
                </c:pt>
                <c:pt idx="48" formatCode="0">
                  <c:v>12</c:v>
                </c:pt>
                <c:pt idx="49" formatCode="0">
                  <c:v>11</c:v>
                </c:pt>
                <c:pt idx="50" formatCode="0">
                  <c:v>9</c:v>
                </c:pt>
                <c:pt idx="51" formatCode="0">
                  <c:v>7</c:v>
                </c:pt>
                <c:pt idx="52" formatCode="0">
                  <c:v>4</c:v>
                </c:pt>
                <c:pt idx="53" formatCode="0">
                  <c:v>4</c:v>
                </c:pt>
                <c:pt idx="54" formatCode="0">
                  <c:v>3</c:v>
                </c:pt>
                <c:pt idx="55" formatCode="0">
                  <c:v>4</c:v>
                </c:pt>
                <c:pt idx="56" formatCode="0">
                  <c:v>5</c:v>
                </c:pt>
                <c:pt idx="57" formatCode="0">
                  <c:v>6</c:v>
                </c:pt>
                <c:pt idx="58" formatCode="0">
                  <c:v>7</c:v>
                </c:pt>
                <c:pt idx="59" formatCode="0">
                  <c:v>8</c:v>
                </c:pt>
                <c:pt idx="60" formatCode="0">
                  <c:v>8</c:v>
                </c:pt>
                <c:pt idx="61" formatCode="0">
                  <c:v>7</c:v>
                </c:pt>
                <c:pt idx="62" formatCode="0">
                  <c:v>5</c:v>
                </c:pt>
                <c:pt idx="63" formatCode="0">
                  <c:v>3</c:v>
                </c:pt>
                <c:pt idx="64" formatCode="0">
                  <c:v>3</c:v>
                </c:pt>
                <c:pt idx="65" formatCode="0">
                  <c:v>3</c:v>
                </c:pt>
                <c:pt idx="66" formatCode="0">
                  <c:v>3</c:v>
                </c:pt>
                <c:pt idx="67" formatCode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F-4531-BAF6-5232E65BF124}"/>
            </c:ext>
          </c:extLst>
        </c:ser>
        <c:ser>
          <c:idx val="3"/>
          <c:order val="2"/>
          <c:tx>
            <c:strRef>
              <c:f>Age!$AI$21</c:f>
              <c:strCache>
                <c:ptCount val="1"/>
                <c:pt idx="0">
                  <c:v>25-59 years</c:v>
                </c:pt>
              </c:strCache>
            </c:strRef>
          </c:tx>
          <c:spPr>
            <a:ln w="25400">
              <a:solidFill>
                <a:srgbClr val="92D050"/>
              </a:solidFill>
              <a:prstDash val="solid"/>
            </a:ln>
          </c:spPr>
          <c:marker>
            <c:symbol val="none"/>
          </c:marker>
          <c:cat>
            <c:strRef>
              <c:f>Age!$V$23:$V$90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Age!$AI$23:$AI$90</c:f>
              <c:numCache>
                <c:formatCode>General</c:formatCode>
                <c:ptCount val="68"/>
                <c:pt idx="0">
                  <c:v>21</c:v>
                </c:pt>
                <c:pt idx="1">
                  <c:v>22</c:v>
                </c:pt>
                <c:pt idx="2">
                  <c:v>20</c:v>
                </c:pt>
                <c:pt idx="3">
                  <c:v>13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15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24</c:v>
                </c:pt>
                <c:pt idx="16">
                  <c:v>21</c:v>
                </c:pt>
                <c:pt idx="17">
                  <c:v>17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16</c:v>
                </c:pt>
                <c:pt idx="26">
                  <c:v>18</c:v>
                </c:pt>
                <c:pt idx="27">
                  <c:v>19</c:v>
                </c:pt>
                <c:pt idx="28">
                  <c:v>15</c:v>
                </c:pt>
                <c:pt idx="29">
                  <c:v>15</c:v>
                </c:pt>
                <c:pt idx="30">
                  <c:v>12</c:v>
                </c:pt>
                <c:pt idx="31">
                  <c:v>9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10</c:v>
                </c:pt>
                <c:pt idx="38">
                  <c:v>10</c:v>
                </c:pt>
                <c:pt idx="39">
                  <c:v>13</c:v>
                </c:pt>
                <c:pt idx="40">
                  <c:v>11</c:v>
                </c:pt>
                <c:pt idx="41">
                  <c:v>11</c:v>
                </c:pt>
                <c:pt idx="42">
                  <c:v>13</c:v>
                </c:pt>
                <c:pt idx="43">
                  <c:v>12</c:v>
                </c:pt>
                <c:pt idx="44" formatCode="0">
                  <c:v>10</c:v>
                </c:pt>
                <c:pt idx="45" formatCode="0">
                  <c:v>13</c:v>
                </c:pt>
                <c:pt idx="46" formatCode="0">
                  <c:v>13</c:v>
                </c:pt>
                <c:pt idx="47" formatCode="0">
                  <c:v>12</c:v>
                </c:pt>
                <c:pt idx="48" formatCode="0">
                  <c:v>16</c:v>
                </c:pt>
                <c:pt idx="49" formatCode="0">
                  <c:v>11</c:v>
                </c:pt>
                <c:pt idx="50" formatCode="0">
                  <c:v>7</c:v>
                </c:pt>
                <c:pt idx="51" formatCode="0">
                  <c:v>6</c:v>
                </c:pt>
                <c:pt idx="52" formatCode="0">
                  <c:v>8</c:v>
                </c:pt>
                <c:pt idx="53" formatCode="0">
                  <c:v>11</c:v>
                </c:pt>
                <c:pt idx="54" formatCode="0">
                  <c:v>17</c:v>
                </c:pt>
                <c:pt idx="55" formatCode="0">
                  <c:v>17</c:v>
                </c:pt>
                <c:pt idx="56" formatCode="0">
                  <c:v>12</c:v>
                </c:pt>
                <c:pt idx="57" formatCode="0">
                  <c:v>12</c:v>
                </c:pt>
                <c:pt idx="58" formatCode="0">
                  <c:v>11</c:v>
                </c:pt>
                <c:pt idx="59" formatCode="0">
                  <c:v>13</c:v>
                </c:pt>
                <c:pt idx="60" formatCode="0">
                  <c:v>13</c:v>
                </c:pt>
                <c:pt idx="61" formatCode="0">
                  <c:v>12</c:v>
                </c:pt>
                <c:pt idx="62" formatCode="0">
                  <c:v>10</c:v>
                </c:pt>
                <c:pt idx="63" formatCode="0">
                  <c:v>9</c:v>
                </c:pt>
                <c:pt idx="64" formatCode="0">
                  <c:v>9</c:v>
                </c:pt>
                <c:pt idx="65" formatCode="0">
                  <c:v>10</c:v>
                </c:pt>
                <c:pt idx="66" formatCode="0">
                  <c:v>12</c:v>
                </c:pt>
                <c:pt idx="67" formatCode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F-4531-BAF6-5232E65BF124}"/>
            </c:ext>
          </c:extLst>
        </c:ser>
        <c:ser>
          <c:idx val="4"/>
          <c:order val="3"/>
          <c:tx>
            <c:strRef>
              <c:f>Age!$AJ$21</c:f>
              <c:strCache>
                <c:ptCount val="1"/>
                <c:pt idx="0">
                  <c:v>60+ years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ysDash"/>
            </a:ln>
          </c:spPr>
          <c:marker>
            <c:symbol val="none"/>
          </c:marker>
          <c:cat>
            <c:strRef>
              <c:f>Age!$V$23:$V$90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Age!$AJ$23:$AJ$90</c:f>
              <c:numCache>
                <c:formatCode>General</c:formatCode>
                <c:ptCount val="68"/>
                <c:pt idx="0">
                  <c:v>22</c:v>
                </c:pt>
                <c:pt idx="1">
                  <c:v>13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14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10</c:v>
                </c:pt>
                <c:pt idx="12">
                  <c:v>12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18</c:v>
                </c:pt>
                <c:pt idx="17">
                  <c:v>17</c:v>
                </c:pt>
                <c:pt idx="18">
                  <c:v>10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10</c:v>
                </c:pt>
                <c:pt idx="24">
                  <c:v>10</c:v>
                </c:pt>
                <c:pt idx="25">
                  <c:v>12</c:v>
                </c:pt>
                <c:pt idx="26">
                  <c:v>15</c:v>
                </c:pt>
                <c:pt idx="27">
                  <c:v>15</c:v>
                </c:pt>
                <c:pt idx="28">
                  <c:v>13</c:v>
                </c:pt>
                <c:pt idx="29">
                  <c:v>14</c:v>
                </c:pt>
                <c:pt idx="30">
                  <c:v>13</c:v>
                </c:pt>
                <c:pt idx="31">
                  <c:v>15</c:v>
                </c:pt>
                <c:pt idx="32">
                  <c:v>18</c:v>
                </c:pt>
                <c:pt idx="33">
                  <c:v>19</c:v>
                </c:pt>
                <c:pt idx="34">
                  <c:v>16</c:v>
                </c:pt>
                <c:pt idx="35">
                  <c:v>14</c:v>
                </c:pt>
                <c:pt idx="36">
                  <c:v>11</c:v>
                </c:pt>
                <c:pt idx="37">
                  <c:v>8</c:v>
                </c:pt>
                <c:pt idx="38">
                  <c:v>12</c:v>
                </c:pt>
                <c:pt idx="39">
                  <c:v>10</c:v>
                </c:pt>
                <c:pt idx="40">
                  <c:v>12</c:v>
                </c:pt>
                <c:pt idx="41">
                  <c:v>13</c:v>
                </c:pt>
                <c:pt idx="42">
                  <c:v>12</c:v>
                </c:pt>
                <c:pt idx="43">
                  <c:v>17</c:v>
                </c:pt>
                <c:pt idx="44" formatCode="0">
                  <c:v>15</c:v>
                </c:pt>
                <c:pt idx="45" formatCode="0">
                  <c:v>16</c:v>
                </c:pt>
                <c:pt idx="46" formatCode="0">
                  <c:v>12</c:v>
                </c:pt>
                <c:pt idx="47" formatCode="0">
                  <c:v>9</c:v>
                </c:pt>
                <c:pt idx="48" formatCode="0">
                  <c:v>9</c:v>
                </c:pt>
                <c:pt idx="49" formatCode="0">
                  <c:v>7</c:v>
                </c:pt>
                <c:pt idx="50" formatCode="0">
                  <c:v>12</c:v>
                </c:pt>
                <c:pt idx="51" formatCode="0">
                  <c:v>15</c:v>
                </c:pt>
                <c:pt idx="52" formatCode="0">
                  <c:v>16</c:v>
                </c:pt>
                <c:pt idx="53" formatCode="0">
                  <c:v>19</c:v>
                </c:pt>
                <c:pt idx="54" formatCode="0">
                  <c:v>14</c:v>
                </c:pt>
                <c:pt idx="55" formatCode="0">
                  <c:v>9</c:v>
                </c:pt>
                <c:pt idx="56" formatCode="0">
                  <c:v>9</c:v>
                </c:pt>
                <c:pt idx="57" formatCode="0">
                  <c:v>13</c:v>
                </c:pt>
                <c:pt idx="58" formatCode="0">
                  <c:v>14</c:v>
                </c:pt>
                <c:pt idx="59" formatCode="0">
                  <c:v>18</c:v>
                </c:pt>
                <c:pt idx="60" formatCode="0">
                  <c:v>19</c:v>
                </c:pt>
                <c:pt idx="61" formatCode="0">
                  <c:v>16</c:v>
                </c:pt>
                <c:pt idx="62" formatCode="0">
                  <c:v>17</c:v>
                </c:pt>
                <c:pt idx="63" formatCode="0">
                  <c:v>12</c:v>
                </c:pt>
                <c:pt idx="64" formatCode="0">
                  <c:v>11</c:v>
                </c:pt>
                <c:pt idx="65" formatCode="0">
                  <c:v>7</c:v>
                </c:pt>
                <c:pt idx="66" formatCode="0">
                  <c:v>10</c:v>
                </c:pt>
                <c:pt idx="67" formatCode="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F-4531-BAF6-5232E65BF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82912"/>
        <c:axId val="215784448"/>
      </c:lineChart>
      <c:catAx>
        <c:axId val="2157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784448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1578444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78291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959639200029731"/>
          <c:y val="0.86659917510311535"/>
          <c:w val="0.63334856382389204"/>
          <c:h val="0.1168645095833609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900"/>
              <a:t>Figure 4-8: Motorcyclist deaths - 12 month rolling totals</a:t>
            </a:r>
          </a:p>
        </c:rich>
      </c:tx>
      <c:layout>
        <c:manualLayout>
          <c:xMode val="edge"/>
          <c:yMode val="edge"/>
          <c:x val="0.13773733048032305"/>
          <c:y val="1.30730841743373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99586288416097E-2"/>
          <c:y val="0.12315281461833189"/>
          <c:w val="0.85529078014184401"/>
          <c:h val="0.68362775705669065"/>
        </c:manualLayout>
      </c:layout>
      <c:lineChart>
        <c:grouping val="standard"/>
        <c:varyColors val="0"/>
        <c:ser>
          <c:idx val="2"/>
          <c:order val="0"/>
          <c:tx>
            <c:strRef>
              <c:f>Age!$AE$21</c:f>
              <c:strCache>
                <c:ptCount val="1"/>
                <c:pt idx="0">
                  <c:v>0-24 years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Age!$V$23:$V$90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Age!$AE$23:$AE$90</c:f>
              <c:numCache>
                <c:formatCode>General</c:formatCode>
                <c:ptCount val="6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5</c:v>
                </c:pt>
                <c:pt idx="18">
                  <c:v>9</c:v>
                </c:pt>
                <c:pt idx="19">
                  <c:v>10</c:v>
                </c:pt>
                <c:pt idx="20">
                  <c:v>13</c:v>
                </c:pt>
                <c:pt idx="21">
                  <c:v>17</c:v>
                </c:pt>
                <c:pt idx="22">
                  <c:v>13</c:v>
                </c:pt>
                <c:pt idx="23">
                  <c:v>13</c:v>
                </c:pt>
                <c:pt idx="24">
                  <c:v>10</c:v>
                </c:pt>
                <c:pt idx="25">
                  <c:v>8</c:v>
                </c:pt>
                <c:pt idx="26">
                  <c:v>10</c:v>
                </c:pt>
                <c:pt idx="27">
                  <c:v>8</c:v>
                </c:pt>
                <c:pt idx="28">
                  <c:v>6</c:v>
                </c:pt>
                <c:pt idx="29">
                  <c:v>5</c:v>
                </c:pt>
                <c:pt idx="30">
                  <c:v>2</c:v>
                </c:pt>
                <c:pt idx="31">
                  <c:v>8</c:v>
                </c:pt>
                <c:pt idx="32">
                  <c:v>9</c:v>
                </c:pt>
                <c:pt idx="33">
                  <c:v>11</c:v>
                </c:pt>
                <c:pt idx="34">
                  <c:v>16</c:v>
                </c:pt>
                <c:pt idx="35">
                  <c:v>14</c:v>
                </c:pt>
                <c:pt idx="36">
                  <c:v>13</c:v>
                </c:pt>
                <c:pt idx="37">
                  <c:v>10</c:v>
                </c:pt>
                <c:pt idx="38">
                  <c:v>8</c:v>
                </c:pt>
                <c:pt idx="39">
                  <c:v>6</c:v>
                </c:pt>
                <c:pt idx="40">
                  <c:v>9</c:v>
                </c:pt>
                <c:pt idx="41">
                  <c:v>15</c:v>
                </c:pt>
                <c:pt idx="42">
                  <c:v>15</c:v>
                </c:pt>
                <c:pt idx="43">
                  <c:v>13</c:v>
                </c:pt>
                <c:pt idx="44" formatCode="0">
                  <c:v>10</c:v>
                </c:pt>
                <c:pt idx="45" formatCode="0">
                  <c:v>6</c:v>
                </c:pt>
                <c:pt idx="46" formatCode="0">
                  <c:v>4</c:v>
                </c:pt>
                <c:pt idx="47" formatCode="0">
                  <c:v>4</c:v>
                </c:pt>
                <c:pt idx="48" formatCode="0">
                  <c:v>5</c:v>
                </c:pt>
                <c:pt idx="49" formatCode="0">
                  <c:v>3</c:v>
                </c:pt>
                <c:pt idx="50" formatCode="0">
                  <c:v>3</c:v>
                </c:pt>
                <c:pt idx="51" formatCode="0">
                  <c:v>5</c:v>
                </c:pt>
                <c:pt idx="52" formatCode="0">
                  <c:v>4</c:v>
                </c:pt>
                <c:pt idx="53" formatCode="0">
                  <c:v>5</c:v>
                </c:pt>
                <c:pt idx="54" formatCode="0">
                  <c:v>5</c:v>
                </c:pt>
                <c:pt idx="55" formatCode="0">
                  <c:v>6</c:v>
                </c:pt>
                <c:pt idx="56" formatCode="0">
                  <c:v>9</c:v>
                </c:pt>
                <c:pt idx="57" formatCode="0">
                  <c:v>10</c:v>
                </c:pt>
                <c:pt idx="58" formatCode="0">
                  <c:v>9</c:v>
                </c:pt>
                <c:pt idx="59" formatCode="0">
                  <c:v>7</c:v>
                </c:pt>
                <c:pt idx="60" formatCode="0">
                  <c:v>5</c:v>
                </c:pt>
                <c:pt idx="61" formatCode="0">
                  <c:v>7</c:v>
                </c:pt>
                <c:pt idx="62" formatCode="0">
                  <c:v>8</c:v>
                </c:pt>
                <c:pt idx="63" formatCode="0">
                  <c:v>13</c:v>
                </c:pt>
                <c:pt idx="64" formatCode="0">
                  <c:v>12</c:v>
                </c:pt>
                <c:pt idx="65" formatCode="0">
                  <c:v>9</c:v>
                </c:pt>
                <c:pt idx="66" formatCode="0">
                  <c:v>11</c:v>
                </c:pt>
                <c:pt idx="67" formatCode="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7-470A-A15B-D8972A3E2305}"/>
            </c:ext>
          </c:extLst>
        </c:ser>
        <c:ser>
          <c:idx val="3"/>
          <c:order val="1"/>
          <c:tx>
            <c:strRef>
              <c:f>Age!$AF$21</c:f>
              <c:strCache>
                <c:ptCount val="1"/>
                <c:pt idx="0">
                  <c:v>25+ years</c:v>
                </c:pt>
              </c:strCache>
            </c:strRef>
          </c:tx>
          <c:spPr>
            <a:ln w="25400">
              <a:solidFill>
                <a:srgbClr val="92D050"/>
              </a:solidFill>
              <a:prstDash val="solid"/>
            </a:ln>
          </c:spPr>
          <c:marker>
            <c:symbol val="none"/>
          </c:marker>
          <c:cat>
            <c:strRef>
              <c:f>Age!$V$23:$V$90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Age!$AF$23:$AF$90</c:f>
              <c:numCache>
                <c:formatCode>General</c:formatCode>
                <c:ptCount val="68"/>
                <c:pt idx="0">
                  <c:v>34</c:v>
                </c:pt>
                <c:pt idx="1">
                  <c:v>28</c:v>
                </c:pt>
                <c:pt idx="2">
                  <c:v>24</c:v>
                </c:pt>
                <c:pt idx="3">
                  <c:v>23</c:v>
                </c:pt>
                <c:pt idx="4">
                  <c:v>26</c:v>
                </c:pt>
                <c:pt idx="5">
                  <c:v>24</c:v>
                </c:pt>
                <c:pt idx="6">
                  <c:v>25</c:v>
                </c:pt>
                <c:pt idx="7">
                  <c:v>23</c:v>
                </c:pt>
                <c:pt idx="8">
                  <c:v>22</c:v>
                </c:pt>
                <c:pt idx="9">
                  <c:v>24</c:v>
                </c:pt>
                <c:pt idx="10">
                  <c:v>22</c:v>
                </c:pt>
                <c:pt idx="11">
                  <c:v>22</c:v>
                </c:pt>
                <c:pt idx="12">
                  <c:v>21</c:v>
                </c:pt>
                <c:pt idx="13">
                  <c:v>24</c:v>
                </c:pt>
                <c:pt idx="14">
                  <c:v>25</c:v>
                </c:pt>
                <c:pt idx="15">
                  <c:v>24</c:v>
                </c:pt>
                <c:pt idx="16">
                  <c:v>26</c:v>
                </c:pt>
                <c:pt idx="17">
                  <c:v>24</c:v>
                </c:pt>
                <c:pt idx="18">
                  <c:v>28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22</c:v>
                </c:pt>
                <c:pt idx="23">
                  <c:v>25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31</c:v>
                </c:pt>
                <c:pt idx="28">
                  <c:v>29</c:v>
                </c:pt>
                <c:pt idx="29">
                  <c:v>36</c:v>
                </c:pt>
                <c:pt idx="30">
                  <c:v>35</c:v>
                </c:pt>
                <c:pt idx="31">
                  <c:v>33</c:v>
                </c:pt>
                <c:pt idx="32">
                  <c:v>36</c:v>
                </c:pt>
                <c:pt idx="33">
                  <c:v>29</c:v>
                </c:pt>
                <c:pt idx="34">
                  <c:v>31</c:v>
                </c:pt>
                <c:pt idx="35">
                  <c:v>37</c:v>
                </c:pt>
                <c:pt idx="36">
                  <c:v>43</c:v>
                </c:pt>
                <c:pt idx="37">
                  <c:v>47</c:v>
                </c:pt>
                <c:pt idx="38">
                  <c:v>49</c:v>
                </c:pt>
                <c:pt idx="39">
                  <c:v>42</c:v>
                </c:pt>
                <c:pt idx="40">
                  <c:v>39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 formatCode="0">
                  <c:v>34</c:v>
                </c:pt>
                <c:pt idx="45" formatCode="0">
                  <c:v>32</c:v>
                </c:pt>
                <c:pt idx="46" formatCode="0">
                  <c:v>29</c:v>
                </c:pt>
                <c:pt idx="47" formatCode="0">
                  <c:v>29</c:v>
                </c:pt>
                <c:pt idx="48" formatCode="0">
                  <c:v>31</c:v>
                </c:pt>
                <c:pt idx="49" formatCode="0">
                  <c:v>31</c:v>
                </c:pt>
                <c:pt idx="50" formatCode="0">
                  <c:v>35</c:v>
                </c:pt>
                <c:pt idx="51" formatCode="0">
                  <c:v>45</c:v>
                </c:pt>
                <c:pt idx="52" formatCode="0">
                  <c:v>43</c:v>
                </c:pt>
                <c:pt idx="53" formatCode="0">
                  <c:v>48</c:v>
                </c:pt>
                <c:pt idx="54" formatCode="0">
                  <c:v>42</c:v>
                </c:pt>
                <c:pt idx="55" formatCode="0">
                  <c:v>33</c:v>
                </c:pt>
                <c:pt idx="56" formatCode="0">
                  <c:v>36</c:v>
                </c:pt>
                <c:pt idx="57" formatCode="0">
                  <c:v>33</c:v>
                </c:pt>
                <c:pt idx="58" formatCode="0">
                  <c:v>33</c:v>
                </c:pt>
                <c:pt idx="59" formatCode="0">
                  <c:v>36</c:v>
                </c:pt>
                <c:pt idx="60" formatCode="0">
                  <c:v>34</c:v>
                </c:pt>
                <c:pt idx="61" formatCode="0">
                  <c:v>34</c:v>
                </c:pt>
                <c:pt idx="62" formatCode="0">
                  <c:v>41</c:v>
                </c:pt>
                <c:pt idx="63" formatCode="0">
                  <c:v>41</c:v>
                </c:pt>
                <c:pt idx="64" formatCode="0">
                  <c:v>43</c:v>
                </c:pt>
                <c:pt idx="65" formatCode="0">
                  <c:v>45</c:v>
                </c:pt>
                <c:pt idx="66" formatCode="0">
                  <c:v>42</c:v>
                </c:pt>
                <c:pt idx="67" formatCode="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7-470A-A15B-D8972A3E2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801216"/>
        <c:axId val="215905408"/>
      </c:lineChart>
      <c:catAx>
        <c:axId val="2158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905408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15905408"/>
        <c:scaling>
          <c:orientation val="minMax"/>
          <c:max val="55"/>
          <c:min val="0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801216"/>
        <c:crosses val="autoZero"/>
        <c:crossBetween val="midCat"/>
        <c:maj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696127871656493"/>
          <c:y val="0.90436048435121708"/>
          <c:w val="0.54607744256687463"/>
          <c:h val="7.91032003352523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Figure 4-6: Driver deaths - 12 month rolling totals</a:t>
            </a:r>
          </a:p>
        </c:rich>
      </c:tx>
      <c:layout>
        <c:manualLayout>
          <c:xMode val="edge"/>
          <c:yMode val="edge"/>
          <c:x val="0.12333755462597894"/>
          <c:y val="7.544473102236447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19444444444709"/>
          <c:y val="0.12315281461833189"/>
          <c:w val="0.85658717494089831"/>
          <c:h val="0.68228472222222158"/>
        </c:manualLayout>
      </c:layout>
      <c:lineChart>
        <c:grouping val="standard"/>
        <c:varyColors val="0"/>
        <c:ser>
          <c:idx val="2"/>
          <c:order val="0"/>
          <c:tx>
            <c:strRef>
              <c:f>Age!$X$21</c:f>
              <c:strCache>
                <c:ptCount val="1"/>
                <c:pt idx="0">
                  <c:v>15-24 years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Age!$V$23:$V$90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Age!$X$23:$X$90</c:f>
              <c:numCache>
                <c:formatCode>General</c:formatCode>
                <c:ptCount val="68"/>
                <c:pt idx="0">
                  <c:v>60</c:v>
                </c:pt>
                <c:pt idx="1">
                  <c:v>58</c:v>
                </c:pt>
                <c:pt idx="2">
                  <c:v>55</c:v>
                </c:pt>
                <c:pt idx="3">
                  <c:v>58</c:v>
                </c:pt>
                <c:pt idx="4">
                  <c:v>62</c:v>
                </c:pt>
                <c:pt idx="5">
                  <c:v>71</c:v>
                </c:pt>
                <c:pt idx="6">
                  <c:v>65</c:v>
                </c:pt>
                <c:pt idx="7">
                  <c:v>61</c:v>
                </c:pt>
                <c:pt idx="8">
                  <c:v>56</c:v>
                </c:pt>
                <c:pt idx="9">
                  <c:v>51</c:v>
                </c:pt>
                <c:pt idx="10">
                  <c:v>54</c:v>
                </c:pt>
                <c:pt idx="11">
                  <c:v>52</c:v>
                </c:pt>
                <c:pt idx="12">
                  <c:v>49</c:v>
                </c:pt>
                <c:pt idx="13">
                  <c:v>52</c:v>
                </c:pt>
                <c:pt idx="14">
                  <c:v>57</c:v>
                </c:pt>
                <c:pt idx="15">
                  <c:v>63</c:v>
                </c:pt>
                <c:pt idx="16">
                  <c:v>71</c:v>
                </c:pt>
                <c:pt idx="17">
                  <c:v>62</c:v>
                </c:pt>
                <c:pt idx="18">
                  <c:v>60</c:v>
                </c:pt>
                <c:pt idx="19">
                  <c:v>53</c:v>
                </c:pt>
                <c:pt idx="20">
                  <c:v>56</c:v>
                </c:pt>
                <c:pt idx="21">
                  <c:v>61</c:v>
                </c:pt>
                <c:pt idx="22">
                  <c:v>58</c:v>
                </c:pt>
                <c:pt idx="23">
                  <c:v>60</c:v>
                </c:pt>
                <c:pt idx="24">
                  <c:v>44</c:v>
                </c:pt>
                <c:pt idx="25">
                  <c:v>43</c:v>
                </c:pt>
                <c:pt idx="26">
                  <c:v>48</c:v>
                </c:pt>
                <c:pt idx="27">
                  <c:v>51</c:v>
                </c:pt>
                <c:pt idx="28">
                  <c:v>60</c:v>
                </c:pt>
                <c:pt idx="29">
                  <c:v>62</c:v>
                </c:pt>
                <c:pt idx="30">
                  <c:v>57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54</c:v>
                </c:pt>
                <c:pt idx="35">
                  <c:v>53</c:v>
                </c:pt>
                <c:pt idx="36">
                  <c:v>50</c:v>
                </c:pt>
                <c:pt idx="37">
                  <c:v>47</c:v>
                </c:pt>
                <c:pt idx="38">
                  <c:v>51</c:v>
                </c:pt>
                <c:pt idx="39">
                  <c:v>48</c:v>
                </c:pt>
                <c:pt idx="40">
                  <c:v>48</c:v>
                </c:pt>
                <c:pt idx="41">
                  <c:v>49</c:v>
                </c:pt>
                <c:pt idx="42">
                  <c:v>44</c:v>
                </c:pt>
                <c:pt idx="43">
                  <c:v>51</c:v>
                </c:pt>
                <c:pt idx="44" formatCode="0">
                  <c:v>49</c:v>
                </c:pt>
                <c:pt idx="45" formatCode="0">
                  <c:v>46</c:v>
                </c:pt>
                <c:pt idx="46" formatCode="0">
                  <c:v>49</c:v>
                </c:pt>
                <c:pt idx="47" formatCode="0">
                  <c:v>43</c:v>
                </c:pt>
                <c:pt idx="48" formatCode="0">
                  <c:v>41</c:v>
                </c:pt>
                <c:pt idx="49" formatCode="0">
                  <c:v>38</c:v>
                </c:pt>
                <c:pt idx="50" formatCode="0">
                  <c:v>34</c:v>
                </c:pt>
                <c:pt idx="51" formatCode="0">
                  <c:v>32</c:v>
                </c:pt>
                <c:pt idx="52" formatCode="0">
                  <c:v>29</c:v>
                </c:pt>
                <c:pt idx="53" formatCode="0">
                  <c:v>28</c:v>
                </c:pt>
                <c:pt idx="54" formatCode="0">
                  <c:v>33</c:v>
                </c:pt>
                <c:pt idx="55" formatCode="0">
                  <c:v>33</c:v>
                </c:pt>
                <c:pt idx="56" formatCode="0">
                  <c:v>33</c:v>
                </c:pt>
                <c:pt idx="57" formatCode="0">
                  <c:v>30</c:v>
                </c:pt>
                <c:pt idx="58" formatCode="0">
                  <c:v>26</c:v>
                </c:pt>
                <c:pt idx="59" formatCode="0">
                  <c:v>23</c:v>
                </c:pt>
                <c:pt idx="60" formatCode="0">
                  <c:v>33</c:v>
                </c:pt>
                <c:pt idx="61" formatCode="0">
                  <c:v>44</c:v>
                </c:pt>
                <c:pt idx="62" formatCode="0">
                  <c:v>40</c:v>
                </c:pt>
                <c:pt idx="63" formatCode="0">
                  <c:v>45</c:v>
                </c:pt>
                <c:pt idx="64" formatCode="0">
                  <c:v>42</c:v>
                </c:pt>
                <c:pt idx="65" formatCode="0">
                  <c:v>31</c:v>
                </c:pt>
                <c:pt idx="66" formatCode="0">
                  <c:v>36</c:v>
                </c:pt>
                <c:pt idx="67" formatCode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3-470D-B01E-5DAF7B3A41EA}"/>
            </c:ext>
          </c:extLst>
        </c:ser>
        <c:ser>
          <c:idx val="3"/>
          <c:order val="1"/>
          <c:tx>
            <c:strRef>
              <c:f>Age!$Y$21</c:f>
              <c:strCache>
                <c:ptCount val="1"/>
                <c:pt idx="0">
                  <c:v>25-59 years</c:v>
                </c:pt>
              </c:strCache>
            </c:strRef>
          </c:tx>
          <c:spPr>
            <a:ln w="25400">
              <a:solidFill>
                <a:srgbClr val="92D050"/>
              </a:solidFill>
              <a:prstDash val="solid"/>
            </a:ln>
          </c:spPr>
          <c:marker>
            <c:symbol val="none"/>
          </c:marker>
          <c:cat>
            <c:strRef>
              <c:f>Age!$V$23:$V$90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Age!$Y$23:$Y$90</c:f>
              <c:numCache>
                <c:formatCode>General</c:formatCode>
                <c:ptCount val="68"/>
                <c:pt idx="0">
                  <c:v>113</c:v>
                </c:pt>
                <c:pt idx="1">
                  <c:v>139</c:v>
                </c:pt>
                <c:pt idx="2">
                  <c:v>129</c:v>
                </c:pt>
                <c:pt idx="3">
                  <c:v>136</c:v>
                </c:pt>
                <c:pt idx="4">
                  <c:v>149</c:v>
                </c:pt>
                <c:pt idx="5">
                  <c:v>135</c:v>
                </c:pt>
                <c:pt idx="6">
                  <c:v>135</c:v>
                </c:pt>
                <c:pt idx="7">
                  <c:v>121</c:v>
                </c:pt>
                <c:pt idx="8">
                  <c:v>116</c:v>
                </c:pt>
                <c:pt idx="9">
                  <c:v>111</c:v>
                </c:pt>
                <c:pt idx="10">
                  <c:v>111</c:v>
                </c:pt>
                <c:pt idx="11">
                  <c:v>119</c:v>
                </c:pt>
                <c:pt idx="12">
                  <c:v>116</c:v>
                </c:pt>
                <c:pt idx="13">
                  <c:v>119</c:v>
                </c:pt>
                <c:pt idx="14">
                  <c:v>131</c:v>
                </c:pt>
                <c:pt idx="15">
                  <c:v>131</c:v>
                </c:pt>
                <c:pt idx="16">
                  <c:v>127</c:v>
                </c:pt>
                <c:pt idx="17">
                  <c:v>122</c:v>
                </c:pt>
                <c:pt idx="18">
                  <c:v>111</c:v>
                </c:pt>
                <c:pt idx="19">
                  <c:v>118</c:v>
                </c:pt>
                <c:pt idx="20">
                  <c:v>120</c:v>
                </c:pt>
                <c:pt idx="21">
                  <c:v>130</c:v>
                </c:pt>
                <c:pt idx="22">
                  <c:v>116</c:v>
                </c:pt>
                <c:pt idx="23">
                  <c:v>103</c:v>
                </c:pt>
                <c:pt idx="24">
                  <c:v>104</c:v>
                </c:pt>
                <c:pt idx="25">
                  <c:v>86</c:v>
                </c:pt>
                <c:pt idx="26">
                  <c:v>93</c:v>
                </c:pt>
                <c:pt idx="27">
                  <c:v>92</c:v>
                </c:pt>
                <c:pt idx="28">
                  <c:v>92</c:v>
                </c:pt>
                <c:pt idx="29">
                  <c:v>100</c:v>
                </c:pt>
                <c:pt idx="30">
                  <c:v>103</c:v>
                </c:pt>
                <c:pt idx="31">
                  <c:v>113</c:v>
                </c:pt>
                <c:pt idx="32">
                  <c:v>112</c:v>
                </c:pt>
                <c:pt idx="33">
                  <c:v>104</c:v>
                </c:pt>
                <c:pt idx="34">
                  <c:v>91</c:v>
                </c:pt>
                <c:pt idx="35">
                  <c:v>82</c:v>
                </c:pt>
                <c:pt idx="36">
                  <c:v>75</c:v>
                </c:pt>
                <c:pt idx="37">
                  <c:v>88</c:v>
                </c:pt>
                <c:pt idx="38">
                  <c:v>100</c:v>
                </c:pt>
                <c:pt idx="39">
                  <c:v>96</c:v>
                </c:pt>
                <c:pt idx="40">
                  <c:v>102</c:v>
                </c:pt>
                <c:pt idx="41">
                  <c:v>90</c:v>
                </c:pt>
                <c:pt idx="42">
                  <c:v>78</c:v>
                </c:pt>
                <c:pt idx="43">
                  <c:v>77</c:v>
                </c:pt>
                <c:pt idx="44" formatCode="0">
                  <c:v>71</c:v>
                </c:pt>
                <c:pt idx="45" formatCode="0">
                  <c:v>64</c:v>
                </c:pt>
                <c:pt idx="46" formatCode="0">
                  <c:v>66</c:v>
                </c:pt>
                <c:pt idx="47" formatCode="0">
                  <c:v>68</c:v>
                </c:pt>
                <c:pt idx="48" formatCode="0">
                  <c:v>66</c:v>
                </c:pt>
                <c:pt idx="49" formatCode="0">
                  <c:v>62</c:v>
                </c:pt>
                <c:pt idx="50" formatCode="0">
                  <c:v>62</c:v>
                </c:pt>
                <c:pt idx="51" formatCode="0">
                  <c:v>60</c:v>
                </c:pt>
                <c:pt idx="52" formatCode="0">
                  <c:v>57</c:v>
                </c:pt>
                <c:pt idx="53" formatCode="0">
                  <c:v>61</c:v>
                </c:pt>
                <c:pt idx="54" formatCode="0">
                  <c:v>56</c:v>
                </c:pt>
                <c:pt idx="55" formatCode="0">
                  <c:v>57</c:v>
                </c:pt>
                <c:pt idx="56" formatCode="0">
                  <c:v>60</c:v>
                </c:pt>
                <c:pt idx="57" formatCode="0">
                  <c:v>69</c:v>
                </c:pt>
                <c:pt idx="58" formatCode="0">
                  <c:v>66</c:v>
                </c:pt>
                <c:pt idx="59" formatCode="0">
                  <c:v>63</c:v>
                </c:pt>
                <c:pt idx="60" formatCode="0">
                  <c:v>60</c:v>
                </c:pt>
                <c:pt idx="61" formatCode="0">
                  <c:v>56</c:v>
                </c:pt>
                <c:pt idx="62" formatCode="0">
                  <c:v>68</c:v>
                </c:pt>
                <c:pt idx="63" formatCode="0">
                  <c:v>69</c:v>
                </c:pt>
                <c:pt idx="64" formatCode="0">
                  <c:v>78</c:v>
                </c:pt>
                <c:pt idx="65" formatCode="0">
                  <c:v>88</c:v>
                </c:pt>
                <c:pt idx="66" formatCode="0">
                  <c:v>83</c:v>
                </c:pt>
                <c:pt idx="67" formatCode="0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3-470D-B01E-5DAF7B3A41EA}"/>
            </c:ext>
          </c:extLst>
        </c:ser>
        <c:ser>
          <c:idx val="4"/>
          <c:order val="2"/>
          <c:tx>
            <c:strRef>
              <c:f>Age!$Z$21</c:f>
              <c:strCache>
                <c:ptCount val="1"/>
                <c:pt idx="0">
                  <c:v>60+ years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ysDash"/>
            </a:ln>
          </c:spPr>
          <c:marker>
            <c:symbol val="none"/>
          </c:marker>
          <c:cat>
            <c:strRef>
              <c:f>Age!$V$23:$V$90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Age!$Z$23:$Z$90</c:f>
              <c:numCache>
                <c:formatCode>General</c:formatCode>
                <c:ptCount val="68"/>
                <c:pt idx="0">
                  <c:v>51</c:v>
                </c:pt>
                <c:pt idx="1">
                  <c:v>49</c:v>
                </c:pt>
                <c:pt idx="2">
                  <c:v>50</c:v>
                </c:pt>
                <c:pt idx="3">
                  <c:v>50</c:v>
                </c:pt>
                <c:pt idx="4">
                  <c:v>54</c:v>
                </c:pt>
                <c:pt idx="5">
                  <c:v>54</c:v>
                </c:pt>
                <c:pt idx="6">
                  <c:v>45</c:v>
                </c:pt>
                <c:pt idx="7">
                  <c:v>44</c:v>
                </c:pt>
                <c:pt idx="8">
                  <c:v>42</c:v>
                </c:pt>
                <c:pt idx="9">
                  <c:v>42</c:v>
                </c:pt>
                <c:pt idx="10">
                  <c:v>46</c:v>
                </c:pt>
                <c:pt idx="11">
                  <c:v>46</c:v>
                </c:pt>
                <c:pt idx="12">
                  <c:v>50</c:v>
                </c:pt>
                <c:pt idx="13">
                  <c:v>44</c:v>
                </c:pt>
                <c:pt idx="14">
                  <c:v>41</c:v>
                </c:pt>
                <c:pt idx="15">
                  <c:v>39</c:v>
                </c:pt>
                <c:pt idx="16">
                  <c:v>38</c:v>
                </c:pt>
                <c:pt idx="17">
                  <c:v>46</c:v>
                </c:pt>
                <c:pt idx="18">
                  <c:v>46</c:v>
                </c:pt>
                <c:pt idx="19">
                  <c:v>43</c:v>
                </c:pt>
                <c:pt idx="20">
                  <c:v>43</c:v>
                </c:pt>
                <c:pt idx="21">
                  <c:v>36</c:v>
                </c:pt>
                <c:pt idx="22">
                  <c:v>38</c:v>
                </c:pt>
                <c:pt idx="23">
                  <c:v>38</c:v>
                </c:pt>
                <c:pt idx="24">
                  <c:v>39</c:v>
                </c:pt>
                <c:pt idx="25">
                  <c:v>45</c:v>
                </c:pt>
                <c:pt idx="26">
                  <c:v>45</c:v>
                </c:pt>
                <c:pt idx="27">
                  <c:v>47</c:v>
                </c:pt>
                <c:pt idx="28">
                  <c:v>43</c:v>
                </c:pt>
                <c:pt idx="29">
                  <c:v>38</c:v>
                </c:pt>
                <c:pt idx="30">
                  <c:v>36</c:v>
                </c:pt>
                <c:pt idx="31">
                  <c:v>34</c:v>
                </c:pt>
                <c:pt idx="32">
                  <c:v>28</c:v>
                </c:pt>
                <c:pt idx="33">
                  <c:v>27</c:v>
                </c:pt>
                <c:pt idx="34">
                  <c:v>26</c:v>
                </c:pt>
                <c:pt idx="35">
                  <c:v>28</c:v>
                </c:pt>
                <c:pt idx="36">
                  <c:v>41</c:v>
                </c:pt>
                <c:pt idx="37">
                  <c:v>43</c:v>
                </c:pt>
                <c:pt idx="38">
                  <c:v>49</c:v>
                </c:pt>
                <c:pt idx="39">
                  <c:v>49</c:v>
                </c:pt>
                <c:pt idx="40">
                  <c:v>44</c:v>
                </c:pt>
                <c:pt idx="41">
                  <c:v>50</c:v>
                </c:pt>
                <c:pt idx="42">
                  <c:v>50</c:v>
                </c:pt>
                <c:pt idx="43">
                  <c:v>52</c:v>
                </c:pt>
                <c:pt idx="44" formatCode="0">
                  <c:v>50</c:v>
                </c:pt>
                <c:pt idx="45" formatCode="0">
                  <c:v>41</c:v>
                </c:pt>
                <c:pt idx="46" formatCode="0">
                  <c:v>41</c:v>
                </c:pt>
                <c:pt idx="47" formatCode="0">
                  <c:v>38</c:v>
                </c:pt>
                <c:pt idx="48" formatCode="0">
                  <c:v>37</c:v>
                </c:pt>
                <c:pt idx="49" formatCode="0">
                  <c:v>46</c:v>
                </c:pt>
                <c:pt idx="50" formatCode="0">
                  <c:v>48</c:v>
                </c:pt>
                <c:pt idx="51" formatCode="0">
                  <c:v>43</c:v>
                </c:pt>
                <c:pt idx="52" formatCode="0">
                  <c:v>42</c:v>
                </c:pt>
                <c:pt idx="53" formatCode="0">
                  <c:v>35</c:v>
                </c:pt>
                <c:pt idx="54" formatCode="0">
                  <c:v>32</c:v>
                </c:pt>
                <c:pt idx="55" formatCode="0">
                  <c:v>35</c:v>
                </c:pt>
                <c:pt idx="56" formatCode="0">
                  <c:v>37</c:v>
                </c:pt>
                <c:pt idx="57" formatCode="0">
                  <c:v>38</c:v>
                </c:pt>
                <c:pt idx="58" formatCode="0">
                  <c:v>32</c:v>
                </c:pt>
                <c:pt idx="59" formatCode="0">
                  <c:v>41</c:v>
                </c:pt>
                <c:pt idx="60" formatCode="0">
                  <c:v>39</c:v>
                </c:pt>
                <c:pt idx="61" formatCode="0">
                  <c:v>38</c:v>
                </c:pt>
                <c:pt idx="62" formatCode="0">
                  <c:v>46</c:v>
                </c:pt>
                <c:pt idx="63" formatCode="0">
                  <c:v>43</c:v>
                </c:pt>
                <c:pt idx="64" formatCode="0">
                  <c:v>44</c:v>
                </c:pt>
                <c:pt idx="65" formatCode="0">
                  <c:v>45</c:v>
                </c:pt>
                <c:pt idx="66" formatCode="0">
                  <c:v>40</c:v>
                </c:pt>
                <c:pt idx="67" formatCode="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3-470D-B01E-5DAF7B3A4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5520"/>
        <c:axId val="2957312"/>
      </c:lineChart>
      <c:catAx>
        <c:axId val="29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57312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95731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5552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05"/>
          <c:y val="0.88187834261303388"/>
          <c:w val="0.9"/>
          <c:h val="0.1181216573869696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Figure 4-7: Passenger deaths - 12 month rolling totals</a:t>
            </a:r>
          </a:p>
        </c:rich>
      </c:tx>
      <c:layout>
        <c:manualLayout>
          <c:xMode val="edge"/>
          <c:yMode val="edge"/>
          <c:x val="0.14363947990543741"/>
          <c:y val="8.047309027777773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346631205673699E-2"/>
          <c:y val="0.15622569444444498"/>
          <c:w val="0.85071040189125258"/>
          <c:h val="0.62933984375000063"/>
        </c:manualLayout>
      </c:layout>
      <c:lineChart>
        <c:grouping val="standard"/>
        <c:varyColors val="0"/>
        <c:ser>
          <c:idx val="2"/>
          <c:order val="0"/>
          <c:tx>
            <c:strRef>
              <c:f>Age!$AA$21</c:f>
              <c:strCache>
                <c:ptCount val="1"/>
                <c:pt idx="0">
                  <c:v>0-14 years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Age!$V$23:$V$90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Age!$AA$23:$AA$90</c:f>
              <c:numCache>
                <c:formatCode>General</c:formatCode>
                <c:ptCount val="68"/>
                <c:pt idx="0">
                  <c:v>21</c:v>
                </c:pt>
                <c:pt idx="1">
                  <c:v>23</c:v>
                </c:pt>
                <c:pt idx="2">
                  <c:v>26</c:v>
                </c:pt>
                <c:pt idx="3">
                  <c:v>27</c:v>
                </c:pt>
                <c:pt idx="4">
                  <c:v>23</c:v>
                </c:pt>
                <c:pt idx="5">
                  <c:v>20</c:v>
                </c:pt>
                <c:pt idx="6">
                  <c:v>14</c:v>
                </c:pt>
                <c:pt idx="7">
                  <c:v>13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14</c:v>
                </c:pt>
                <c:pt idx="12">
                  <c:v>9</c:v>
                </c:pt>
                <c:pt idx="13">
                  <c:v>7</c:v>
                </c:pt>
                <c:pt idx="14">
                  <c:v>8</c:v>
                </c:pt>
                <c:pt idx="15">
                  <c:v>12</c:v>
                </c:pt>
                <c:pt idx="16">
                  <c:v>13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21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16</c:v>
                </c:pt>
                <c:pt idx="28">
                  <c:v>19</c:v>
                </c:pt>
                <c:pt idx="29">
                  <c:v>16</c:v>
                </c:pt>
                <c:pt idx="30">
                  <c:v>19</c:v>
                </c:pt>
                <c:pt idx="31">
                  <c:v>15</c:v>
                </c:pt>
                <c:pt idx="32">
                  <c:v>18</c:v>
                </c:pt>
                <c:pt idx="33">
                  <c:v>24</c:v>
                </c:pt>
                <c:pt idx="34">
                  <c:v>18</c:v>
                </c:pt>
                <c:pt idx="35">
                  <c:v>16</c:v>
                </c:pt>
                <c:pt idx="36">
                  <c:v>16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13</c:v>
                </c:pt>
                <c:pt idx="41">
                  <c:v>14</c:v>
                </c:pt>
                <c:pt idx="42">
                  <c:v>13</c:v>
                </c:pt>
                <c:pt idx="43">
                  <c:v>14</c:v>
                </c:pt>
                <c:pt idx="44" formatCode="0">
                  <c:v>13</c:v>
                </c:pt>
                <c:pt idx="45" formatCode="0">
                  <c:v>10</c:v>
                </c:pt>
                <c:pt idx="46" formatCode="0">
                  <c:v>9</c:v>
                </c:pt>
                <c:pt idx="47" formatCode="0">
                  <c:v>9</c:v>
                </c:pt>
                <c:pt idx="48" formatCode="0">
                  <c:v>10</c:v>
                </c:pt>
                <c:pt idx="49" formatCode="0">
                  <c:v>8</c:v>
                </c:pt>
                <c:pt idx="50" formatCode="0">
                  <c:v>7</c:v>
                </c:pt>
                <c:pt idx="51" formatCode="0">
                  <c:v>8</c:v>
                </c:pt>
                <c:pt idx="52" formatCode="0">
                  <c:v>6</c:v>
                </c:pt>
                <c:pt idx="53" formatCode="0">
                  <c:v>7</c:v>
                </c:pt>
                <c:pt idx="54" formatCode="0">
                  <c:v>7</c:v>
                </c:pt>
                <c:pt idx="55" formatCode="0">
                  <c:v>4</c:v>
                </c:pt>
                <c:pt idx="56" formatCode="0">
                  <c:v>3</c:v>
                </c:pt>
                <c:pt idx="57" formatCode="0">
                  <c:v>6</c:v>
                </c:pt>
                <c:pt idx="58" formatCode="0">
                  <c:v>6</c:v>
                </c:pt>
                <c:pt idx="59" formatCode="0">
                  <c:v>9</c:v>
                </c:pt>
                <c:pt idx="60" formatCode="0">
                  <c:v>11</c:v>
                </c:pt>
                <c:pt idx="61" formatCode="0">
                  <c:v>9</c:v>
                </c:pt>
                <c:pt idx="62" formatCode="0">
                  <c:v>9</c:v>
                </c:pt>
                <c:pt idx="63" formatCode="0">
                  <c:v>5</c:v>
                </c:pt>
                <c:pt idx="64" formatCode="0">
                  <c:v>5</c:v>
                </c:pt>
                <c:pt idx="65" formatCode="0">
                  <c:v>6</c:v>
                </c:pt>
                <c:pt idx="66" formatCode="0">
                  <c:v>8</c:v>
                </c:pt>
                <c:pt idx="67" formatCode="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D-4DF8-976F-F2DAA593B6B4}"/>
            </c:ext>
          </c:extLst>
        </c:ser>
        <c:ser>
          <c:idx val="3"/>
          <c:order val="1"/>
          <c:tx>
            <c:strRef>
              <c:f>Age!$AB$21</c:f>
              <c:strCache>
                <c:ptCount val="1"/>
                <c:pt idx="0">
                  <c:v>15-24 years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Age!$V$23:$V$90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Age!$AB$23:$AB$90</c:f>
              <c:numCache>
                <c:formatCode>General</c:formatCode>
                <c:ptCount val="68"/>
                <c:pt idx="0">
                  <c:v>53</c:v>
                </c:pt>
                <c:pt idx="1">
                  <c:v>49</c:v>
                </c:pt>
                <c:pt idx="2">
                  <c:v>46</c:v>
                </c:pt>
                <c:pt idx="3">
                  <c:v>36</c:v>
                </c:pt>
                <c:pt idx="4">
                  <c:v>34</c:v>
                </c:pt>
                <c:pt idx="5">
                  <c:v>38</c:v>
                </c:pt>
                <c:pt idx="6">
                  <c:v>34</c:v>
                </c:pt>
                <c:pt idx="7">
                  <c:v>41</c:v>
                </c:pt>
                <c:pt idx="8">
                  <c:v>42</c:v>
                </c:pt>
                <c:pt idx="9">
                  <c:v>45</c:v>
                </c:pt>
                <c:pt idx="10">
                  <c:v>43</c:v>
                </c:pt>
                <c:pt idx="11">
                  <c:v>33</c:v>
                </c:pt>
                <c:pt idx="12">
                  <c:v>39</c:v>
                </c:pt>
                <c:pt idx="13">
                  <c:v>37</c:v>
                </c:pt>
                <c:pt idx="14">
                  <c:v>49</c:v>
                </c:pt>
                <c:pt idx="15">
                  <c:v>55</c:v>
                </c:pt>
                <c:pt idx="16">
                  <c:v>60</c:v>
                </c:pt>
                <c:pt idx="17">
                  <c:v>61</c:v>
                </c:pt>
                <c:pt idx="18">
                  <c:v>58</c:v>
                </c:pt>
                <c:pt idx="19">
                  <c:v>61</c:v>
                </c:pt>
                <c:pt idx="20">
                  <c:v>59</c:v>
                </c:pt>
                <c:pt idx="21">
                  <c:v>60</c:v>
                </c:pt>
                <c:pt idx="22">
                  <c:v>59</c:v>
                </c:pt>
                <c:pt idx="23">
                  <c:v>58</c:v>
                </c:pt>
                <c:pt idx="24">
                  <c:v>46</c:v>
                </c:pt>
                <c:pt idx="25">
                  <c:v>42</c:v>
                </c:pt>
                <c:pt idx="26">
                  <c:v>36</c:v>
                </c:pt>
                <c:pt idx="27">
                  <c:v>35</c:v>
                </c:pt>
                <c:pt idx="28">
                  <c:v>44</c:v>
                </c:pt>
                <c:pt idx="29">
                  <c:v>45</c:v>
                </c:pt>
                <c:pt idx="30">
                  <c:v>50</c:v>
                </c:pt>
                <c:pt idx="31">
                  <c:v>54</c:v>
                </c:pt>
                <c:pt idx="32">
                  <c:v>52</c:v>
                </c:pt>
                <c:pt idx="33">
                  <c:v>50</c:v>
                </c:pt>
                <c:pt idx="34">
                  <c:v>51</c:v>
                </c:pt>
                <c:pt idx="35">
                  <c:v>45</c:v>
                </c:pt>
                <c:pt idx="36">
                  <c:v>40</c:v>
                </c:pt>
                <c:pt idx="37">
                  <c:v>48</c:v>
                </c:pt>
                <c:pt idx="38">
                  <c:v>44</c:v>
                </c:pt>
                <c:pt idx="39">
                  <c:v>44</c:v>
                </c:pt>
                <c:pt idx="40">
                  <c:v>46</c:v>
                </c:pt>
                <c:pt idx="41">
                  <c:v>40</c:v>
                </c:pt>
                <c:pt idx="42">
                  <c:v>42</c:v>
                </c:pt>
                <c:pt idx="43">
                  <c:v>45</c:v>
                </c:pt>
                <c:pt idx="44" formatCode="0">
                  <c:v>43</c:v>
                </c:pt>
                <c:pt idx="45" formatCode="0">
                  <c:v>40</c:v>
                </c:pt>
                <c:pt idx="46" formatCode="0">
                  <c:v>34</c:v>
                </c:pt>
                <c:pt idx="47" formatCode="0">
                  <c:v>25</c:v>
                </c:pt>
                <c:pt idx="48" formatCode="0">
                  <c:v>22</c:v>
                </c:pt>
                <c:pt idx="49" formatCode="0">
                  <c:v>19</c:v>
                </c:pt>
                <c:pt idx="50" formatCode="0">
                  <c:v>17</c:v>
                </c:pt>
                <c:pt idx="51" formatCode="0">
                  <c:v>18</c:v>
                </c:pt>
                <c:pt idx="52" formatCode="0">
                  <c:v>20</c:v>
                </c:pt>
                <c:pt idx="53" formatCode="0">
                  <c:v>20</c:v>
                </c:pt>
                <c:pt idx="54" formatCode="0">
                  <c:v>23</c:v>
                </c:pt>
                <c:pt idx="55" formatCode="0">
                  <c:v>21</c:v>
                </c:pt>
                <c:pt idx="56" formatCode="0">
                  <c:v>16</c:v>
                </c:pt>
                <c:pt idx="57" formatCode="0">
                  <c:v>18</c:v>
                </c:pt>
                <c:pt idx="58" formatCode="0">
                  <c:v>16</c:v>
                </c:pt>
                <c:pt idx="59" formatCode="0">
                  <c:v>23</c:v>
                </c:pt>
                <c:pt idx="60" formatCode="0">
                  <c:v>24</c:v>
                </c:pt>
                <c:pt idx="61" formatCode="0">
                  <c:v>21</c:v>
                </c:pt>
                <c:pt idx="62" formatCode="0">
                  <c:v>23</c:v>
                </c:pt>
                <c:pt idx="63" formatCode="0">
                  <c:v>21</c:v>
                </c:pt>
                <c:pt idx="64" formatCode="0">
                  <c:v>25</c:v>
                </c:pt>
                <c:pt idx="65" formatCode="0">
                  <c:v>31</c:v>
                </c:pt>
                <c:pt idx="66" formatCode="0">
                  <c:v>33</c:v>
                </c:pt>
                <c:pt idx="67" formatCode="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D-4DF8-976F-F2DAA593B6B4}"/>
            </c:ext>
          </c:extLst>
        </c:ser>
        <c:ser>
          <c:idx val="4"/>
          <c:order val="2"/>
          <c:tx>
            <c:strRef>
              <c:f>Age!$AC$21</c:f>
              <c:strCache>
                <c:ptCount val="1"/>
                <c:pt idx="0">
                  <c:v>25-59 years</c:v>
                </c:pt>
              </c:strCache>
            </c:strRef>
          </c:tx>
          <c:spPr>
            <a:ln w="25400">
              <a:solidFill>
                <a:srgbClr val="92D050"/>
              </a:solidFill>
              <a:prstDash val="solid"/>
            </a:ln>
          </c:spPr>
          <c:marker>
            <c:symbol val="none"/>
          </c:marker>
          <c:cat>
            <c:strRef>
              <c:f>Age!$V$23:$V$90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Age!$AC$23:$AC$90</c:f>
              <c:numCache>
                <c:formatCode>General</c:formatCode>
                <c:ptCount val="68"/>
                <c:pt idx="0">
                  <c:v>37</c:v>
                </c:pt>
                <c:pt idx="1">
                  <c:v>39</c:v>
                </c:pt>
                <c:pt idx="2">
                  <c:v>39</c:v>
                </c:pt>
                <c:pt idx="3">
                  <c:v>46</c:v>
                </c:pt>
                <c:pt idx="4">
                  <c:v>47</c:v>
                </c:pt>
                <c:pt idx="5">
                  <c:v>46</c:v>
                </c:pt>
                <c:pt idx="6">
                  <c:v>43</c:v>
                </c:pt>
                <c:pt idx="7">
                  <c:v>39</c:v>
                </c:pt>
                <c:pt idx="8">
                  <c:v>39</c:v>
                </c:pt>
                <c:pt idx="9">
                  <c:v>33</c:v>
                </c:pt>
                <c:pt idx="10">
                  <c:v>33</c:v>
                </c:pt>
                <c:pt idx="11">
                  <c:v>28</c:v>
                </c:pt>
                <c:pt idx="12">
                  <c:v>27</c:v>
                </c:pt>
                <c:pt idx="13">
                  <c:v>32</c:v>
                </c:pt>
                <c:pt idx="14">
                  <c:v>33</c:v>
                </c:pt>
                <c:pt idx="15">
                  <c:v>35</c:v>
                </c:pt>
                <c:pt idx="16">
                  <c:v>36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24</c:v>
                </c:pt>
                <c:pt idx="21">
                  <c:v>30</c:v>
                </c:pt>
                <c:pt idx="22">
                  <c:v>27</c:v>
                </c:pt>
                <c:pt idx="23">
                  <c:v>28</c:v>
                </c:pt>
                <c:pt idx="24">
                  <c:v>34</c:v>
                </c:pt>
                <c:pt idx="25">
                  <c:v>32</c:v>
                </c:pt>
                <c:pt idx="26">
                  <c:v>31</c:v>
                </c:pt>
                <c:pt idx="27">
                  <c:v>29</c:v>
                </c:pt>
                <c:pt idx="28">
                  <c:v>21</c:v>
                </c:pt>
                <c:pt idx="29">
                  <c:v>21</c:v>
                </c:pt>
                <c:pt idx="30">
                  <c:v>30</c:v>
                </c:pt>
                <c:pt idx="31">
                  <c:v>29</c:v>
                </c:pt>
                <c:pt idx="32">
                  <c:v>40</c:v>
                </c:pt>
                <c:pt idx="33">
                  <c:v>33</c:v>
                </c:pt>
                <c:pt idx="34">
                  <c:v>24</c:v>
                </c:pt>
                <c:pt idx="35">
                  <c:v>25</c:v>
                </c:pt>
                <c:pt idx="36">
                  <c:v>20</c:v>
                </c:pt>
                <c:pt idx="37">
                  <c:v>25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 formatCode="0">
                  <c:v>21</c:v>
                </c:pt>
                <c:pt idx="45" formatCode="0">
                  <c:v>19</c:v>
                </c:pt>
                <c:pt idx="46" formatCode="0">
                  <c:v>16</c:v>
                </c:pt>
                <c:pt idx="47" formatCode="0">
                  <c:v>16</c:v>
                </c:pt>
                <c:pt idx="48" formatCode="0">
                  <c:v>25</c:v>
                </c:pt>
                <c:pt idx="49" formatCode="0">
                  <c:v>25</c:v>
                </c:pt>
                <c:pt idx="50" formatCode="0">
                  <c:v>30</c:v>
                </c:pt>
                <c:pt idx="51" formatCode="0">
                  <c:v>39</c:v>
                </c:pt>
                <c:pt idx="52" formatCode="0">
                  <c:v>30</c:v>
                </c:pt>
                <c:pt idx="53" formatCode="0">
                  <c:v>29</c:v>
                </c:pt>
                <c:pt idx="54" formatCode="0">
                  <c:v>24</c:v>
                </c:pt>
                <c:pt idx="55" formatCode="0">
                  <c:v>11</c:v>
                </c:pt>
                <c:pt idx="56" formatCode="0">
                  <c:v>13</c:v>
                </c:pt>
                <c:pt idx="57" formatCode="0">
                  <c:v>17</c:v>
                </c:pt>
                <c:pt idx="58" formatCode="0">
                  <c:v>15</c:v>
                </c:pt>
                <c:pt idx="59" formatCode="0">
                  <c:v>22</c:v>
                </c:pt>
                <c:pt idx="60" formatCode="0">
                  <c:v>27</c:v>
                </c:pt>
                <c:pt idx="61" formatCode="0">
                  <c:v>30</c:v>
                </c:pt>
                <c:pt idx="62" formatCode="0">
                  <c:v>33</c:v>
                </c:pt>
                <c:pt idx="63" formatCode="0">
                  <c:v>31</c:v>
                </c:pt>
                <c:pt idx="64" formatCode="0">
                  <c:v>31</c:v>
                </c:pt>
                <c:pt idx="65" formatCode="0">
                  <c:v>28</c:v>
                </c:pt>
                <c:pt idx="66" formatCode="0">
                  <c:v>29</c:v>
                </c:pt>
                <c:pt idx="67" formatCode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D-4DF8-976F-F2DAA593B6B4}"/>
            </c:ext>
          </c:extLst>
        </c:ser>
        <c:ser>
          <c:idx val="0"/>
          <c:order val="3"/>
          <c:tx>
            <c:strRef>
              <c:f>Age!$AD$21</c:f>
              <c:strCache>
                <c:ptCount val="1"/>
                <c:pt idx="0">
                  <c:v>60+ years</c:v>
                </c:pt>
              </c:strCache>
            </c:strRef>
          </c:tx>
          <c:spPr>
            <a:ln w="25400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Age!$V$23:$V$90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Age!$AD$23:$AD$90</c:f>
              <c:numCache>
                <c:formatCode>General</c:formatCode>
                <c:ptCount val="68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20</c:v>
                </c:pt>
                <c:pt idx="7">
                  <c:v>26</c:v>
                </c:pt>
                <c:pt idx="8">
                  <c:v>25</c:v>
                </c:pt>
                <c:pt idx="9">
                  <c:v>20</c:v>
                </c:pt>
                <c:pt idx="10">
                  <c:v>17</c:v>
                </c:pt>
                <c:pt idx="11">
                  <c:v>18</c:v>
                </c:pt>
                <c:pt idx="12">
                  <c:v>23</c:v>
                </c:pt>
                <c:pt idx="13">
                  <c:v>27</c:v>
                </c:pt>
                <c:pt idx="14">
                  <c:v>32</c:v>
                </c:pt>
                <c:pt idx="15">
                  <c:v>26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20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20</c:v>
                </c:pt>
                <c:pt idx="26">
                  <c:v>21</c:v>
                </c:pt>
                <c:pt idx="27">
                  <c:v>27</c:v>
                </c:pt>
                <c:pt idx="28">
                  <c:v>25</c:v>
                </c:pt>
                <c:pt idx="29">
                  <c:v>21</c:v>
                </c:pt>
                <c:pt idx="30">
                  <c:v>23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21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19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16</c:v>
                </c:pt>
                <c:pt idx="43">
                  <c:v>13</c:v>
                </c:pt>
                <c:pt idx="44" formatCode="0">
                  <c:v>10</c:v>
                </c:pt>
                <c:pt idx="45" formatCode="0">
                  <c:v>9</c:v>
                </c:pt>
                <c:pt idx="46" formatCode="0">
                  <c:v>10</c:v>
                </c:pt>
                <c:pt idx="47" formatCode="0">
                  <c:v>11</c:v>
                </c:pt>
                <c:pt idx="48" formatCode="0">
                  <c:v>13</c:v>
                </c:pt>
                <c:pt idx="49" formatCode="0">
                  <c:v>15</c:v>
                </c:pt>
                <c:pt idx="50" formatCode="0">
                  <c:v>12</c:v>
                </c:pt>
                <c:pt idx="51" formatCode="0">
                  <c:v>15</c:v>
                </c:pt>
                <c:pt idx="52" formatCode="0">
                  <c:v>14</c:v>
                </c:pt>
                <c:pt idx="53" formatCode="0">
                  <c:v>11</c:v>
                </c:pt>
                <c:pt idx="54" formatCode="0">
                  <c:v>14</c:v>
                </c:pt>
                <c:pt idx="55" formatCode="0">
                  <c:v>11</c:v>
                </c:pt>
                <c:pt idx="56" formatCode="0">
                  <c:v>10</c:v>
                </c:pt>
                <c:pt idx="57" formatCode="0">
                  <c:v>10</c:v>
                </c:pt>
                <c:pt idx="58" formatCode="0">
                  <c:v>8</c:v>
                </c:pt>
                <c:pt idx="59" formatCode="0">
                  <c:v>10</c:v>
                </c:pt>
                <c:pt idx="60" formatCode="0">
                  <c:v>13</c:v>
                </c:pt>
                <c:pt idx="61" formatCode="0">
                  <c:v>13</c:v>
                </c:pt>
                <c:pt idx="62" formatCode="0">
                  <c:v>13</c:v>
                </c:pt>
                <c:pt idx="63" formatCode="0">
                  <c:v>13</c:v>
                </c:pt>
                <c:pt idx="64" formatCode="0">
                  <c:v>13</c:v>
                </c:pt>
                <c:pt idx="65" formatCode="0">
                  <c:v>12</c:v>
                </c:pt>
                <c:pt idx="66" formatCode="0">
                  <c:v>13</c:v>
                </c:pt>
                <c:pt idx="67" formatCode="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DD-4DF8-976F-F2DAA593B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0192"/>
        <c:axId val="3001728"/>
      </c:lineChart>
      <c:catAx>
        <c:axId val="300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01728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300172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001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919224984517482"/>
          <c:y val="0.87882318057523168"/>
          <c:w val="0.75790969948981735"/>
          <c:h val="0.1046407274404513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Figure 4-10: Deaths by age</a:t>
            </a:r>
          </a:p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12 month rolling </a:t>
            </a:r>
            <a:r>
              <a:rPr lang="en-NZ" sz="1000" baseline="0">
                <a:latin typeface="+mn-lt"/>
              </a:rPr>
              <a:t>totals</a:t>
            </a:r>
            <a:endParaRPr lang="en-NZ" sz="1000">
              <a:latin typeface="+mn-lt"/>
            </a:endParaRPr>
          </a:p>
        </c:rich>
      </c:tx>
      <c:layout>
        <c:manualLayout>
          <c:xMode val="edge"/>
          <c:yMode val="edge"/>
          <c:x val="0.27977186761229406"/>
          <c:y val="7.596354166666671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93794326241131E-2"/>
          <c:y val="0.16725000000000001"/>
          <c:w val="0.86196926713950472"/>
          <c:h val="0.60177907986111312"/>
        </c:manualLayout>
      </c:layout>
      <c:lineChart>
        <c:grouping val="standard"/>
        <c:varyColors val="0"/>
        <c:ser>
          <c:idx val="2"/>
          <c:order val="0"/>
          <c:tx>
            <c:strRef>
              <c:f>'Detailed ages'!$K$22</c:f>
              <c:strCache>
                <c:ptCount val="1"/>
                <c:pt idx="0">
                  <c:v>0-14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'Detailed ages'!$J$23:$J$90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'Detailed ages'!$K$23:$K$90</c:f>
              <c:numCache>
                <c:formatCode>General</c:formatCode>
                <c:ptCount val="68"/>
                <c:pt idx="0">
                  <c:v>35</c:v>
                </c:pt>
                <c:pt idx="1">
                  <c:v>38</c:v>
                </c:pt>
                <c:pt idx="2">
                  <c:v>41</c:v>
                </c:pt>
                <c:pt idx="3">
                  <c:v>41</c:v>
                </c:pt>
                <c:pt idx="4">
                  <c:v>40</c:v>
                </c:pt>
                <c:pt idx="5">
                  <c:v>38</c:v>
                </c:pt>
                <c:pt idx="6">
                  <c:v>34</c:v>
                </c:pt>
                <c:pt idx="7">
                  <c:v>33</c:v>
                </c:pt>
                <c:pt idx="8">
                  <c:v>31</c:v>
                </c:pt>
                <c:pt idx="9">
                  <c:v>30</c:v>
                </c:pt>
                <c:pt idx="10">
                  <c:v>31</c:v>
                </c:pt>
                <c:pt idx="11">
                  <c:v>31</c:v>
                </c:pt>
                <c:pt idx="12">
                  <c:v>28</c:v>
                </c:pt>
                <c:pt idx="13">
                  <c:v>26</c:v>
                </c:pt>
                <c:pt idx="14">
                  <c:v>24</c:v>
                </c:pt>
                <c:pt idx="15">
                  <c:v>27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25</c:v>
                </c:pt>
                <c:pt idx="20">
                  <c:v>33</c:v>
                </c:pt>
                <c:pt idx="21">
                  <c:v>33</c:v>
                </c:pt>
                <c:pt idx="22">
                  <c:v>37</c:v>
                </c:pt>
                <c:pt idx="23">
                  <c:v>31</c:v>
                </c:pt>
                <c:pt idx="24">
                  <c:v>23</c:v>
                </c:pt>
                <c:pt idx="25">
                  <c:v>23</c:v>
                </c:pt>
                <c:pt idx="26">
                  <c:v>21</c:v>
                </c:pt>
                <c:pt idx="27">
                  <c:v>25</c:v>
                </c:pt>
                <c:pt idx="28">
                  <c:v>28</c:v>
                </c:pt>
                <c:pt idx="29">
                  <c:v>23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36</c:v>
                </c:pt>
                <c:pt idx="34">
                  <c:v>30</c:v>
                </c:pt>
                <c:pt idx="35">
                  <c:v>23</c:v>
                </c:pt>
                <c:pt idx="36">
                  <c:v>26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16</c:v>
                </c:pt>
                <c:pt idx="41">
                  <c:v>17</c:v>
                </c:pt>
                <c:pt idx="42">
                  <c:v>16</c:v>
                </c:pt>
                <c:pt idx="43">
                  <c:v>18</c:v>
                </c:pt>
                <c:pt idx="44">
                  <c:v>16</c:v>
                </c:pt>
                <c:pt idx="45">
                  <c:v>13</c:v>
                </c:pt>
                <c:pt idx="46">
                  <c:v>12</c:v>
                </c:pt>
                <c:pt idx="47">
                  <c:v>11</c:v>
                </c:pt>
                <c:pt idx="48">
                  <c:v>13</c:v>
                </c:pt>
                <c:pt idx="49">
                  <c:v>11</c:v>
                </c:pt>
                <c:pt idx="50">
                  <c:v>11</c:v>
                </c:pt>
                <c:pt idx="51">
                  <c:v>14</c:v>
                </c:pt>
                <c:pt idx="52">
                  <c:v>11</c:v>
                </c:pt>
                <c:pt idx="53">
                  <c:v>11</c:v>
                </c:pt>
                <c:pt idx="54">
                  <c:v>10</c:v>
                </c:pt>
                <c:pt idx="55">
                  <c:v>6</c:v>
                </c:pt>
                <c:pt idx="56">
                  <c:v>4</c:v>
                </c:pt>
                <c:pt idx="57">
                  <c:v>8</c:v>
                </c:pt>
                <c:pt idx="58">
                  <c:v>9</c:v>
                </c:pt>
                <c:pt idx="59">
                  <c:v>12</c:v>
                </c:pt>
                <c:pt idx="60">
                  <c:v>15</c:v>
                </c:pt>
                <c:pt idx="61">
                  <c:v>13</c:v>
                </c:pt>
                <c:pt idx="62">
                  <c:v>13</c:v>
                </c:pt>
                <c:pt idx="63">
                  <c:v>9</c:v>
                </c:pt>
                <c:pt idx="64">
                  <c:v>10</c:v>
                </c:pt>
                <c:pt idx="65">
                  <c:v>12</c:v>
                </c:pt>
                <c:pt idx="66">
                  <c:v>13</c:v>
                </c:pt>
                <c:pt idx="6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3-4449-B6D3-9F436C94CFFD}"/>
            </c:ext>
          </c:extLst>
        </c:ser>
        <c:ser>
          <c:idx val="3"/>
          <c:order val="1"/>
          <c:tx>
            <c:strRef>
              <c:f>'Detailed ages'!$L$22</c:f>
              <c:strCache>
                <c:ptCount val="1"/>
                <c:pt idx="0">
                  <c:v>15-19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'Detailed ages'!$J$23:$J$90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'Detailed ages'!$L$23:$L$90</c:f>
              <c:numCache>
                <c:formatCode>General</c:formatCode>
                <c:ptCount val="68"/>
                <c:pt idx="0">
                  <c:v>79</c:v>
                </c:pt>
                <c:pt idx="1">
                  <c:v>74</c:v>
                </c:pt>
                <c:pt idx="2">
                  <c:v>61</c:v>
                </c:pt>
                <c:pt idx="3">
                  <c:v>62</c:v>
                </c:pt>
                <c:pt idx="4">
                  <c:v>62</c:v>
                </c:pt>
                <c:pt idx="5">
                  <c:v>67</c:v>
                </c:pt>
                <c:pt idx="6">
                  <c:v>68</c:v>
                </c:pt>
                <c:pt idx="7">
                  <c:v>67</c:v>
                </c:pt>
                <c:pt idx="8">
                  <c:v>64</c:v>
                </c:pt>
                <c:pt idx="9">
                  <c:v>66</c:v>
                </c:pt>
                <c:pt idx="10">
                  <c:v>61</c:v>
                </c:pt>
                <c:pt idx="11">
                  <c:v>54</c:v>
                </c:pt>
                <c:pt idx="12">
                  <c:v>55</c:v>
                </c:pt>
                <c:pt idx="13">
                  <c:v>53</c:v>
                </c:pt>
                <c:pt idx="14">
                  <c:v>65</c:v>
                </c:pt>
                <c:pt idx="15">
                  <c:v>73</c:v>
                </c:pt>
                <c:pt idx="16">
                  <c:v>79</c:v>
                </c:pt>
                <c:pt idx="17">
                  <c:v>77</c:v>
                </c:pt>
                <c:pt idx="18">
                  <c:v>83</c:v>
                </c:pt>
                <c:pt idx="19">
                  <c:v>81</c:v>
                </c:pt>
                <c:pt idx="20">
                  <c:v>81</c:v>
                </c:pt>
                <c:pt idx="21">
                  <c:v>85</c:v>
                </c:pt>
                <c:pt idx="22">
                  <c:v>78</c:v>
                </c:pt>
                <c:pt idx="23">
                  <c:v>84</c:v>
                </c:pt>
                <c:pt idx="24">
                  <c:v>67</c:v>
                </c:pt>
                <c:pt idx="25">
                  <c:v>63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65</c:v>
                </c:pt>
                <c:pt idx="30">
                  <c:v>68</c:v>
                </c:pt>
                <c:pt idx="31">
                  <c:v>65</c:v>
                </c:pt>
                <c:pt idx="32">
                  <c:v>71</c:v>
                </c:pt>
                <c:pt idx="33">
                  <c:v>71</c:v>
                </c:pt>
                <c:pt idx="34">
                  <c:v>61</c:v>
                </c:pt>
                <c:pt idx="35">
                  <c:v>57</c:v>
                </c:pt>
                <c:pt idx="36">
                  <c:v>49</c:v>
                </c:pt>
                <c:pt idx="37">
                  <c:v>52</c:v>
                </c:pt>
                <c:pt idx="38">
                  <c:v>58</c:v>
                </c:pt>
                <c:pt idx="39">
                  <c:v>52</c:v>
                </c:pt>
                <c:pt idx="40">
                  <c:v>52</c:v>
                </c:pt>
                <c:pt idx="41">
                  <c:v>54</c:v>
                </c:pt>
                <c:pt idx="42">
                  <c:v>49</c:v>
                </c:pt>
                <c:pt idx="43">
                  <c:v>52</c:v>
                </c:pt>
                <c:pt idx="44">
                  <c:v>46</c:v>
                </c:pt>
                <c:pt idx="45">
                  <c:v>37</c:v>
                </c:pt>
                <c:pt idx="46">
                  <c:v>36</c:v>
                </c:pt>
                <c:pt idx="47">
                  <c:v>35</c:v>
                </c:pt>
                <c:pt idx="48">
                  <c:v>33</c:v>
                </c:pt>
                <c:pt idx="49">
                  <c:v>34</c:v>
                </c:pt>
                <c:pt idx="50">
                  <c:v>31</c:v>
                </c:pt>
                <c:pt idx="51">
                  <c:v>30</c:v>
                </c:pt>
                <c:pt idx="52">
                  <c:v>37</c:v>
                </c:pt>
                <c:pt idx="53">
                  <c:v>34</c:v>
                </c:pt>
                <c:pt idx="54">
                  <c:v>35</c:v>
                </c:pt>
                <c:pt idx="55">
                  <c:v>32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30</c:v>
                </c:pt>
                <c:pt idx="60">
                  <c:v>33</c:v>
                </c:pt>
                <c:pt idx="61">
                  <c:v>35</c:v>
                </c:pt>
                <c:pt idx="62">
                  <c:v>33</c:v>
                </c:pt>
                <c:pt idx="63">
                  <c:v>31</c:v>
                </c:pt>
                <c:pt idx="64">
                  <c:v>38</c:v>
                </c:pt>
                <c:pt idx="65">
                  <c:v>35</c:v>
                </c:pt>
                <c:pt idx="66">
                  <c:v>37</c:v>
                </c:pt>
                <c:pt idx="6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3-4449-B6D3-9F436C94CFFD}"/>
            </c:ext>
          </c:extLst>
        </c:ser>
        <c:ser>
          <c:idx val="4"/>
          <c:order val="2"/>
          <c:tx>
            <c:strRef>
              <c:f>'Detailed ages'!$M$22</c:f>
              <c:strCache>
                <c:ptCount val="1"/>
                <c:pt idx="0">
                  <c:v>20-24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'Detailed ages'!$J$23:$J$90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'Detailed ages'!$M$23:$M$90</c:f>
              <c:numCache>
                <c:formatCode>General</c:formatCode>
                <c:ptCount val="68"/>
                <c:pt idx="0">
                  <c:v>54</c:v>
                </c:pt>
                <c:pt idx="1">
                  <c:v>52</c:v>
                </c:pt>
                <c:pt idx="2">
                  <c:v>56</c:v>
                </c:pt>
                <c:pt idx="3">
                  <c:v>50</c:v>
                </c:pt>
                <c:pt idx="4">
                  <c:v>50</c:v>
                </c:pt>
                <c:pt idx="5">
                  <c:v>55</c:v>
                </c:pt>
                <c:pt idx="6">
                  <c:v>47</c:v>
                </c:pt>
                <c:pt idx="7">
                  <c:v>53</c:v>
                </c:pt>
                <c:pt idx="8">
                  <c:v>53</c:v>
                </c:pt>
                <c:pt idx="9">
                  <c:v>47</c:v>
                </c:pt>
                <c:pt idx="10">
                  <c:v>53</c:v>
                </c:pt>
                <c:pt idx="11">
                  <c:v>47</c:v>
                </c:pt>
                <c:pt idx="12">
                  <c:v>46</c:v>
                </c:pt>
                <c:pt idx="13">
                  <c:v>51</c:v>
                </c:pt>
                <c:pt idx="14">
                  <c:v>54</c:v>
                </c:pt>
                <c:pt idx="15">
                  <c:v>56</c:v>
                </c:pt>
                <c:pt idx="16">
                  <c:v>64</c:v>
                </c:pt>
                <c:pt idx="17">
                  <c:v>58</c:v>
                </c:pt>
                <c:pt idx="18">
                  <c:v>56</c:v>
                </c:pt>
                <c:pt idx="19">
                  <c:v>56</c:v>
                </c:pt>
                <c:pt idx="20">
                  <c:v>55</c:v>
                </c:pt>
                <c:pt idx="21">
                  <c:v>60</c:v>
                </c:pt>
                <c:pt idx="22">
                  <c:v>54</c:v>
                </c:pt>
                <c:pt idx="23">
                  <c:v>49</c:v>
                </c:pt>
                <c:pt idx="24">
                  <c:v>41</c:v>
                </c:pt>
                <c:pt idx="25">
                  <c:v>37</c:v>
                </c:pt>
                <c:pt idx="26">
                  <c:v>43</c:v>
                </c:pt>
                <c:pt idx="27">
                  <c:v>42</c:v>
                </c:pt>
                <c:pt idx="28">
                  <c:v>51</c:v>
                </c:pt>
                <c:pt idx="29">
                  <c:v>61</c:v>
                </c:pt>
                <c:pt idx="30">
                  <c:v>54</c:v>
                </c:pt>
                <c:pt idx="31">
                  <c:v>67</c:v>
                </c:pt>
                <c:pt idx="32">
                  <c:v>60</c:v>
                </c:pt>
                <c:pt idx="33">
                  <c:v>56</c:v>
                </c:pt>
                <c:pt idx="34">
                  <c:v>65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56</c:v>
                </c:pt>
                <c:pt idx="39">
                  <c:v>53</c:v>
                </c:pt>
                <c:pt idx="40">
                  <c:v>56</c:v>
                </c:pt>
                <c:pt idx="41">
                  <c:v>55</c:v>
                </c:pt>
                <c:pt idx="42">
                  <c:v>57</c:v>
                </c:pt>
                <c:pt idx="43">
                  <c:v>61</c:v>
                </c:pt>
                <c:pt idx="44">
                  <c:v>61</c:v>
                </c:pt>
                <c:pt idx="45">
                  <c:v>60</c:v>
                </c:pt>
                <c:pt idx="46">
                  <c:v>57</c:v>
                </c:pt>
                <c:pt idx="47">
                  <c:v>47</c:v>
                </c:pt>
                <c:pt idx="48">
                  <c:v>47</c:v>
                </c:pt>
                <c:pt idx="49">
                  <c:v>37</c:v>
                </c:pt>
                <c:pt idx="50">
                  <c:v>32</c:v>
                </c:pt>
                <c:pt idx="51">
                  <c:v>32</c:v>
                </c:pt>
                <c:pt idx="52">
                  <c:v>20</c:v>
                </c:pt>
                <c:pt idx="53">
                  <c:v>23</c:v>
                </c:pt>
                <c:pt idx="54">
                  <c:v>29</c:v>
                </c:pt>
                <c:pt idx="55">
                  <c:v>32</c:v>
                </c:pt>
                <c:pt idx="56">
                  <c:v>38</c:v>
                </c:pt>
                <c:pt idx="57">
                  <c:v>39</c:v>
                </c:pt>
                <c:pt idx="58">
                  <c:v>33</c:v>
                </c:pt>
                <c:pt idx="59">
                  <c:v>32</c:v>
                </c:pt>
                <c:pt idx="60">
                  <c:v>37</c:v>
                </c:pt>
                <c:pt idx="61">
                  <c:v>43</c:v>
                </c:pt>
                <c:pt idx="62">
                  <c:v>42</c:v>
                </c:pt>
                <c:pt idx="63">
                  <c:v>50</c:v>
                </c:pt>
                <c:pt idx="64">
                  <c:v>44</c:v>
                </c:pt>
                <c:pt idx="65">
                  <c:v>39</c:v>
                </c:pt>
                <c:pt idx="66">
                  <c:v>47</c:v>
                </c:pt>
                <c:pt idx="6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73-4449-B6D3-9F436C94CFFD}"/>
            </c:ext>
          </c:extLst>
        </c:ser>
        <c:ser>
          <c:idx val="5"/>
          <c:order val="3"/>
          <c:tx>
            <c:strRef>
              <c:f>'Detailed ages'!$N$22</c:f>
              <c:strCache>
                <c:ptCount val="1"/>
                <c:pt idx="0">
                  <c:v>25-39</c:v>
                </c:pt>
              </c:strCache>
            </c:strRef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'Detailed ages'!$J$23:$J$90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'Detailed ages'!$N$23:$N$90</c:f>
              <c:numCache>
                <c:formatCode>General</c:formatCode>
                <c:ptCount val="68"/>
                <c:pt idx="0">
                  <c:v>113</c:v>
                </c:pt>
                <c:pt idx="1">
                  <c:v>129</c:v>
                </c:pt>
                <c:pt idx="2">
                  <c:v>111</c:v>
                </c:pt>
                <c:pt idx="3">
                  <c:v>119</c:v>
                </c:pt>
                <c:pt idx="4">
                  <c:v>126</c:v>
                </c:pt>
                <c:pt idx="5">
                  <c:v>106</c:v>
                </c:pt>
                <c:pt idx="6">
                  <c:v>110</c:v>
                </c:pt>
                <c:pt idx="7">
                  <c:v>97</c:v>
                </c:pt>
                <c:pt idx="8">
                  <c:v>95</c:v>
                </c:pt>
                <c:pt idx="9">
                  <c:v>94</c:v>
                </c:pt>
                <c:pt idx="10">
                  <c:v>97</c:v>
                </c:pt>
                <c:pt idx="11">
                  <c:v>102</c:v>
                </c:pt>
                <c:pt idx="12">
                  <c:v>105</c:v>
                </c:pt>
                <c:pt idx="13">
                  <c:v>116</c:v>
                </c:pt>
                <c:pt idx="14">
                  <c:v>128</c:v>
                </c:pt>
                <c:pt idx="15">
                  <c:v>126</c:v>
                </c:pt>
                <c:pt idx="16">
                  <c:v>116</c:v>
                </c:pt>
                <c:pt idx="17">
                  <c:v>103</c:v>
                </c:pt>
                <c:pt idx="18">
                  <c:v>87</c:v>
                </c:pt>
                <c:pt idx="19">
                  <c:v>84</c:v>
                </c:pt>
                <c:pt idx="20">
                  <c:v>76</c:v>
                </c:pt>
                <c:pt idx="21">
                  <c:v>81</c:v>
                </c:pt>
                <c:pt idx="22">
                  <c:v>73</c:v>
                </c:pt>
                <c:pt idx="23">
                  <c:v>68</c:v>
                </c:pt>
                <c:pt idx="24">
                  <c:v>77</c:v>
                </c:pt>
                <c:pt idx="25">
                  <c:v>70</c:v>
                </c:pt>
                <c:pt idx="26">
                  <c:v>73</c:v>
                </c:pt>
                <c:pt idx="27">
                  <c:v>78</c:v>
                </c:pt>
                <c:pt idx="28">
                  <c:v>83</c:v>
                </c:pt>
                <c:pt idx="29">
                  <c:v>90</c:v>
                </c:pt>
                <c:pt idx="30">
                  <c:v>99</c:v>
                </c:pt>
                <c:pt idx="31">
                  <c:v>98</c:v>
                </c:pt>
                <c:pt idx="32">
                  <c:v>104</c:v>
                </c:pt>
                <c:pt idx="33">
                  <c:v>96</c:v>
                </c:pt>
                <c:pt idx="34">
                  <c:v>83</c:v>
                </c:pt>
                <c:pt idx="35">
                  <c:v>82</c:v>
                </c:pt>
                <c:pt idx="36">
                  <c:v>71</c:v>
                </c:pt>
                <c:pt idx="37">
                  <c:v>87</c:v>
                </c:pt>
                <c:pt idx="38">
                  <c:v>95</c:v>
                </c:pt>
                <c:pt idx="39">
                  <c:v>90</c:v>
                </c:pt>
                <c:pt idx="40">
                  <c:v>90</c:v>
                </c:pt>
                <c:pt idx="41">
                  <c:v>74</c:v>
                </c:pt>
                <c:pt idx="42">
                  <c:v>73</c:v>
                </c:pt>
                <c:pt idx="43">
                  <c:v>76</c:v>
                </c:pt>
                <c:pt idx="44">
                  <c:v>63</c:v>
                </c:pt>
                <c:pt idx="45">
                  <c:v>56</c:v>
                </c:pt>
                <c:pt idx="46">
                  <c:v>48</c:v>
                </c:pt>
                <c:pt idx="47">
                  <c:v>46</c:v>
                </c:pt>
                <c:pt idx="48">
                  <c:v>54</c:v>
                </c:pt>
                <c:pt idx="49">
                  <c:v>52</c:v>
                </c:pt>
                <c:pt idx="50">
                  <c:v>61</c:v>
                </c:pt>
                <c:pt idx="51">
                  <c:v>68</c:v>
                </c:pt>
                <c:pt idx="52">
                  <c:v>65</c:v>
                </c:pt>
                <c:pt idx="53">
                  <c:v>68</c:v>
                </c:pt>
                <c:pt idx="54">
                  <c:v>55</c:v>
                </c:pt>
                <c:pt idx="55">
                  <c:v>41</c:v>
                </c:pt>
                <c:pt idx="56">
                  <c:v>47</c:v>
                </c:pt>
                <c:pt idx="57">
                  <c:v>52</c:v>
                </c:pt>
                <c:pt idx="58">
                  <c:v>56</c:v>
                </c:pt>
                <c:pt idx="59">
                  <c:v>65</c:v>
                </c:pt>
                <c:pt idx="60">
                  <c:v>63</c:v>
                </c:pt>
                <c:pt idx="61">
                  <c:v>62</c:v>
                </c:pt>
                <c:pt idx="62">
                  <c:v>73</c:v>
                </c:pt>
                <c:pt idx="63">
                  <c:v>73</c:v>
                </c:pt>
                <c:pt idx="64">
                  <c:v>74</c:v>
                </c:pt>
                <c:pt idx="65">
                  <c:v>77</c:v>
                </c:pt>
                <c:pt idx="66">
                  <c:v>70</c:v>
                </c:pt>
                <c:pt idx="6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73-4449-B6D3-9F436C94CFFD}"/>
            </c:ext>
          </c:extLst>
        </c:ser>
        <c:ser>
          <c:idx val="0"/>
          <c:order val="4"/>
          <c:tx>
            <c:strRef>
              <c:f>'Detailed ages'!$O$22</c:f>
              <c:strCache>
                <c:ptCount val="1"/>
                <c:pt idx="0">
                  <c:v>40-59</c:v>
                </c:pt>
              </c:strCache>
            </c:strRef>
          </c:tx>
          <c:spPr>
            <a:ln w="25400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'Detailed ages'!$J$23:$J$90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'Detailed ages'!$O$23:$O$90</c:f>
              <c:numCache>
                <c:formatCode>General</c:formatCode>
                <c:ptCount val="68"/>
                <c:pt idx="0">
                  <c:v>91</c:v>
                </c:pt>
                <c:pt idx="1">
                  <c:v>100</c:v>
                </c:pt>
                <c:pt idx="2">
                  <c:v>103</c:v>
                </c:pt>
                <c:pt idx="3">
                  <c:v>101</c:v>
                </c:pt>
                <c:pt idx="4">
                  <c:v>109</c:v>
                </c:pt>
                <c:pt idx="5">
                  <c:v>109</c:v>
                </c:pt>
                <c:pt idx="6">
                  <c:v>102</c:v>
                </c:pt>
                <c:pt idx="7">
                  <c:v>103</c:v>
                </c:pt>
                <c:pt idx="8">
                  <c:v>105</c:v>
                </c:pt>
                <c:pt idx="9">
                  <c:v>98</c:v>
                </c:pt>
                <c:pt idx="10">
                  <c:v>96</c:v>
                </c:pt>
                <c:pt idx="11">
                  <c:v>88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89</c:v>
                </c:pt>
                <c:pt idx="16">
                  <c:v>92</c:v>
                </c:pt>
                <c:pt idx="17">
                  <c:v>94</c:v>
                </c:pt>
                <c:pt idx="18">
                  <c:v>99</c:v>
                </c:pt>
                <c:pt idx="19">
                  <c:v>106</c:v>
                </c:pt>
                <c:pt idx="20">
                  <c:v>110</c:v>
                </c:pt>
                <c:pt idx="21">
                  <c:v>119</c:v>
                </c:pt>
                <c:pt idx="22">
                  <c:v>109</c:v>
                </c:pt>
                <c:pt idx="23">
                  <c:v>103</c:v>
                </c:pt>
                <c:pt idx="24">
                  <c:v>106</c:v>
                </c:pt>
                <c:pt idx="25">
                  <c:v>92</c:v>
                </c:pt>
                <c:pt idx="26">
                  <c:v>97</c:v>
                </c:pt>
                <c:pt idx="27">
                  <c:v>96</c:v>
                </c:pt>
                <c:pt idx="28">
                  <c:v>77</c:v>
                </c:pt>
                <c:pt idx="29">
                  <c:v>84</c:v>
                </c:pt>
                <c:pt idx="30">
                  <c:v>83</c:v>
                </c:pt>
                <c:pt idx="31">
                  <c:v>87</c:v>
                </c:pt>
                <c:pt idx="32">
                  <c:v>94</c:v>
                </c:pt>
                <c:pt idx="33">
                  <c:v>83</c:v>
                </c:pt>
                <c:pt idx="34">
                  <c:v>75</c:v>
                </c:pt>
                <c:pt idx="35">
                  <c:v>74</c:v>
                </c:pt>
                <c:pt idx="36">
                  <c:v>80</c:v>
                </c:pt>
                <c:pt idx="37">
                  <c:v>82</c:v>
                </c:pt>
                <c:pt idx="38">
                  <c:v>91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81</c:v>
                </c:pt>
                <c:pt idx="43">
                  <c:v>83</c:v>
                </c:pt>
                <c:pt idx="44">
                  <c:v>78</c:v>
                </c:pt>
                <c:pt idx="45">
                  <c:v>76</c:v>
                </c:pt>
                <c:pt idx="46">
                  <c:v>79</c:v>
                </c:pt>
                <c:pt idx="47">
                  <c:v>79</c:v>
                </c:pt>
                <c:pt idx="48">
                  <c:v>83</c:v>
                </c:pt>
                <c:pt idx="49">
                  <c:v>75</c:v>
                </c:pt>
                <c:pt idx="50">
                  <c:v>71</c:v>
                </c:pt>
                <c:pt idx="51">
                  <c:v>78</c:v>
                </c:pt>
                <c:pt idx="52">
                  <c:v>72</c:v>
                </c:pt>
                <c:pt idx="53">
                  <c:v>79</c:v>
                </c:pt>
                <c:pt idx="54">
                  <c:v>83</c:v>
                </c:pt>
                <c:pt idx="55">
                  <c:v>76</c:v>
                </c:pt>
                <c:pt idx="56">
                  <c:v>69</c:v>
                </c:pt>
                <c:pt idx="57">
                  <c:v>75</c:v>
                </c:pt>
                <c:pt idx="58">
                  <c:v>68</c:v>
                </c:pt>
                <c:pt idx="59">
                  <c:v>66</c:v>
                </c:pt>
                <c:pt idx="60">
                  <c:v>71</c:v>
                </c:pt>
                <c:pt idx="61">
                  <c:v>70</c:v>
                </c:pt>
                <c:pt idx="62">
                  <c:v>75</c:v>
                </c:pt>
                <c:pt idx="63">
                  <c:v>77</c:v>
                </c:pt>
                <c:pt idx="64">
                  <c:v>86</c:v>
                </c:pt>
                <c:pt idx="65">
                  <c:v>91</c:v>
                </c:pt>
                <c:pt idx="66">
                  <c:v>92</c:v>
                </c:pt>
                <c:pt idx="67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73-4449-B6D3-9F436C94CFFD}"/>
            </c:ext>
          </c:extLst>
        </c:ser>
        <c:ser>
          <c:idx val="1"/>
          <c:order val="5"/>
          <c:tx>
            <c:strRef>
              <c:f>'Detailed ages'!$P$22</c:f>
              <c:strCache>
                <c:ptCount val="1"/>
                <c:pt idx="0">
                  <c:v>60+</c:v>
                </c:pt>
              </c:strCache>
            </c:strRef>
          </c:tx>
          <c:marker>
            <c:symbol val="none"/>
          </c:marker>
          <c:cat>
            <c:strRef>
              <c:f>'Detailed ages'!$J$23:$J$90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'Detailed ages'!$P$23:$P$90</c:f>
              <c:numCache>
                <c:formatCode>General</c:formatCode>
                <c:ptCount val="68"/>
                <c:pt idx="0">
                  <c:v>104</c:v>
                </c:pt>
                <c:pt idx="1">
                  <c:v>92</c:v>
                </c:pt>
                <c:pt idx="2">
                  <c:v>96</c:v>
                </c:pt>
                <c:pt idx="3">
                  <c:v>88</c:v>
                </c:pt>
                <c:pt idx="4">
                  <c:v>87</c:v>
                </c:pt>
                <c:pt idx="5">
                  <c:v>92</c:v>
                </c:pt>
                <c:pt idx="6">
                  <c:v>79</c:v>
                </c:pt>
                <c:pt idx="7">
                  <c:v>87</c:v>
                </c:pt>
                <c:pt idx="8">
                  <c:v>84</c:v>
                </c:pt>
                <c:pt idx="9">
                  <c:v>78</c:v>
                </c:pt>
                <c:pt idx="10">
                  <c:v>78</c:v>
                </c:pt>
                <c:pt idx="11">
                  <c:v>76</c:v>
                </c:pt>
                <c:pt idx="12">
                  <c:v>86</c:v>
                </c:pt>
                <c:pt idx="13">
                  <c:v>81</c:v>
                </c:pt>
                <c:pt idx="14">
                  <c:v>87</c:v>
                </c:pt>
                <c:pt idx="15">
                  <c:v>84</c:v>
                </c:pt>
                <c:pt idx="16">
                  <c:v>80</c:v>
                </c:pt>
                <c:pt idx="17">
                  <c:v>87</c:v>
                </c:pt>
                <c:pt idx="18">
                  <c:v>82</c:v>
                </c:pt>
                <c:pt idx="19">
                  <c:v>75</c:v>
                </c:pt>
                <c:pt idx="20">
                  <c:v>75</c:v>
                </c:pt>
                <c:pt idx="21">
                  <c:v>66</c:v>
                </c:pt>
                <c:pt idx="22">
                  <c:v>64</c:v>
                </c:pt>
                <c:pt idx="23">
                  <c:v>70</c:v>
                </c:pt>
                <c:pt idx="24">
                  <c:v>70</c:v>
                </c:pt>
                <c:pt idx="25">
                  <c:v>80</c:v>
                </c:pt>
                <c:pt idx="26">
                  <c:v>86</c:v>
                </c:pt>
                <c:pt idx="27">
                  <c:v>91</c:v>
                </c:pt>
                <c:pt idx="28">
                  <c:v>85</c:v>
                </c:pt>
                <c:pt idx="29">
                  <c:v>79</c:v>
                </c:pt>
                <c:pt idx="30">
                  <c:v>77</c:v>
                </c:pt>
                <c:pt idx="31">
                  <c:v>77</c:v>
                </c:pt>
                <c:pt idx="32">
                  <c:v>75</c:v>
                </c:pt>
                <c:pt idx="33">
                  <c:v>75</c:v>
                </c:pt>
                <c:pt idx="34">
                  <c:v>71</c:v>
                </c:pt>
                <c:pt idx="35">
                  <c:v>69</c:v>
                </c:pt>
                <c:pt idx="36">
                  <c:v>76</c:v>
                </c:pt>
                <c:pt idx="37">
                  <c:v>76</c:v>
                </c:pt>
                <c:pt idx="38">
                  <c:v>85</c:v>
                </c:pt>
                <c:pt idx="39">
                  <c:v>79</c:v>
                </c:pt>
                <c:pt idx="40">
                  <c:v>77</c:v>
                </c:pt>
                <c:pt idx="41">
                  <c:v>83</c:v>
                </c:pt>
                <c:pt idx="42">
                  <c:v>81</c:v>
                </c:pt>
                <c:pt idx="43">
                  <c:v>85</c:v>
                </c:pt>
                <c:pt idx="44">
                  <c:v>81</c:v>
                </c:pt>
                <c:pt idx="45">
                  <c:v>73</c:v>
                </c:pt>
                <c:pt idx="46">
                  <c:v>70</c:v>
                </c:pt>
                <c:pt idx="47">
                  <c:v>65</c:v>
                </c:pt>
                <c:pt idx="48">
                  <c:v>67</c:v>
                </c:pt>
                <c:pt idx="49">
                  <c:v>74</c:v>
                </c:pt>
                <c:pt idx="50">
                  <c:v>80</c:v>
                </c:pt>
                <c:pt idx="51">
                  <c:v>84</c:v>
                </c:pt>
                <c:pt idx="52">
                  <c:v>83</c:v>
                </c:pt>
                <c:pt idx="53">
                  <c:v>78</c:v>
                </c:pt>
                <c:pt idx="54">
                  <c:v>72</c:v>
                </c:pt>
                <c:pt idx="55">
                  <c:v>64</c:v>
                </c:pt>
                <c:pt idx="56">
                  <c:v>67</c:v>
                </c:pt>
                <c:pt idx="57">
                  <c:v>71</c:v>
                </c:pt>
                <c:pt idx="58">
                  <c:v>64</c:v>
                </c:pt>
                <c:pt idx="59">
                  <c:v>81</c:v>
                </c:pt>
                <c:pt idx="60">
                  <c:v>79</c:v>
                </c:pt>
                <c:pt idx="61">
                  <c:v>74</c:v>
                </c:pt>
                <c:pt idx="62">
                  <c:v>82</c:v>
                </c:pt>
                <c:pt idx="63">
                  <c:v>74</c:v>
                </c:pt>
                <c:pt idx="64">
                  <c:v>74</c:v>
                </c:pt>
                <c:pt idx="65">
                  <c:v>73</c:v>
                </c:pt>
                <c:pt idx="66">
                  <c:v>73</c:v>
                </c:pt>
                <c:pt idx="6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73-4449-B6D3-9F436C94C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92672"/>
        <c:axId val="216094208"/>
      </c:lineChart>
      <c:catAx>
        <c:axId val="21609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94208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1609420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926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816518912529636"/>
          <c:y val="0.86665451388889292"/>
          <c:w val="0.64637124526100964"/>
          <c:h val="0.1156649305555557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Figure 4-5: Road deaths by road type</a:t>
            </a:r>
          </a:p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Rolling 12 months</a:t>
            </a:r>
          </a:p>
        </c:rich>
      </c:tx>
      <c:layout>
        <c:manualLayout>
          <c:xMode val="edge"/>
          <c:yMode val="edge"/>
          <c:x val="0.22094355791962172"/>
          <c:y val="7.611545138888893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2015366430262"/>
          <c:y val="0.16462435133259148"/>
          <c:w val="0.82802659574468052"/>
          <c:h val="0.59895052083333256"/>
        </c:manualLayout>
      </c:layout>
      <c:lineChart>
        <c:grouping val="standard"/>
        <c:varyColors val="0"/>
        <c:ser>
          <c:idx val="3"/>
          <c:order val="0"/>
          <c:tx>
            <c:strRef>
              <c:f>Road_type!$L$20</c:f>
              <c:strCache>
                <c:ptCount val="1"/>
                <c:pt idx="0">
                  <c:v>State highway open road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strRef>
              <c:f>Road_type!$J$25:$J$92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Road_type!$L$25:$L$92</c:f>
              <c:numCache>
                <c:formatCode>General</c:formatCode>
                <c:ptCount val="68"/>
                <c:pt idx="0">
                  <c:v>269</c:v>
                </c:pt>
                <c:pt idx="1">
                  <c:v>281</c:v>
                </c:pt>
                <c:pt idx="2">
                  <c:v>265</c:v>
                </c:pt>
                <c:pt idx="3">
                  <c:v>260</c:v>
                </c:pt>
                <c:pt idx="4">
                  <c:v>263</c:v>
                </c:pt>
                <c:pt idx="5">
                  <c:v>248</c:v>
                </c:pt>
                <c:pt idx="6">
                  <c:v>233</c:v>
                </c:pt>
                <c:pt idx="7">
                  <c:v>242</c:v>
                </c:pt>
                <c:pt idx="8">
                  <c:v>238</c:v>
                </c:pt>
                <c:pt idx="9">
                  <c:v>218</c:v>
                </c:pt>
                <c:pt idx="10">
                  <c:v>214</c:v>
                </c:pt>
                <c:pt idx="11">
                  <c:v>194</c:v>
                </c:pt>
                <c:pt idx="12">
                  <c:v>186</c:v>
                </c:pt>
                <c:pt idx="13">
                  <c:v>205</c:v>
                </c:pt>
                <c:pt idx="14">
                  <c:v>225</c:v>
                </c:pt>
                <c:pt idx="15">
                  <c:v>233</c:v>
                </c:pt>
                <c:pt idx="16">
                  <c:v>229</c:v>
                </c:pt>
                <c:pt idx="17">
                  <c:v>213</c:v>
                </c:pt>
                <c:pt idx="18">
                  <c:v>208</c:v>
                </c:pt>
                <c:pt idx="19">
                  <c:v>206</c:v>
                </c:pt>
                <c:pt idx="20">
                  <c:v>227</c:v>
                </c:pt>
                <c:pt idx="21">
                  <c:v>242</c:v>
                </c:pt>
                <c:pt idx="22">
                  <c:v>228</c:v>
                </c:pt>
                <c:pt idx="23">
                  <c:v>218</c:v>
                </c:pt>
                <c:pt idx="24">
                  <c:v>193</c:v>
                </c:pt>
                <c:pt idx="25">
                  <c:v>178</c:v>
                </c:pt>
                <c:pt idx="26">
                  <c:v>187</c:v>
                </c:pt>
                <c:pt idx="27">
                  <c:v>201</c:v>
                </c:pt>
                <c:pt idx="28">
                  <c:v>204</c:v>
                </c:pt>
                <c:pt idx="29">
                  <c:v>204</c:v>
                </c:pt>
                <c:pt idx="30">
                  <c:v>198</c:v>
                </c:pt>
                <c:pt idx="31">
                  <c:v>195</c:v>
                </c:pt>
                <c:pt idx="32">
                  <c:v>188</c:v>
                </c:pt>
                <c:pt idx="33">
                  <c:v>176</c:v>
                </c:pt>
                <c:pt idx="34">
                  <c:v>159</c:v>
                </c:pt>
                <c:pt idx="35">
                  <c:v>155</c:v>
                </c:pt>
                <c:pt idx="36">
                  <c:v>161</c:v>
                </c:pt>
                <c:pt idx="37">
                  <c:v>181</c:v>
                </c:pt>
                <c:pt idx="38">
                  <c:v>193</c:v>
                </c:pt>
                <c:pt idx="39">
                  <c:v>183</c:v>
                </c:pt>
                <c:pt idx="40">
                  <c:v>181</c:v>
                </c:pt>
                <c:pt idx="41">
                  <c:v>170</c:v>
                </c:pt>
                <c:pt idx="42">
                  <c:v>162</c:v>
                </c:pt>
                <c:pt idx="43">
                  <c:v>158</c:v>
                </c:pt>
                <c:pt idx="44">
                  <c:v>144</c:v>
                </c:pt>
                <c:pt idx="45">
                  <c:v>126</c:v>
                </c:pt>
                <c:pt idx="46">
                  <c:v>132</c:v>
                </c:pt>
                <c:pt idx="47">
                  <c:v>129</c:v>
                </c:pt>
                <c:pt idx="48">
                  <c:v>136</c:v>
                </c:pt>
                <c:pt idx="49">
                  <c:v>143</c:v>
                </c:pt>
                <c:pt idx="50">
                  <c:v>139</c:v>
                </c:pt>
                <c:pt idx="51">
                  <c:v>160</c:v>
                </c:pt>
                <c:pt idx="52">
                  <c:v>141</c:v>
                </c:pt>
                <c:pt idx="53">
                  <c:v>130</c:v>
                </c:pt>
                <c:pt idx="54">
                  <c:v>128</c:v>
                </c:pt>
                <c:pt idx="55">
                  <c:v>103</c:v>
                </c:pt>
                <c:pt idx="56">
                  <c:v>108</c:v>
                </c:pt>
                <c:pt idx="57">
                  <c:v>116</c:v>
                </c:pt>
                <c:pt idx="58">
                  <c:v>103</c:v>
                </c:pt>
                <c:pt idx="59">
                  <c:v>130</c:v>
                </c:pt>
                <c:pt idx="60">
                  <c:v>138</c:v>
                </c:pt>
                <c:pt idx="61">
                  <c:v>147</c:v>
                </c:pt>
                <c:pt idx="62">
                  <c:v>159</c:v>
                </c:pt>
                <c:pt idx="63">
                  <c:v>147</c:v>
                </c:pt>
                <c:pt idx="64">
                  <c:v>147</c:v>
                </c:pt>
                <c:pt idx="65">
                  <c:v>149</c:v>
                </c:pt>
                <c:pt idx="66">
                  <c:v>157</c:v>
                </c:pt>
                <c:pt idx="67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8-4BD5-88B2-2A950381E483}"/>
            </c:ext>
          </c:extLst>
        </c:ser>
        <c:ser>
          <c:idx val="4"/>
          <c:order val="1"/>
          <c:tx>
            <c:strRef>
              <c:f>Road_type!$M$20</c:f>
              <c:strCache>
                <c:ptCount val="1"/>
                <c:pt idx="0">
                  <c:v>Local open road</c:v>
                </c:pt>
              </c:strCache>
            </c:strRef>
          </c:tx>
          <c:spPr>
            <a:ln w="25400">
              <a:solidFill>
                <a:schemeClr val="accent3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Road_type!$J$25:$J$92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Road_type!$M$25:$M$92</c:f>
              <c:numCache>
                <c:formatCode>General</c:formatCode>
                <c:ptCount val="68"/>
                <c:pt idx="0">
                  <c:v>100</c:v>
                </c:pt>
                <c:pt idx="1">
                  <c:v>95</c:v>
                </c:pt>
                <c:pt idx="2">
                  <c:v>92</c:v>
                </c:pt>
                <c:pt idx="3">
                  <c:v>100</c:v>
                </c:pt>
                <c:pt idx="4">
                  <c:v>104</c:v>
                </c:pt>
                <c:pt idx="5">
                  <c:v>111</c:v>
                </c:pt>
                <c:pt idx="6">
                  <c:v>105</c:v>
                </c:pt>
                <c:pt idx="7">
                  <c:v>102</c:v>
                </c:pt>
                <c:pt idx="8">
                  <c:v>101</c:v>
                </c:pt>
                <c:pt idx="9">
                  <c:v>99</c:v>
                </c:pt>
                <c:pt idx="10">
                  <c:v>100</c:v>
                </c:pt>
                <c:pt idx="11">
                  <c:v>104</c:v>
                </c:pt>
                <c:pt idx="12">
                  <c:v>110</c:v>
                </c:pt>
                <c:pt idx="13">
                  <c:v>105</c:v>
                </c:pt>
                <c:pt idx="14">
                  <c:v>119</c:v>
                </c:pt>
                <c:pt idx="15">
                  <c:v>108</c:v>
                </c:pt>
                <c:pt idx="16">
                  <c:v>107</c:v>
                </c:pt>
                <c:pt idx="17">
                  <c:v>108</c:v>
                </c:pt>
                <c:pt idx="18">
                  <c:v>107</c:v>
                </c:pt>
                <c:pt idx="19">
                  <c:v>116</c:v>
                </c:pt>
                <c:pt idx="20">
                  <c:v>112</c:v>
                </c:pt>
                <c:pt idx="21">
                  <c:v>114</c:v>
                </c:pt>
                <c:pt idx="22">
                  <c:v>97</c:v>
                </c:pt>
                <c:pt idx="23">
                  <c:v>89</c:v>
                </c:pt>
                <c:pt idx="24">
                  <c:v>92</c:v>
                </c:pt>
                <c:pt idx="25">
                  <c:v>89</c:v>
                </c:pt>
                <c:pt idx="26">
                  <c:v>84</c:v>
                </c:pt>
                <c:pt idx="27">
                  <c:v>86</c:v>
                </c:pt>
                <c:pt idx="28">
                  <c:v>83</c:v>
                </c:pt>
                <c:pt idx="29">
                  <c:v>85</c:v>
                </c:pt>
                <c:pt idx="30">
                  <c:v>101</c:v>
                </c:pt>
                <c:pt idx="31">
                  <c:v>123</c:v>
                </c:pt>
                <c:pt idx="32">
                  <c:v>135</c:v>
                </c:pt>
                <c:pt idx="33">
                  <c:v>135</c:v>
                </c:pt>
                <c:pt idx="34">
                  <c:v>137</c:v>
                </c:pt>
                <c:pt idx="35">
                  <c:v>120</c:v>
                </c:pt>
                <c:pt idx="36">
                  <c:v>119</c:v>
                </c:pt>
                <c:pt idx="37">
                  <c:v>117</c:v>
                </c:pt>
                <c:pt idx="38">
                  <c:v>115</c:v>
                </c:pt>
                <c:pt idx="39">
                  <c:v>100</c:v>
                </c:pt>
                <c:pt idx="40">
                  <c:v>91</c:v>
                </c:pt>
                <c:pt idx="41">
                  <c:v>97</c:v>
                </c:pt>
                <c:pt idx="42">
                  <c:v>90</c:v>
                </c:pt>
                <c:pt idx="43">
                  <c:v>108</c:v>
                </c:pt>
                <c:pt idx="44">
                  <c:v>101</c:v>
                </c:pt>
                <c:pt idx="45">
                  <c:v>87</c:v>
                </c:pt>
                <c:pt idx="46">
                  <c:v>85</c:v>
                </c:pt>
                <c:pt idx="47">
                  <c:v>77</c:v>
                </c:pt>
                <c:pt idx="48">
                  <c:v>83</c:v>
                </c:pt>
                <c:pt idx="49">
                  <c:v>87</c:v>
                </c:pt>
                <c:pt idx="50">
                  <c:v>83</c:v>
                </c:pt>
                <c:pt idx="51">
                  <c:v>84</c:v>
                </c:pt>
                <c:pt idx="52">
                  <c:v>81</c:v>
                </c:pt>
                <c:pt idx="53">
                  <c:v>78</c:v>
                </c:pt>
                <c:pt idx="54">
                  <c:v>81</c:v>
                </c:pt>
                <c:pt idx="55">
                  <c:v>80</c:v>
                </c:pt>
                <c:pt idx="56">
                  <c:v>82</c:v>
                </c:pt>
                <c:pt idx="57">
                  <c:v>96</c:v>
                </c:pt>
                <c:pt idx="58">
                  <c:v>92</c:v>
                </c:pt>
                <c:pt idx="59">
                  <c:v>88</c:v>
                </c:pt>
                <c:pt idx="60">
                  <c:v>94</c:v>
                </c:pt>
                <c:pt idx="61">
                  <c:v>86</c:v>
                </c:pt>
                <c:pt idx="62">
                  <c:v>91</c:v>
                </c:pt>
                <c:pt idx="63">
                  <c:v>89</c:v>
                </c:pt>
                <c:pt idx="64">
                  <c:v>87</c:v>
                </c:pt>
                <c:pt idx="65">
                  <c:v>93</c:v>
                </c:pt>
                <c:pt idx="66">
                  <c:v>94</c:v>
                </c:pt>
                <c:pt idx="6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8-4BD5-88B2-2A950381E483}"/>
            </c:ext>
          </c:extLst>
        </c:ser>
        <c:ser>
          <c:idx val="5"/>
          <c:order val="2"/>
          <c:tx>
            <c:strRef>
              <c:f>Road_type!$N$20</c:f>
              <c:strCache>
                <c:ptCount val="1"/>
                <c:pt idx="0">
                  <c:v>State highway urban road</c:v>
                </c:pt>
              </c:strCache>
            </c:strRef>
          </c:tx>
          <c:spPr>
            <a:ln w="25400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Road_type!$J$25:$J$92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Road_type!$N$25:$N$92</c:f>
              <c:numCache>
                <c:formatCode>General</c:formatCode>
                <c:ptCount val="68"/>
                <c:pt idx="0">
                  <c:v>41</c:v>
                </c:pt>
                <c:pt idx="1">
                  <c:v>39</c:v>
                </c:pt>
                <c:pt idx="2">
                  <c:v>38</c:v>
                </c:pt>
                <c:pt idx="3">
                  <c:v>31</c:v>
                </c:pt>
                <c:pt idx="4">
                  <c:v>31</c:v>
                </c:pt>
                <c:pt idx="5">
                  <c:v>28</c:v>
                </c:pt>
                <c:pt idx="6">
                  <c:v>28</c:v>
                </c:pt>
                <c:pt idx="7">
                  <c:v>23</c:v>
                </c:pt>
                <c:pt idx="8">
                  <c:v>20</c:v>
                </c:pt>
                <c:pt idx="9">
                  <c:v>20</c:v>
                </c:pt>
                <c:pt idx="10">
                  <c:v>17</c:v>
                </c:pt>
                <c:pt idx="11">
                  <c:v>15</c:v>
                </c:pt>
                <c:pt idx="12">
                  <c:v>20</c:v>
                </c:pt>
                <c:pt idx="13">
                  <c:v>24</c:v>
                </c:pt>
                <c:pt idx="14">
                  <c:v>34</c:v>
                </c:pt>
                <c:pt idx="15">
                  <c:v>35</c:v>
                </c:pt>
                <c:pt idx="16">
                  <c:v>37</c:v>
                </c:pt>
                <c:pt idx="17">
                  <c:v>37</c:v>
                </c:pt>
                <c:pt idx="18">
                  <c:v>25</c:v>
                </c:pt>
                <c:pt idx="19">
                  <c:v>24</c:v>
                </c:pt>
                <c:pt idx="20">
                  <c:v>20</c:v>
                </c:pt>
                <c:pt idx="21">
                  <c:v>18</c:v>
                </c:pt>
                <c:pt idx="22">
                  <c:v>22</c:v>
                </c:pt>
                <c:pt idx="23">
                  <c:v>23</c:v>
                </c:pt>
                <c:pt idx="24">
                  <c:v>20</c:v>
                </c:pt>
                <c:pt idx="25">
                  <c:v>17</c:v>
                </c:pt>
                <c:pt idx="26">
                  <c:v>20</c:v>
                </c:pt>
                <c:pt idx="27">
                  <c:v>18</c:v>
                </c:pt>
                <c:pt idx="28">
                  <c:v>19</c:v>
                </c:pt>
                <c:pt idx="29">
                  <c:v>25</c:v>
                </c:pt>
                <c:pt idx="30">
                  <c:v>23</c:v>
                </c:pt>
                <c:pt idx="31">
                  <c:v>26</c:v>
                </c:pt>
                <c:pt idx="32">
                  <c:v>29</c:v>
                </c:pt>
                <c:pt idx="33">
                  <c:v>27</c:v>
                </c:pt>
                <c:pt idx="34">
                  <c:v>24</c:v>
                </c:pt>
                <c:pt idx="35">
                  <c:v>24</c:v>
                </c:pt>
                <c:pt idx="36">
                  <c:v>19</c:v>
                </c:pt>
                <c:pt idx="37">
                  <c:v>17</c:v>
                </c:pt>
                <c:pt idx="38">
                  <c:v>21</c:v>
                </c:pt>
                <c:pt idx="39">
                  <c:v>18</c:v>
                </c:pt>
                <c:pt idx="40">
                  <c:v>22</c:v>
                </c:pt>
                <c:pt idx="41">
                  <c:v>27</c:v>
                </c:pt>
                <c:pt idx="42">
                  <c:v>25</c:v>
                </c:pt>
                <c:pt idx="43">
                  <c:v>30</c:v>
                </c:pt>
                <c:pt idx="44">
                  <c:v>24</c:v>
                </c:pt>
                <c:pt idx="45">
                  <c:v>21</c:v>
                </c:pt>
                <c:pt idx="46">
                  <c:v>18</c:v>
                </c:pt>
                <c:pt idx="47">
                  <c:v>14</c:v>
                </c:pt>
                <c:pt idx="48">
                  <c:v>18</c:v>
                </c:pt>
                <c:pt idx="49">
                  <c:v>12</c:v>
                </c:pt>
                <c:pt idx="50">
                  <c:v>13</c:v>
                </c:pt>
                <c:pt idx="51">
                  <c:v>11</c:v>
                </c:pt>
                <c:pt idx="52">
                  <c:v>10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11</c:v>
                </c:pt>
                <c:pt idx="61">
                  <c:v>13</c:v>
                </c:pt>
                <c:pt idx="62">
                  <c:v>10</c:v>
                </c:pt>
                <c:pt idx="63">
                  <c:v>11</c:v>
                </c:pt>
                <c:pt idx="64">
                  <c:v>16</c:v>
                </c:pt>
                <c:pt idx="65">
                  <c:v>15</c:v>
                </c:pt>
                <c:pt idx="66">
                  <c:v>21</c:v>
                </c:pt>
                <c:pt idx="6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8-4BD5-88B2-2A950381E483}"/>
            </c:ext>
          </c:extLst>
        </c:ser>
        <c:ser>
          <c:idx val="0"/>
          <c:order val="3"/>
          <c:tx>
            <c:strRef>
              <c:f>Road_type!$O$20</c:f>
              <c:strCache>
                <c:ptCount val="1"/>
                <c:pt idx="0">
                  <c:v>Local urban road</c:v>
                </c:pt>
              </c:strCache>
            </c:strRef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Road_type!$J$25:$J$92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Road_type!$O$25:$O$92</c:f>
              <c:numCache>
                <c:formatCode>General</c:formatCode>
                <c:ptCount val="68"/>
                <c:pt idx="0">
                  <c:v>77</c:v>
                </c:pt>
                <c:pt idx="1">
                  <c:v>75</c:v>
                </c:pt>
                <c:pt idx="2">
                  <c:v>75</c:v>
                </c:pt>
                <c:pt idx="3">
                  <c:v>71</c:v>
                </c:pt>
                <c:pt idx="4">
                  <c:v>78</c:v>
                </c:pt>
                <c:pt idx="5">
                  <c:v>84</c:v>
                </c:pt>
                <c:pt idx="6">
                  <c:v>82</c:v>
                </c:pt>
                <c:pt idx="7">
                  <c:v>88</c:v>
                </c:pt>
                <c:pt idx="8">
                  <c:v>87</c:v>
                </c:pt>
                <c:pt idx="9">
                  <c:v>92</c:v>
                </c:pt>
                <c:pt idx="10">
                  <c:v>98</c:v>
                </c:pt>
                <c:pt idx="11">
                  <c:v>92</c:v>
                </c:pt>
                <c:pt idx="12">
                  <c:v>93</c:v>
                </c:pt>
                <c:pt idx="13">
                  <c:v>83</c:v>
                </c:pt>
                <c:pt idx="14">
                  <c:v>73</c:v>
                </c:pt>
                <c:pt idx="15">
                  <c:v>85</c:v>
                </c:pt>
                <c:pt idx="16">
                  <c:v>88</c:v>
                </c:pt>
                <c:pt idx="17">
                  <c:v>88</c:v>
                </c:pt>
                <c:pt idx="18">
                  <c:v>96</c:v>
                </c:pt>
                <c:pt idx="19">
                  <c:v>89</c:v>
                </c:pt>
                <c:pt idx="20">
                  <c:v>78</c:v>
                </c:pt>
                <c:pt idx="21">
                  <c:v>77</c:v>
                </c:pt>
                <c:pt idx="22">
                  <c:v>71</c:v>
                </c:pt>
                <c:pt idx="23">
                  <c:v>75</c:v>
                </c:pt>
                <c:pt idx="24">
                  <c:v>79</c:v>
                </c:pt>
                <c:pt idx="25">
                  <c:v>81</c:v>
                </c:pt>
                <c:pt idx="26">
                  <c:v>91</c:v>
                </c:pt>
                <c:pt idx="27">
                  <c:v>88</c:v>
                </c:pt>
                <c:pt idx="28">
                  <c:v>86</c:v>
                </c:pt>
                <c:pt idx="29">
                  <c:v>88</c:v>
                </c:pt>
                <c:pt idx="30">
                  <c:v>85</c:v>
                </c:pt>
                <c:pt idx="31">
                  <c:v>77</c:v>
                </c:pt>
                <c:pt idx="32">
                  <c:v>80</c:v>
                </c:pt>
                <c:pt idx="33">
                  <c:v>79</c:v>
                </c:pt>
                <c:pt idx="34">
                  <c:v>65</c:v>
                </c:pt>
                <c:pt idx="35">
                  <c:v>67</c:v>
                </c:pt>
                <c:pt idx="36">
                  <c:v>64</c:v>
                </c:pt>
                <c:pt idx="37">
                  <c:v>66</c:v>
                </c:pt>
                <c:pt idx="38">
                  <c:v>79</c:v>
                </c:pt>
                <c:pt idx="39">
                  <c:v>84</c:v>
                </c:pt>
                <c:pt idx="40">
                  <c:v>86</c:v>
                </c:pt>
                <c:pt idx="41">
                  <c:v>78</c:v>
                </c:pt>
                <c:pt idx="42">
                  <c:v>80</c:v>
                </c:pt>
                <c:pt idx="43">
                  <c:v>79</c:v>
                </c:pt>
                <c:pt idx="44">
                  <c:v>76</c:v>
                </c:pt>
                <c:pt idx="45">
                  <c:v>81</c:v>
                </c:pt>
                <c:pt idx="46">
                  <c:v>68</c:v>
                </c:pt>
                <c:pt idx="47">
                  <c:v>64</c:v>
                </c:pt>
                <c:pt idx="48">
                  <c:v>61</c:v>
                </c:pt>
                <c:pt idx="49">
                  <c:v>43</c:v>
                </c:pt>
                <c:pt idx="50">
                  <c:v>53</c:v>
                </c:pt>
                <c:pt idx="51">
                  <c:v>53</c:v>
                </c:pt>
                <c:pt idx="52">
                  <c:v>58</c:v>
                </c:pt>
                <c:pt idx="53">
                  <c:v>71</c:v>
                </c:pt>
                <c:pt idx="54">
                  <c:v>60</c:v>
                </c:pt>
                <c:pt idx="55">
                  <c:v>54</c:v>
                </c:pt>
                <c:pt idx="56">
                  <c:v>43</c:v>
                </c:pt>
                <c:pt idx="57">
                  <c:v>49</c:v>
                </c:pt>
                <c:pt idx="58">
                  <c:v>53</c:v>
                </c:pt>
                <c:pt idx="59">
                  <c:v>60</c:v>
                </c:pt>
                <c:pt idx="60">
                  <c:v>65</c:v>
                </c:pt>
                <c:pt idx="61">
                  <c:v>59</c:v>
                </c:pt>
                <c:pt idx="62">
                  <c:v>64</c:v>
                </c:pt>
                <c:pt idx="63">
                  <c:v>72</c:v>
                </c:pt>
                <c:pt idx="64">
                  <c:v>77</c:v>
                </c:pt>
                <c:pt idx="65">
                  <c:v>71</c:v>
                </c:pt>
                <c:pt idx="66">
                  <c:v>61</c:v>
                </c:pt>
                <c:pt idx="6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8-4BD5-88B2-2A950381E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485888"/>
        <c:axId val="216487424"/>
      </c:lineChart>
      <c:catAx>
        <c:axId val="21648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8742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1648742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8588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591105200945629E-2"/>
          <c:y val="0.86853732638889114"/>
          <c:w val="0.88009315736941363"/>
          <c:h val="0.123514413639471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900"/>
              <a:t>Road deaths by road type</a:t>
            </a:r>
          </a:p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900"/>
              <a:t>Rolling 12 months</a:t>
            </a:r>
          </a:p>
        </c:rich>
      </c:tx>
      <c:layout>
        <c:manualLayout>
          <c:xMode val="edge"/>
          <c:yMode val="edge"/>
          <c:x val="0.25470259879487056"/>
          <c:y val="7.61154855643044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2015366430262"/>
          <c:y val="0.16462435133259148"/>
          <c:w val="0.82802659574468052"/>
          <c:h val="0.65551379606960891"/>
        </c:manualLayout>
      </c:layout>
      <c:areaChart>
        <c:grouping val="stacked"/>
        <c:varyColors val="0"/>
        <c:ser>
          <c:idx val="3"/>
          <c:order val="0"/>
          <c:tx>
            <c:strRef>
              <c:f>Road_type!$V$20</c:f>
              <c:strCache>
                <c:ptCount val="1"/>
                <c:pt idx="0">
                  <c:v>Open road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Road_type!$J$25:$J$92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Road_type!$V$25:$V$92</c:f>
              <c:numCache>
                <c:formatCode>0%</c:formatCode>
                <c:ptCount val="68"/>
                <c:pt idx="0">
                  <c:v>0.757700205338809</c:v>
                </c:pt>
                <c:pt idx="1">
                  <c:v>0.76734693877551019</c:v>
                </c:pt>
                <c:pt idx="2">
                  <c:v>0.75957446808510642</c:v>
                </c:pt>
                <c:pt idx="3">
                  <c:v>0.77922077922077926</c:v>
                </c:pt>
                <c:pt idx="4">
                  <c:v>0.77100840336134457</c:v>
                </c:pt>
                <c:pt idx="5">
                  <c:v>0.76220806794055207</c:v>
                </c:pt>
                <c:pt idx="6">
                  <c:v>0.7544642857142857</c:v>
                </c:pt>
                <c:pt idx="7">
                  <c:v>0.75604395604395602</c:v>
                </c:pt>
                <c:pt idx="8">
                  <c:v>0.76008968609865468</c:v>
                </c:pt>
                <c:pt idx="9">
                  <c:v>0.73892773892773889</c:v>
                </c:pt>
                <c:pt idx="10">
                  <c:v>0.73193473193473191</c:v>
                </c:pt>
                <c:pt idx="11">
                  <c:v>0.73580246913580249</c:v>
                </c:pt>
                <c:pt idx="12">
                  <c:v>0.72371638141809291</c:v>
                </c:pt>
                <c:pt idx="13">
                  <c:v>0.74340527577937654</c:v>
                </c:pt>
                <c:pt idx="14">
                  <c:v>0.7627494456762749</c:v>
                </c:pt>
                <c:pt idx="15">
                  <c:v>0.73969631236442512</c:v>
                </c:pt>
                <c:pt idx="16">
                  <c:v>0.72885032537960959</c:v>
                </c:pt>
                <c:pt idx="17">
                  <c:v>0.71973094170403584</c:v>
                </c:pt>
                <c:pt idx="18">
                  <c:v>0.72247706422018354</c:v>
                </c:pt>
                <c:pt idx="19">
                  <c:v>0.74022988505747123</c:v>
                </c:pt>
                <c:pt idx="20">
                  <c:v>0.77574370709382146</c:v>
                </c:pt>
                <c:pt idx="21">
                  <c:v>0.78935698447893565</c:v>
                </c:pt>
                <c:pt idx="22">
                  <c:v>0.77751196172248804</c:v>
                </c:pt>
                <c:pt idx="23">
                  <c:v>0.75802469135802464</c:v>
                </c:pt>
                <c:pt idx="24">
                  <c:v>0.7421875</c:v>
                </c:pt>
                <c:pt idx="25">
                  <c:v>0.73150684931506849</c:v>
                </c:pt>
                <c:pt idx="26">
                  <c:v>0.70942408376963351</c:v>
                </c:pt>
                <c:pt idx="27">
                  <c:v>0.73027989821882955</c:v>
                </c:pt>
                <c:pt idx="28">
                  <c:v>0.7321428571428571</c:v>
                </c:pt>
                <c:pt idx="29">
                  <c:v>0.71890547263681592</c:v>
                </c:pt>
                <c:pt idx="30">
                  <c:v>0.73464373464373467</c:v>
                </c:pt>
                <c:pt idx="31">
                  <c:v>0.75534441805225649</c:v>
                </c:pt>
                <c:pt idx="32">
                  <c:v>0.74768518518518523</c:v>
                </c:pt>
                <c:pt idx="33">
                  <c:v>0.74580335731414871</c:v>
                </c:pt>
                <c:pt idx="34">
                  <c:v>0.76883116883116887</c:v>
                </c:pt>
                <c:pt idx="35">
                  <c:v>0.75136612021857918</c:v>
                </c:pt>
                <c:pt idx="36">
                  <c:v>0.77134986225895319</c:v>
                </c:pt>
                <c:pt idx="37">
                  <c:v>0.78215223097112863</c:v>
                </c:pt>
                <c:pt idx="38">
                  <c:v>0.75490196078431371</c:v>
                </c:pt>
                <c:pt idx="39">
                  <c:v>0.73506493506493509</c:v>
                </c:pt>
                <c:pt idx="40">
                  <c:v>0.71578947368421053</c:v>
                </c:pt>
                <c:pt idx="41">
                  <c:v>0.717741935483871</c:v>
                </c:pt>
                <c:pt idx="42">
                  <c:v>0.70588235294117652</c:v>
                </c:pt>
                <c:pt idx="43">
                  <c:v>0.70933333333333337</c:v>
                </c:pt>
                <c:pt idx="44">
                  <c:v>0.71014492753623193</c:v>
                </c:pt>
                <c:pt idx="45">
                  <c:v>0.67619047619047623</c:v>
                </c:pt>
                <c:pt idx="46">
                  <c:v>0.71617161716171618</c:v>
                </c:pt>
                <c:pt idx="47">
                  <c:v>0.72535211267605637</c:v>
                </c:pt>
                <c:pt idx="48">
                  <c:v>0.7348993288590604</c:v>
                </c:pt>
                <c:pt idx="49">
                  <c:v>0.80701754385964908</c:v>
                </c:pt>
                <c:pt idx="50">
                  <c:v>0.77083333333333337</c:v>
                </c:pt>
                <c:pt idx="51">
                  <c:v>0.79220779220779225</c:v>
                </c:pt>
                <c:pt idx="52">
                  <c:v>0.76551724137931032</c:v>
                </c:pt>
                <c:pt idx="53">
                  <c:v>0.70748299319727892</c:v>
                </c:pt>
                <c:pt idx="54">
                  <c:v>0.73333333333333328</c:v>
                </c:pt>
                <c:pt idx="55">
                  <c:v>0.72332015810276684</c:v>
                </c:pt>
                <c:pt idx="56">
                  <c:v>0.75098814229249011</c:v>
                </c:pt>
                <c:pt idx="57">
                  <c:v>0.76811594202898548</c:v>
                </c:pt>
                <c:pt idx="58">
                  <c:v>0.7414448669201521</c:v>
                </c:pt>
                <c:pt idx="59">
                  <c:v>0.74402730375426618</c:v>
                </c:pt>
                <c:pt idx="60">
                  <c:v>0.75324675324675328</c:v>
                </c:pt>
                <c:pt idx="61">
                  <c:v>0.76393442622950825</c:v>
                </c:pt>
                <c:pt idx="62">
                  <c:v>0.77160493827160492</c:v>
                </c:pt>
                <c:pt idx="63">
                  <c:v>0.7398119122257053</c:v>
                </c:pt>
                <c:pt idx="64">
                  <c:v>0.7155963302752294</c:v>
                </c:pt>
                <c:pt idx="65">
                  <c:v>0.73780487804878048</c:v>
                </c:pt>
                <c:pt idx="66">
                  <c:v>0.75375375375375375</c:v>
                </c:pt>
                <c:pt idx="67">
                  <c:v>0.76829268292682928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8-46F5-A858-1F3B6AAABB49}"/>
            </c:ext>
          </c:extLst>
        </c:ser>
        <c:ser>
          <c:idx val="1"/>
          <c:order val="1"/>
          <c:tx>
            <c:strRef>
              <c:f>Road_type!$Y$20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Road_type!$J$25:$J$92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Road_type!$Y$25:$Y$92</c:f>
              <c:numCache>
                <c:formatCode>0%</c:formatCode>
                <c:ptCount val="68"/>
                <c:pt idx="0">
                  <c:v>0.242299794661191</c:v>
                </c:pt>
                <c:pt idx="1">
                  <c:v>0.23265306122448981</c:v>
                </c:pt>
                <c:pt idx="2">
                  <c:v>0.24042553191489358</c:v>
                </c:pt>
                <c:pt idx="3">
                  <c:v>0.22077922077922074</c:v>
                </c:pt>
                <c:pt idx="4">
                  <c:v>0.22899159663865543</c:v>
                </c:pt>
                <c:pt idx="5">
                  <c:v>0.23779193205944793</c:v>
                </c:pt>
                <c:pt idx="6">
                  <c:v>0.2455357142857143</c:v>
                </c:pt>
                <c:pt idx="7">
                  <c:v>0.24395604395604398</c:v>
                </c:pt>
                <c:pt idx="8">
                  <c:v>0.23991031390134532</c:v>
                </c:pt>
                <c:pt idx="9">
                  <c:v>0.26107226107226111</c:v>
                </c:pt>
                <c:pt idx="10">
                  <c:v>0.26806526806526809</c:v>
                </c:pt>
                <c:pt idx="11">
                  <c:v>0.26419753086419751</c:v>
                </c:pt>
                <c:pt idx="12">
                  <c:v>0.27628361858190709</c:v>
                </c:pt>
                <c:pt idx="13">
                  <c:v>0.25659472422062346</c:v>
                </c:pt>
                <c:pt idx="14">
                  <c:v>0.2372505543237251</c:v>
                </c:pt>
                <c:pt idx="15">
                  <c:v>0.26030368763557488</c:v>
                </c:pt>
                <c:pt idx="16">
                  <c:v>0.27114967462039041</c:v>
                </c:pt>
                <c:pt idx="17">
                  <c:v>0.28026905829596416</c:v>
                </c:pt>
                <c:pt idx="18">
                  <c:v>0.27752293577981646</c:v>
                </c:pt>
                <c:pt idx="19">
                  <c:v>0.25977011494252877</c:v>
                </c:pt>
                <c:pt idx="20">
                  <c:v>0.22425629290617854</c:v>
                </c:pt>
                <c:pt idx="21">
                  <c:v>0.21064301552106435</c:v>
                </c:pt>
                <c:pt idx="22">
                  <c:v>0.22248803827751196</c:v>
                </c:pt>
                <c:pt idx="23">
                  <c:v>0.24197530864197536</c:v>
                </c:pt>
                <c:pt idx="24">
                  <c:v>0.2578125</c:v>
                </c:pt>
                <c:pt idx="25">
                  <c:v>0.26849315068493151</c:v>
                </c:pt>
                <c:pt idx="26">
                  <c:v>0.29057591623036649</c:v>
                </c:pt>
                <c:pt idx="27">
                  <c:v>0.26972010178117045</c:v>
                </c:pt>
                <c:pt idx="28">
                  <c:v>0.2678571428571429</c:v>
                </c:pt>
                <c:pt idx="29">
                  <c:v>0.28109452736318408</c:v>
                </c:pt>
                <c:pt idx="30">
                  <c:v>0.26535626535626533</c:v>
                </c:pt>
                <c:pt idx="31">
                  <c:v>0.24465558194774351</c:v>
                </c:pt>
                <c:pt idx="32">
                  <c:v>0.25231481481481477</c:v>
                </c:pt>
                <c:pt idx="33">
                  <c:v>0.25419664268585129</c:v>
                </c:pt>
                <c:pt idx="34">
                  <c:v>0.23116883116883113</c:v>
                </c:pt>
                <c:pt idx="35">
                  <c:v>0.24863387978142082</c:v>
                </c:pt>
                <c:pt idx="36">
                  <c:v>0.22865013774104681</c:v>
                </c:pt>
                <c:pt idx="37">
                  <c:v>0.21784776902887137</c:v>
                </c:pt>
                <c:pt idx="38">
                  <c:v>0.24509803921568629</c:v>
                </c:pt>
                <c:pt idx="39">
                  <c:v>0.26493506493506491</c:v>
                </c:pt>
                <c:pt idx="40">
                  <c:v>0.28421052631578947</c:v>
                </c:pt>
                <c:pt idx="41">
                  <c:v>0.282258064516129</c:v>
                </c:pt>
                <c:pt idx="42">
                  <c:v>0.29411764705882348</c:v>
                </c:pt>
                <c:pt idx="43">
                  <c:v>0.29066666666666663</c:v>
                </c:pt>
                <c:pt idx="44">
                  <c:v>0.28985507246376807</c:v>
                </c:pt>
                <c:pt idx="45">
                  <c:v>0.32380952380952377</c:v>
                </c:pt>
                <c:pt idx="46">
                  <c:v>0.28382838283828382</c:v>
                </c:pt>
                <c:pt idx="47">
                  <c:v>0.27464788732394363</c:v>
                </c:pt>
                <c:pt idx="48">
                  <c:v>0.2651006711409396</c:v>
                </c:pt>
                <c:pt idx="49">
                  <c:v>0.19298245614035092</c:v>
                </c:pt>
                <c:pt idx="50">
                  <c:v>0.22916666666666663</c:v>
                </c:pt>
                <c:pt idx="51">
                  <c:v>0.20779220779220775</c:v>
                </c:pt>
                <c:pt idx="52">
                  <c:v>0.23448275862068968</c:v>
                </c:pt>
                <c:pt idx="53">
                  <c:v>0.29251700680272108</c:v>
                </c:pt>
                <c:pt idx="54">
                  <c:v>0.26666666666666672</c:v>
                </c:pt>
                <c:pt idx="55">
                  <c:v>0.27667984189723316</c:v>
                </c:pt>
                <c:pt idx="56">
                  <c:v>0.24901185770750989</c:v>
                </c:pt>
                <c:pt idx="57">
                  <c:v>0.23188405797101452</c:v>
                </c:pt>
                <c:pt idx="58">
                  <c:v>0.2585551330798479</c:v>
                </c:pt>
                <c:pt idx="59">
                  <c:v>0.25597269624573382</c:v>
                </c:pt>
                <c:pt idx="60">
                  <c:v>0.24675324675324672</c:v>
                </c:pt>
                <c:pt idx="61">
                  <c:v>0.23606557377049175</c:v>
                </c:pt>
                <c:pt idx="62">
                  <c:v>0.22839506172839508</c:v>
                </c:pt>
                <c:pt idx="63">
                  <c:v>0.2601880877742947</c:v>
                </c:pt>
                <c:pt idx="64">
                  <c:v>0.2844036697247706</c:v>
                </c:pt>
                <c:pt idx="65">
                  <c:v>0.26219512195121952</c:v>
                </c:pt>
                <c:pt idx="66">
                  <c:v>0.24624624624624625</c:v>
                </c:pt>
                <c:pt idx="67">
                  <c:v>0.23170731707317072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8-46F5-A858-1F3B6AAAB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8752"/>
        <c:axId val="215420288"/>
      </c:areaChart>
      <c:catAx>
        <c:axId val="21541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20288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542028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187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880448042586586"/>
          <c:y val="0.89690906283773353"/>
          <c:w val="0.31351861299028044"/>
          <c:h val="7.917510311211095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>
        <a:lumMod val="90000"/>
      </a:schemeClr>
    </a:solidFill>
    <a:ln w="9525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900"/>
              <a:t>Road deaths by road type</a:t>
            </a:r>
          </a:p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900"/>
              <a:t>Rolling 12 months</a:t>
            </a:r>
          </a:p>
        </c:rich>
      </c:tx>
      <c:layout>
        <c:manualLayout>
          <c:xMode val="edge"/>
          <c:yMode val="edge"/>
          <c:x val="0.25470259879487056"/>
          <c:y val="7.61154855643044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2015366430262"/>
          <c:y val="0.16462435133259148"/>
          <c:w val="0.82802659574468052"/>
          <c:h val="0.67232051875869092"/>
        </c:manualLayout>
      </c:layout>
      <c:areaChart>
        <c:grouping val="stacked"/>
        <c:varyColors val="0"/>
        <c:ser>
          <c:idx val="1"/>
          <c:order val="0"/>
          <c:tx>
            <c:strRef>
              <c:f>Road_type!$X$20</c:f>
              <c:strCache>
                <c:ptCount val="1"/>
                <c:pt idx="0">
                  <c:v>Local road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cat>
            <c:strRef>
              <c:f>Road_type!$J$25:$J$92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Road_type!$X$25:$X$92</c:f>
              <c:numCache>
                <c:formatCode>0%</c:formatCode>
                <c:ptCount val="68"/>
                <c:pt idx="0">
                  <c:v>0.36344969199178645</c:v>
                </c:pt>
                <c:pt idx="1">
                  <c:v>0.34693877551020413</c:v>
                </c:pt>
                <c:pt idx="2">
                  <c:v>0.35531914893617023</c:v>
                </c:pt>
                <c:pt idx="3">
                  <c:v>0.37012987012987009</c:v>
                </c:pt>
                <c:pt idx="4">
                  <c:v>0.38235294117647056</c:v>
                </c:pt>
                <c:pt idx="5">
                  <c:v>0.4140127388535032</c:v>
                </c:pt>
                <c:pt idx="6">
                  <c:v>0.4174107142857143</c:v>
                </c:pt>
                <c:pt idx="7">
                  <c:v>0.41758241758241754</c:v>
                </c:pt>
                <c:pt idx="8">
                  <c:v>0.42152466367713004</c:v>
                </c:pt>
                <c:pt idx="9">
                  <c:v>0.44522144522144524</c:v>
                </c:pt>
                <c:pt idx="10">
                  <c:v>0.46153846153846156</c:v>
                </c:pt>
                <c:pt idx="11">
                  <c:v>0.48395061728395061</c:v>
                </c:pt>
                <c:pt idx="12">
                  <c:v>0.49633251833740832</c:v>
                </c:pt>
                <c:pt idx="13">
                  <c:v>0.45083932853717024</c:v>
                </c:pt>
                <c:pt idx="14">
                  <c:v>0.42572062084257212</c:v>
                </c:pt>
                <c:pt idx="15">
                  <c:v>0.41865509761388287</c:v>
                </c:pt>
                <c:pt idx="16">
                  <c:v>0.42299349240780915</c:v>
                </c:pt>
                <c:pt idx="17">
                  <c:v>0.4394618834080718</c:v>
                </c:pt>
                <c:pt idx="18">
                  <c:v>0.4655963302752294</c:v>
                </c:pt>
                <c:pt idx="19">
                  <c:v>0.47126436781609193</c:v>
                </c:pt>
                <c:pt idx="20">
                  <c:v>0.43478260869565222</c:v>
                </c:pt>
                <c:pt idx="21">
                  <c:v>0.42350332594235029</c:v>
                </c:pt>
                <c:pt idx="22">
                  <c:v>0.40191387559808611</c:v>
                </c:pt>
                <c:pt idx="23">
                  <c:v>0.40493827160493823</c:v>
                </c:pt>
                <c:pt idx="24">
                  <c:v>0.4453125</c:v>
                </c:pt>
                <c:pt idx="25">
                  <c:v>0.46575342465753422</c:v>
                </c:pt>
                <c:pt idx="26">
                  <c:v>0.45811518324607325</c:v>
                </c:pt>
                <c:pt idx="27">
                  <c:v>0.4427480916030534</c:v>
                </c:pt>
                <c:pt idx="28">
                  <c:v>0.43112244897959184</c:v>
                </c:pt>
                <c:pt idx="29">
                  <c:v>0.43034825870646765</c:v>
                </c:pt>
                <c:pt idx="30">
                  <c:v>0.45700245700245701</c:v>
                </c:pt>
                <c:pt idx="31">
                  <c:v>0.47505938242280288</c:v>
                </c:pt>
                <c:pt idx="32">
                  <c:v>0.49768518518518523</c:v>
                </c:pt>
                <c:pt idx="33">
                  <c:v>0.51318944844124692</c:v>
                </c:pt>
                <c:pt idx="34">
                  <c:v>0.52467532467532463</c:v>
                </c:pt>
                <c:pt idx="35">
                  <c:v>0.51092896174863389</c:v>
                </c:pt>
                <c:pt idx="36">
                  <c:v>0.50413223140495866</c:v>
                </c:pt>
                <c:pt idx="37">
                  <c:v>0.48031496062992129</c:v>
                </c:pt>
                <c:pt idx="38">
                  <c:v>0.47549019607843135</c:v>
                </c:pt>
                <c:pt idx="39">
                  <c:v>0.47792207792207797</c:v>
                </c:pt>
                <c:pt idx="40">
                  <c:v>0.46578947368421053</c:v>
                </c:pt>
                <c:pt idx="41">
                  <c:v>0.47043010752688175</c:v>
                </c:pt>
                <c:pt idx="42">
                  <c:v>0.47619047619047616</c:v>
                </c:pt>
                <c:pt idx="43">
                  <c:v>0.4986666666666667</c:v>
                </c:pt>
                <c:pt idx="44">
                  <c:v>0.51304347826086949</c:v>
                </c:pt>
                <c:pt idx="45">
                  <c:v>0.53333333333333333</c:v>
                </c:pt>
                <c:pt idx="46">
                  <c:v>0.50495049504950495</c:v>
                </c:pt>
                <c:pt idx="47">
                  <c:v>0.49647887323943662</c:v>
                </c:pt>
                <c:pt idx="48">
                  <c:v>0.48322147651006708</c:v>
                </c:pt>
                <c:pt idx="49">
                  <c:v>0.45614035087719296</c:v>
                </c:pt>
                <c:pt idx="50">
                  <c:v>0.47222222222222221</c:v>
                </c:pt>
                <c:pt idx="51">
                  <c:v>0.44480519480519476</c:v>
                </c:pt>
                <c:pt idx="52">
                  <c:v>0.47931034482758617</c:v>
                </c:pt>
                <c:pt idx="53">
                  <c:v>0.50680272108843538</c:v>
                </c:pt>
                <c:pt idx="54">
                  <c:v>0.49473684210526314</c:v>
                </c:pt>
                <c:pt idx="55">
                  <c:v>0.52964426877470361</c:v>
                </c:pt>
                <c:pt idx="56">
                  <c:v>0.49407114624505932</c:v>
                </c:pt>
                <c:pt idx="57">
                  <c:v>0.52536231884057971</c:v>
                </c:pt>
                <c:pt idx="58">
                  <c:v>0.55133079847908739</c:v>
                </c:pt>
                <c:pt idx="59">
                  <c:v>0.50511945392491464</c:v>
                </c:pt>
                <c:pt idx="60">
                  <c:v>0.51623376623376616</c:v>
                </c:pt>
                <c:pt idx="61">
                  <c:v>0.47540983606557374</c:v>
                </c:pt>
                <c:pt idx="62">
                  <c:v>0.47839506172839508</c:v>
                </c:pt>
                <c:pt idx="63">
                  <c:v>0.50470219435736685</c:v>
                </c:pt>
                <c:pt idx="64">
                  <c:v>0.50152905198776754</c:v>
                </c:pt>
                <c:pt idx="65">
                  <c:v>0.5</c:v>
                </c:pt>
                <c:pt idx="66">
                  <c:v>0.46546546546546541</c:v>
                </c:pt>
                <c:pt idx="67">
                  <c:v>0.47256097560975607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8-41C9-82A3-CB1577DF96CF}"/>
            </c:ext>
          </c:extLst>
        </c:ser>
        <c:ser>
          <c:idx val="3"/>
          <c:order val="1"/>
          <c:tx>
            <c:strRef>
              <c:f>Road_type!$W$20</c:f>
              <c:strCache>
                <c:ptCount val="1"/>
                <c:pt idx="0">
                  <c:v>SH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  <a:prstDash val="solid"/>
            </a:ln>
          </c:spPr>
          <c:cat>
            <c:strRef>
              <c:f>Road_type!$J$25:$J$92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Road_type!$W$25:$W$92</c:f>
              <c:numCache>
                <c:formatCode>0%</c:formatCode>
                <c:ptCount val="68"/>
                <c:pt idx="0">
                  <c:v>0.63655030800821355</c:v>
                </c:pt>
                <c:pt idx="1">
                  <c:v>0.65306122448979587</c:v>
                </c:pt>
                <c:pt idx="2">
                  <c:v>0.64468085106382977</c:v>
                </c:pt>
                <c:pt idx="3">
                  <c:v>0.62987012987012991</c:v>
                </c:pt>
                <c:pt idx="4">
                  <c:v>0.61764705882352944</c:v>
                </c:pt>
                <c:pt idx="5">
                  <c:v>0.5859872611464968</c:v>
                </c:pt>
                <c:pt idx="6">
                  <c:v>0.5825892857142857</c:v>
                </c:pt>
                <c:pt idx="7">
                  <c:v>0.58241758241758246</c:v>
                </c:pt>
                <c:pt idx="8">
                  <c:v>0.57847533632286996</c:v>
                </c:pt>
                <c:pt idx="9">
                  <c:v>0.55477855477855476</c:v>
                </c:pt>
                <c:pt idx="10">
                  <c:v>0.53846153846153844</c:v>
                </c:pt>
                <c:pt idx="11">
                  <c:v>0.51604938271604939</c:v>
                </c:pt>
                <c:pt idx="12">
                  <c:v>0.50366748166259168</c:v>
                </c:pt>
                <c:pt idx="13">
                  <c:v>0.54916067146282976</c:v>
                </c:pt>
                <c:pt idx="14">
                  <c:v>0.57427937915742788</c:v>
                </c:pt>
                <c:pt idx="15">
                  <c:v>0.58134490238611713</c:v>
                </c:pt>
                <c:pt idx="16">
                  <c:v>0.57700650759219085</c:v>
                </c:pt>
                <c:pt idx="17">
                  <c:v>0.5605381165919282</c:v>
                </c:pt>
                <c:pt idx="18">
                  <c:v>0.5344036697247706</c:v>
                </c:pt>
                <c:pt idx="19">
                  <c:v>0.52873563218390807</c:v>
                </c:pt>
                <c:pt idx="20">
                  <c:v>0.56521739130434778</c:v>
                </c:pt>
                <c:pt idx="21">
                  <c:v>0.57649667405764971</c:v>
                </c:pt>
                <c:pt idx="22">
                  <c:v>0.59808612440191389</c:v>
                </c:pt>
                <c:pt idx="23">
                  <c:v>0.59506172839506177</c:v>
                </c:pt>
                <c:pt idx="24">
                  <c:v>0.5546875</c:v>
                </c:pt>
                <c:pt idx="25">
                  <c:v>0.53424657534246578</c:v>
                </c:pt>
                <c:pt idx="26">
                  <c:v>0.54188481675392675</c:v>
                </c:pt>
                <c:pt idx="27">
                  <c:v>0.5572519083969466</c:v>
                </c:pt>
                <c:pt idx="28">
                  <c:v>0.56887755102040816</c:v>
                </c:pt>
                <c:pt idx="29">
                  <c:v>0.56965174129353235</c:v>
                </c:pt>
                <c:pt idx="30">
                  <c:v>0.54299754299754299</c:v>
                </c:pt>
                <c:pt idx="31">
                  <c:v>0.52494061757719712</c:v>
                </c:pt>
                <c:pt idx="32">
                  <c:v>0.50231481481481477</c:v>
                </c:pt>
                <c:pt idx="33">
                  <c:v>0.48681055155875302</c:v>
                </c:pt>
                <c:pt idx="34">
                  <c:v>0.47532467532467532</c:v>
                </c:pt>
                <c:pt idx="35">
                  <c:v>0.48907103825136611</c:v>
                </c:pt>
                <c:pt idx="36">
                  <c:v>0.49586776859504134</c:v>
                </c:pt>
                <c:pt idx="37">
                  <c:v>0.51968503937007871</c:v>
                </c:pt>
                <c:pt idx="38">
                  <c:v>0.52450980392156865</c:v>
                </c:pt>
                <c:pt idx="39">
                  <c:v>0.52207792207792203</c:v>
                </c:pt>
                <c:pt idx="40">
                  <c:v>0.53421052631578947</c:v>
                </c:pt>
                <c:pt idx="41">
                  <c:v>0.52956989247311825</c:v>
                </c:pt>
                <c:pt idx="42">
                  <c:v>0.52380952380952384</c:v>
                </c:pt>
                <c:pt idx="43">
                  <c:v>0.5013333333333333</c:v>
                </c:pt>
                <c:pt idx="44">
                  <c:v>0.48695652173913045</c:v>
                </c:pt>
                <c:pt idx="45">
                  <c:v>0.46666666666666667</c:v>
                </c:pt>
                <c:pt idx="46">
                  <c:v>0.49504950495049505</c:v>
                </c:pt>
                <c:pt idx="47">
                  <c:v>0.50352112676056338</c:v>
                </c:pt>
                <c:pt idx="48">
                  <c:v>0.51677852348993292</c:v>
                </c:pt>
                <c:pt idx="49">
                  <c:v>0.54385964912280704</c:v>
                </c:pt>
                <c:pt idx="50">
                  <c:v>0.52777777777777779</c:v>
                </c:pt>
                <c:pt idx="51">
                  <c:v>0.55519480519480524</c:v>
                </c:pt>
                <c:pt idx="52">
                  <c:v>0.52068965517241383</c:v>
                </c:pt>
                <c:pt idx="53">
                  <c:v>0.49319727891156462</c:v>
                </c:pt>
                <c:pt idx="54">
                  <c:v>0.50526315789473686</c:v>
                </c:pt>
                <c:pt idx="55">
                  <c:v>0.47035573122529645</c:v>
                </c:pt>
                <c:pt idx="56">
                  <c:v>0.50592885375494068</c:v>
                </c:pt>
                <c:pt idx="57">
                  <c:v>0.47463768115942029</c:v>
                </c:pt>
                <c:pt idx="58">
                  <c:v>0.44866920152091255</c:v>
                </c:pt>
                <c:pt idx="59">
                  <c:v>0.4948805460750853</c:v>
                </c:pt>
                <c:pt idx="60">
                  <c:v>0.48376623376623379</c:v>
                </c:pt>
                <c:pt idx="61">
                  <c:v>0.52459016393442626</c:v>
                </c:pt>
                <c:pt idx="62">
                  <c:v>0.52160493827160492</c:v>
                </c:pt>
                <c:pt idx="63">
                  <c:v>0.4952978056426332</c:v>
                </c:pt>
                <c:pt idx="64">
                  <c:v>0.49847094801223241</c:v>
                </c:pt>
                <c:pt idx="65">
                  <c:v>0.5</c:v>
                </c:pt>
                <c:pt idx="66">
                  <c:v>0.53453453453453459</c:v>
                </c:pt>
                <c:pt idx="67">
                  <c:v>0.52743902439024393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8-41C9-82A3-CB1577DF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59168"/>
        <c:axId val="218760704"/>
      </c:areaChart>
      <c:catAx>
        <c:axId val="21875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60704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76070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5916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856973864182602"/>
          <c:y val="0.91371578552680921"/>
          <c:w val="0.59770892018779342"/>
          <c:h val="8.271995412338160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>
        <a:lumMod val="90000"/>
      </a:schemeClr>
    </a:solidFill>
    <a:ln w="9525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Figure 4-17: Road deaths by road type</a:t>
            </a:r>
          </a:p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Rolling 12 months</a:t>
            </a:r>
          </a:p>
        </c:rich>
      </c:tx>
      <c:layout>
        <c:manualLayout>
          <c:xMode val="edge"/>
          <c:yMode val="edge"/>
          <c:x val="0.17718993055555571"/>
          <c:y val="2.009259259259258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2015366430262"/>
          <c:y val="0.21166111111111124"/>
          <c:w val="0.82802659574468052"/>
          <c:h val="0.57486358024691153"/>
        </c:manualLayout>
      </c:layout>
      <c:lineChart>
        <c:grouping val="standard"/>
        <c:varyColors val="0"/>
        <c:ser>
          <c:idx val="3"/>
          <c:order val="0"/>
          <c:tx>
            <c:strRef>
              <c:f>Road_type!$U$20</c:f>
              <c:strCache>
                <c:ptCount val="1"/>
                <c:pt idx="0">
                  <c:v>Urban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strRef>
              <c:f>Road_type!$J$25:$J$92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Road_type!$U$25:$U$92</c:f>
              <c:numCache>
                <c:formatCode>General</c:formatCode>
                <c:ptCount val="68"/>
                <c:pt idx="0">
                  <c:v>118</c:v>
                </c:pt>
                <c:pt idx="1">
                  <c:v>114</c:v>
                </c:pt>
                <c:pt idx="2">
                  <c:v>113</c:v>
                </c:pt>
                <c:pt idx="3">
                  <c:v>102</c:v>
                </c:pt>
                <c:pt idx="4">
                  <c:v>109</c:v>
                </c:pt>
                <c:pt idx="5">
                  <c:v>112</c:v>
                </c:pt>
                <c:pt idx="6">
                  <c:v>110</c:v>
                </c:pt>
                <c:pt idx="7">
                  <c:v>111</c:v>
                </c:pt>
                <c:pt idx="8">
                  <c:v>107</c:v>
                </c:pt>
                <c:pt idx="9">
                  <c:v>112</c:v>
                </c:pt>
                <c:pt idx="10">
                  <c:v>115</c:v>
                </c:pt>
                <c:pt idx="11">
                  <c:v>107</c:v>
                </c:pt>
                <c:pt idx="12">
                  <c:v>113</c:v>
                </c:pt>
                <c:pt idx="13">
                  <c:v>107</c:v>
                </c:pt>
                <c:pt idx="14">
                  <c:v>107</c:v>
                </c:pt>
                <c:pt idx="15">
                  <c:v>120</c:v>
                </c:pt>
                <c:pt idx="16">
                  <c:v>125</c:v>
                </c:pt>
                <c:pt idx="17">
                  <c:v>125</c:v>
                </c:pt>
                <c:pt idx="18">
                  <c:v>121</c:v>
                </c:pt>
                <c:pt idx="19">
                  <c:v>113</c:v>
                </c:pt>
                <c:pt idx="20">
                  <c:v>98</c:v>
                </c:pt>
                <c:pt idx="21">
                  <c:v>95</c:v>
                </c:pt>
                <c:pt idx="22">
                  <c:v>93</c:v>
                </c:pt>
                <c:pt idx="23">
                  <c:v>98</c:v>
                </c:pt>
                <c:pt idx="24">
                  <c:v>99</c:v>
                </c:pt>
                <c:pt idx="25">
                  <c:v>98</c:v>
                </c:pt>
                <c:pt idx="26">
                  <c:v>111</c:v>
                </c:pt>
                <c:pt idx="27">
                  <c:v>106</c:v>
                </c:pt>
                <c:pt idx="28">
                  <c:v>105</c:v>
                </c:pt>
                <c:pt idx="29">
                  <c:v>113</c:v>
                </c:pt>
                <c:pt idx="30">
                  <c:v>108</c:v>
                </c:pt>
                <c:pt idx="31">
                  <c:v>103</c:v>
                </c:pt>
                <c:pt idx="32">
                  <c:v>109</c:v>
                </c:pt>
                <c:pt idx="33">
                  <c:v>106</c:v>
                </c:pt>
                <c:pt idx="34">
                  <c:v>89</c:v>
                </c:pt>
                <c:pt idx="35">
                  <c:v>91</c:v>
                </c:pt>
                <c:pt idx="36">
                  <c:v>83</c:v>
                </c:pt>
                <c:pt idx="37">
                  <c:v>83</c:v>
                </c:pt>
                <c:pt idx="38">
                  <c:v>100</c:v>
                </c:pt>
                <c:pt idx="39">
                  <c:v>102</c:v>
                </c:pt>
                <c:pt idx="40">
                  <c:v>108</c:v>
                </c:pt>
                <c:pt idx="41">
                  <c:v>105</c:v>
                </c:pt>
                <c:pt idx="42">
                  <c:v>105</c:v>
                </c:pt>
                <c:pt idx="43">
                  <c:v>109</c:v>
                </c:pt>
                <c:pt idx="44">
                  <c:v>100</c:v>
                </c:pt>
                <c:pt idx="45">
                  <c:v>102</c:v>
                </c:pt>
                <c:pt idx="46">
                  <c:v>86</c:v>
                </c:pt>
                <c:pt idx="47">
                  <c:v>78</c:v>
                </c:pt>
                <c:pt idx="48">
                  <c:v>79</c:v>
                </c:pt>
                <c:pt idx="49">
                  <c:v>55</c:v>
                </c:pt>
                <c:pt idx="50">
                  <c:v>66</c:v>
                </c:pt>
                <c:pt idx="51">
                  <c:v>64</c:v>
                </c:pt>
                <c:pt idx="52">
                  <c:v>68</c:v>
                </c:pt>
                <c:pt idx="53">
                  <c:v>86</c:v>
                </c:pt>
                <c:pt idx="54">
                  <c:v>76</c:v>
                </c:pt>
                <c:pt idx="55">
                  <c:v>70</c:v>
                </c:pt>
                <c:pt idx="56">
                  <c:v>63</c:v>
                </c:pt>
                <c:pt idx="57">
                  <c:v>64</c:v>
                </c:pt>
                <c:pt idx="58">
                  <c:v>68</c:v>
                </c:pt>
                <c:pt idx="59">
                  <c:v>75</c:v>
                </c:pt>
                <c:pt idx="60">
                  <c:v>76</c:v>
                </c:pt>
                <c:pt idx="61">
                  <c:v>72</c:v>
                </c:pt>
                <c:pt idx="62">
                  <c:v>74</c:v>
                </c:pt>
                <c:pt idx="63">
                  <c:v>83</c:v>
                </c:pt>
                <c:pt idx="64">
                  <c:v>93</c:v>
                </c:pt>
                <c:pt idx="65">
                  <c:v>86</c:v>
                </c:pt>
                <c:pt idx="66">
                  <c:v>82</c:v>
                </c:pt>
                <c:pt idx="6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F-4357-9E95-0245EF24EA7F}"/>
            </c:ext>
          </c:extLst>
        </c:ser>
        <c:ser>
          <c:idx val="5"/>
          <c:order val="1"/>
          <c:tx>
            <c:strRef>
              <c:f>Road_type!$T$20</c:f>
              <c:strCache>
                <c:ptCount val="1"/>
                <c:pt idx="0">
                  <c:v>Open</c:v>
                </c:pt>
              </c:strCache>
            </c:strRef>
          </c:tx>
          <c:spPr>
            <a:ln w="25400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Road_type!$J$25:$J$92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Road_type!$T$25:$T$92</c:f>
              <c:numCache>
                <c:formatCode>General</c:formatCode>
                <c:ptCount val="68"/>
                <c:pt idx="0">
                  <c:v>369</c:v>
                </c:pt>
                <c:pt idx="1">
                  <c:v>376</c:v>
                </c:pt>
                <c:pt idx="2">
                  <c:v>357</c:v>
                </c:pt>
                <c:pt idx="3">
                  <c:v>360</c:v>
                </c:pt>
                <c:pt idx="4">
                  <c:v>367</c:v>
                </c:pt>
                <c:pt idx="5">
                  <c:v>359</c:v>
                </c:pt>
                <c:pt idx="6">
                  <c:v>338</c:v>
                </c:pt>
                <c:pt idx="7">
                  <c:v>344</c:v>
                </c:pt>
                <c:pt idx="8">
                  <c:v>339</c:v>
                </c:pt>
                <c:pt idx="9">
                  <c:v>317</c:v>
                </c:pt>
                <c:pt idx="10">
                  <c:v>314</c:v>
                </c:pt>
                <c:pt idx="11">
                  <c:v>298</c:v>
                </c:pt>
                <c:pt idx="12">
                  <c:v>296</c:v>
                </c:pt>
                <c:pt idx="13">
                  <c:v>310</c:v>
                </c:pt>
                <c:pt idx="14">
                  <c:v>344</c:v>
                </c:pt>
                <c:pt idx="15">
                  <c:v>341</c:v>
                </c:pt>
                <c:pt idx="16">
                  <c:v>336</c:v>
                </c:pt>
                <c:pt idx="17">
                  <c:v>321</c:v>
                </c:pt>
                <c:pt idx="18">
                  <c:v>315</c:v>
                </c:pt>
                <c:pt idx="19">
                  <c:v>322</c:v>
                </c:pt>
                <c:pt idx="20">
                  <c:v>339</c:v>
                </c:pt>
                <c:pt idx="21">
                  <c:v>356</c:v>
                </c:pt>
                <c:pt idx="22">
                  <c:v>325</c:v>
                </c:pt>
                <c:pt idx="23">
                  <c:v>307</c:v>
                </c:pt>
                <c:pt idx="24">
                  <c:v>285</c:v>
                </c:pt>
                <c:pt idx="25">
                  <c:v>267</c:v>
                </c:pt>
                <c:pt idx="26">
                  <c:v>271</c:v>
                </c:pt>
                <c:pt idx="27">
                  <c:v>287</c:v>
                </c:pt>
                <c:pt idx="28">
                  <c:v>287</c:v>
                </c:pt>
                <c:pt idx="29">
                  <c:v>289</c:v>
                </c:pt>
                <c:pt idx="30">
                  <c:v>299</c:v>
                </c:pt>
                <c:pt idx="31">
                  <c:v>318</c:v>
                </c:pt>
                <c:pt idx="32">
                  <c:v>323</c:v>
                </c:pt>
                <c:pt idx="33">
                  <c:v>311</c:v>
                </c:pt>
                <c:pt idx="34">
                  <c:v>296</c:v>
                </c:pt>
                <c:pt idx="35">
                  <c:v>275</c:v>
                </c:pt>
                <c:pt idx="36">
                  <c:v>280</c:v>
                </c:pt>
                <c:pt idx="37">
                  <c:v>298</c:v>
                </c:pt>
                <c:pt idx="38">
                  <c:v>308</c:v>
                </c:pt>
                <c:pt idx="39">
                  <c:v>283</c:v>
                </c:pt>
                <c:pt idx="40">
                  <c:v>272</c:v>
                </c:pt>
                <c:pt idx="41">
                  <c:v>267</c:v>
                </c:pt>
                <c:pt idx="42">
                  <c:v>252</c:v>
                </c:pt>
                <c:pt idx="43">
                  <c:v>266</c:v>
                </c:pt>
                <c:pt idx="44">
                  <c:v>245</c:v>
                </c:pt>
                <c:pt idx="45">
                  <c:v>213</c:v>
                </c:pt>
                <c:pt idx="46">
                  <c:v>217</c:v>
                </c:pt>
                <c:pt idx="47">
                  <c:v>206</c:v>
                </c:pt>
                <c:pt idx="48">
                  <c:v>219</c:v>
                </c:pt>
                <c:pt idx="49">
                  <c:v>230</c:v>
                </c:pt>
                <c:pt idx="50">
                  <c:v>222</c:v>
                </c:pt>
                <c:pt idx="51">
                  <c:v>244</c:v>
                </c:pt>
                <c:pt idx="52">
                  <c:v>222</c:v>
                </c:pt>
                <c:pt idx="53">
                  <c:v>208</c:v>
                </c:pt>
                <c:pt idx="54">
                  <c:v>209</c:v>
                </c:pt>
                <c:pt idx="55">
                  <c:v>183</c:v>
                </c:pt>
                <c:pt idx="56">
                  <c:v>190</c:v>
                </c:pt>
                <c:pt idx="57">
                  <c:v>212</c:v>
                </c:pt>
                <c:pt idx="58">
                  <c:v>195</c:v>
                </c:pt>
                <c:pt idx="59">
                  <c:v>218</c:v>
                </c:pt>
                <c:pt idx="60">
                  <c:v>232</c:v>
                </c:pt>
                <c:pt idx="61">
                  <c:v>233</c:v>
                </c:pt>
                <c:pt idx="62">
                  <c:v>250</c:v>
                </c:pt>
                <c:pt idx="63">
                  <c:v>236</c:v>
                </c:pt>
                <c:pt idx="64">
                  <c:v>234</c:v>
                </c:pt>
                <c:pt idx="65">
                  <c:v>242</c:v>
                </c:pt>
                <c:pt idx="66">
                  <c:v>251</c:v>
                </c:pt>
                <c:pt idx="67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F-4357-9E95-0245EF24E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785664"/>
        <c:axId val="218787200"/>
      </c:lineChart>
      <c:catAx>
        <c:axId val="21878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87200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8787200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8566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6692708333333345E-2"/>
          <c:y val="0.90873333333333361"/>
          <c:w val="0.88009315736941363"/>
          <c:h val="8.429872736496173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NZ"/>
              <a:t> Quarterly road toll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cat>
            <c:strRef>
              <c:f>'12month_toll'!$I$24:$I$91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'12month_toll'!$G$24:$G$91</c:f>
              <c:numCache>
                <c:formatCode>General</c:formatCode>
                <c:ptCount val="68"/>
                <c:pt idx="0">
                  <c:v>108</c:v>
                </c:pt>
                <c:pt idx="1">
                  <c:v>128</c:v>
                </c:pt>
                <c:pt idx="2">
                  <c:v>109</c:v>
                </c:pt>
                <c:pt idx="3">
                  <c:v>117</c:v>
                </c:pt>
                <c:pt idx="4">
                  <c:v>122</c:v>
                </c:pt>
                <c:pt idx="5">
                  <c:v>123</c:v>
                </c:pt>
                <c:pt idx="6">
                  <c:v>86</c:v>
                </c:pt>
                <c:pt idx="7">
                  <c:v>124</c:v>
                </c:pt>
                <c:pt idx="8">
                  <c:v>113</c:v>
                </c:pt>
                <c:pt idx="9">
                  <c:v>106</c:v>
                </c:pt>
                <c:pt idx="10">
                  <c:v>86</c:v>
                </c:pt>
                <c:pt idx="11">
                  <c:v>100</c:v>
                </c:pt>
                <c:pt idx="12">
                  <c:v>117</c:v>
                </c:pt>
                <c:pt idx="13">
                  <c:v>114</c:v>
                </c:pt>
                <c:pt idx="14">
                  <c:v>120</c:v>
                </c:pt>
                <c:pt idx="15">
                  <c:v>110</c:v>
                </c:pt>
                <c:pt idx="16">
                  <c:v>117</c:v>
                </c:pt>
                <c:pt idx="17">
                  <c:v>99</c:v>
                </c:pt>
                <c:pt idx="18">
                  <c:v>110</c:v>
                </c:pt>
                <c:pt idx="19">
                  <c:v>109</c:v>
                </c:pt>
                <c:pt idx="20">
                  <c:v>119</c:v>
                </c:pt>
                <c:pt idx="21">
                  <c:v>113</c:v>
                </c:pt>
                <c:pt idx="22">
                  <c:v>77</c:v>
                </c:pt>
                <c:pt idx="23">
                  <c:v>96</c:v>
                </c:pt>
                <c:pt idx="24">
                  <c:v>98</c:v>
                </c:pt>
                <c:pt idx="25">
                  <c:v>94</c:v>
                </c:pt>
                <c:pt idx="26">
                  <c:v>94</c:v>
                </c:pt>
                <c:pt idx="27">
                  <c:v>107</c:v>
                </c:pt>
                <c:pt idx="28">
                  <c:v>97</c:v>
                </c:pt>
                <c:pt idx="29">
                  <c:v>104</c:v>
                </c:pt>
                <c:pt idx="30">
                  <c:v>99</c:v>
                </c:pt>
                <c:pt idx="31">
                  <c:v>121</c:v>
                </c:pt>
                <c:pt idx="32">
                  <c:v>108</c:v>
                </c:pt>
                <c:pt idx="33">
                  <c:v>89</c:v>
                </c:pt>
                <c:pt idx="34">
                  <c:v>67</c:v>
                </c:pt>
                <c:pt idx="35">
                  <c:v>102</c:v>
                </c:pt>
                <c:pt idx="36">
                  <c:v>105</c:v>
                </c:pt>
                <c:pt idx="37">
                  <c:v>107</c:v>
                </c:pt>
                <c:pt idx="38">
                  <c:v>94</c:v>
                </c:pt>
                <c:pt idx="39">
                  <c:v>78</c:v>
                </c:pt>
                <c:pt idx="40">
                  <c:v>100</c:v>
                </c:pt>
                <c:pt idx="41">
                  <c:v>99</c:v>
                </c:pt>
                <c:pt idx="42">
                  <c:v>79</c:v>
                </c:pt>
                <c:pt idx="43">
                  <c:v>97</c:v>
                </c:pt>
                <c:pt idx="44">
                  <c:v>70</c:v>
                </c:pt>
                <c:pt idx="45">
                  <c:v>69</c:v>
                </c:pt>
                <c:pt idx="46">
                  <c:v>67</c:v>
                </c:pt>
                <c:pt idx="47">
                  <c:v>78</c:v>
                </c:pt>
                <c:pt idx="48">
                  <c:v>84</c:v>
                </c:pt>
                <c:pt idx="49">
                  <c:v>56</c:v>
                </c:pt>
                <c:pt idx="50">
                  <c:v>70</c:v>
                </c:pt>
                <c:pt idx="51">
                  <c:v>98</c:v>
                </c:pt>
                <c:pt idx="52">
                  <c:v>66</c:v>
                </c:pt>
                <c:pt idx="53">
                  <c:v>60</c:v>
                </c:pt>
                <c:pt idx="54">
                  <c:v>61</c:v>
                </c:pt>
                <c:pt idx="55">
                  <c:v>66</c:v>
                </c:pt>
                <c:pt idx="56">
                  <c:v>66</c:v>
                </c:pt>
                <c:pt idx="57">
                  <c:v>83</c:v>
                </c:pt>
                <c:pt idx="58">
                  <c:v>48</c:v>
                </c:pt>
                <c:pt idx="59">
                  <c:v>96</c:v>
                </c:pt>
                <c:pt idx="60">
                  <c:v>81</c:v>
                </c:pt>
                <c:pt idx="61">
                  <c:v>80</c:v>
                </c:pt>
                <c:pt idx="62">
                  <c:v>67</c:v>
                </c:pt>
                <c:pt idx="63">
                  <c:v>91</c:v>
                </c:pt>
                <c:pt idx="64">
                  <c:v>89</c:v>
                </c:pt>
                <c:pt idx="65">
                  <c:v>81</c:v>
                </c:pt>
                <c:pt idx="66">
                  <c:v>72</c:v>
                </c:pt>
                <c:pt idx="6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8-41FA-80FC-41D87FBF5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88704"/>
        <c:axId val="213690240"/>
      </c:barChart>
      <c:catAx>
        <c:axId val="21368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690240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136902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6887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800"/>
              <a:t>Urban road deaths</a:t>
            </a:r>
          </a:p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800"/>
              <a:t>Rolling 12 months</a:t>
            </a:r>
          </a:p>
        </c:rich>
      </c:tx>
      <c:layout>
        <c:manualLayout>
          <c:xMode val="edge"/>
          <c:yMode val="edge"/>
          <c:x val="0.3335758382314889"/>
          <c:y val="1.32137894527889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2015366430262"/>
          <c:y val="0.16462435133259148"/>
          <c:w val="0.82802659574468052"/>
          <c:h val="0.62190035069146055"/>
        </c:manualLayout>
      </c:layout>
      <c:lineChart>
        <c:grouping val="standard"/>
        <c:varyColors val="0"/>
        <c:ser>
          <c:idx val="3"/>
          <c:order val="0"/>
          <c:tx>
            <c:strRef>
              <c:f>Road_type!$Y$20</c:f>
              <c:strCache>
                <c:ptCount val="1"/>
                <c:pt idx="0">
                  <c:v>Urban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strRef>
              <c:f>Road_type!$J$25:$J$92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Road_type!$Y$25:$Y$92</c:f>
              <c:numCache>
                <c:formatCode>0%</c:formatCode>
                <c:ptCount val="68"/>
                <c:pt idx="0">
                  <c:v>0.242299794661191</c:v>
                </c:pt>
                <c:pt idx="1">
                  <c:v>0.23265306122448981</c:v>
                </c:pt>
                <c:pt idx="2">
                  <c:v>0.24042553191489358</c:v>
                </c:pt>
                <c:pt idx="3">
                  <c:v>0.22077922077922074</c:v>
                </c:pt>
                <c:pt idx="4">
                  <c:v>0.22899159663865543</c:v>
                </c:pt>
                <c:pt idx="5">
                  <c:v>0.23779193205944793</c:v>
                </c:pt>
                <c:pt idx="6">
                  <c:v>0.2455357142857143</c:v>
                </c:pt>
                <c:pt idx="7">
                  <c:v>0.24395604395604398</c:v>
                </c:pt>
                <c:pt idx="8">
                  <c:v>0.23991031390134532</c:v>
                </c:pt>
                <c:pt idx="9">
                  <c:v>0.26107226107226111</c:v>
                </c:pt>
                <c:pt idx="10">
                  <c:v>0.26806526806526809</c:v>
                </c:pt>
                <c:pt idx="11">
                  <c:v>0.26419753086419751</c:v>
                </c:pt>
                <c:pt idx="12">
                  <c:v>0.27628361858190709</c:v>
                </c:pt>
                <c:pt idx="13">
                  <c:v>0.25659472422062346</c:v>
                </c:pt>
                <c:pt idx="14">
                  <c:v>0.2372505543237251</c:v>
                </c:pt>
                <c:pt idx="15">
                  <c:v>0.26030368763557488</c:v>
                </c:pt>
                <c:pt idx="16">
                  <c:v>0.27114967462039041</c:v>
                </c:pt>
                <c:pt idx="17">
                  <c:v>0.28026905829596416</c:v>
                </c:pt>
                <c:pt idx="18">
                  <c:v>0.27752293577981646</c:v>
                </c:pt>
                <c:pt idx="19">
                  <c:v>0.25977011494252877</c:v>
                </c:pt>
                <c:pt idx="20">
                  <c:v>0.22425629290617854</c:v>
                </c:pt>
                <c:pt idx="21">
                  <c:v>0.21064301552106435</c:v>
                </c:pt>
                <c:pt idx="22">
                  <c:v>0.22248803827751196</c:v>
                </c:pt>
                <c:pt idx="23">
                  <c:v>0.24197530864197536</c:v>
                </c:pt>
                <c:pt idx="24">
                  <c:v>0.2578125</c:v>
                </c:pt>
                <c:pt idx="25">
                  <c:v>0.26849315068493151</c:v>
                </c:pt>
                <c:pt idx="26">
                  <c:v>0.29057591623036649</c:v>
                </c:pt>
                <c:pt idx="27">
                  <c:v>0.26972010178117045</c:v>
                </c:pt>
                <c:pt idx="28">
                  <c:v>0.2678571428571429</c:v>
                </c:pt>
                <c:pt idx="29">
                  <c:v>0.28109452736318408</c:v>
                </c:pt>
                <c:pt idx="30">
                  <c:v>0.26535626535626533</c:v>
                </c:pt>
                <c:pt idx="31">
                  <c:v>0.24465558194774351</c:v>
                </c:pt>
                <c:pt idx="32">
                  <c:v>0.25231481481481477</c:v>
                </c:pt>
                <c:pt idx="33">
                  <c:v>0.25419664268585129</c:v>
                </c:pt>
                <c:pt idx="34">
                  <c:v>0.23116883116883113</c:v>
                </c:pt>
                <c:pt idx="35">
                  <c:v>0.24863387978142082</c:v>
                </c:pt>
                <c:pt idx="36">
                  <c:v>0.22865013774104681</c:v>
                </c:pt>
                <c:pt idx="37">
                  <c:v>0.21784776902887137</c:v>
                </c:pt>
                <c:pt idx="38">
                  <c:v>0.24509803921568629</c:v>
                </c:pt>
                <c:pt idx="39">
                  <c:v>0.26493506493506491</c:v>
                </c:pt>
                <c:pt idx="40">
                  <c:v>0.28421052631578947</c:v>
                </c:pt>
                <c:pt idx="41">
                  <c:v>0.282258064516129</c:v>
                </c:pt>
                <c:pt idx="42">
                  <c:v>0.29411764705882348</c:v>
                </c:pt>
                <c:pt idx="43">
                  <c:v>0.29066666666666663</c:v>
                </c:pt>
                <c:pt idx="44">
                  <c:v>0.28985507246376807</c:v>
                </c:pt>
                <c:pt idx="45">
                  <c:v>0.32380952380952377</c:v>
                </c:pt>
                <c:pt idx="46">
                  <c:v>0.28382838283828382</c:v>
                </c:pt>
                <c:pt idx="47">
                  <c:v>0.27464788732394363</c:v>
                </c:pt>
                <c:pt idx="48">
                  <c:v>0.2651006711409396</c:v>
                </c:pt>
                <c:pt idx="49">
                  <c:v>0.19298245614035092</c:v>
                </c:pt>
                <c:pt idx="50">
                  <c:v>0.22916666666666663</c:v>
                </c:pt>
                <c:pt idx="51">
                  <c:v>0.20779220779220775</c:v>
                </c:pt>
                <c:pt idx="52">
                  <c:v>0.23448275862068968</c:v>
                </c:pt>
                <c:pt idx="53">
                  <c:v>0.29251700680272108</c:v>
                </c:pt>
                <c:pt idx="54">
                  <c:v>0.26666666666666672</c:v>
                </c:pt>
                <c:pt idx="55">
                  <c:v>0.27667984189723316</c:v>
                </c:pt>
                <c:pt idx="56">
                  <c:v>0.24901185770750989</c:v>
                </c:pt>
                <c:pt idx="57">
                  <c:v>0.23188405797101452</c:v>
                </c:pt>
                <c:pt idx="58">
                  <c:v>0.2585551330798479</c:v>
                </c:pt>
                <c:pt idx="59">
                  <c:v>0.25597269624573382</c:v>
                </c:pt>
                <c:pt idx="60">
                  <c:v>0.24675324675324672</c:v>
                </c:pt>
                <c:pt idx="61">
                  <c:v>0.23606557377049175</c:v>
                </c:pt>
                <c:pt idx="62">
                  <c:v>0.22839506172839508</c:v>
                </c:pt>
                <c:pt idx="63">
                  <c:v>0.2601880877742947</c:v>
                </c:pt>
                <c:pt idx="64">
                  <c:v>0.2844036697247706</c:v>
                </c:pt>
                <c:pt idx="65">
                  <c:v>0.26219512195121952</c:v>
                </c:pt>
                <c:pt idx="66">
                  <c:v>0.24624624624624625</c:v>
                </c:pt>
                <c:pt idx="67">
                  <c:v>0.23170731707317072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1-4B3E-B66A-4758A2A89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89920"/>
        <c:axId val="219104000"/>
      </c:lineChart>
      <c:catAx>
        <c:axId val="21908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10400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19104000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08992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8428893571403345E-2"/>
          <c:y val="0.88570458104501648"/>
          <c:w val="0.88009315736941363"/>
          <c:h val="8.429872736496173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/>
              <a:t>Day/night and weekday/weekend </a:t>
            </a:r>
          </a:p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/>
              <a:t>12 month rolling totals</a:t>
            </a:r>
          </a:p>
        </c:rich>
      </c:tx>
      <c:layout>
        <c:manualLayout>
          <c:xMode val="edge"/>
          <c:yMode val="edge"/>
          <c:x val="0.25356992347787538"/>
          <c:y val="1.90717069457227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19444444444709"/>
          <c:y val="0.15071354166667147"/>
          <c:w val="0.83696926713950093"/>
          <c:h val="0.6072912326389317"/>
        </c:manualLayout>
      </c:layout>
      <c:lineChart>
        <c:grouping val="standard"/>
        <c:varyColors val="0"/>
        <c:ser>
          <c:idx val="0"/>
          <c:order val="0"/>
          <c:tx>
            <c:strRef>
              <c:f>'Day_night weekend'!$K$17</c:f>
              <c:strCache>
                <c:ptCount val="1"/>
                <c:pt idx="0">
                  <c:v>Weekday night</c:v>
                </c:pt>
              </c:strCache>
            </c:strRef>
          </c:tx>
          <c:spPr>
            <a:ln w="254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'Day_night weekend'!$I$22:$I$89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'Day_night weekend'!$K$22:$K$89</c:f>
              <c:numCache>
                <c:formatCode>General</c:formatCode>
                <c:ptCount val="68"/>
                <c:pt idx="0">
                  <c:v>32</c:v>
                </c:pt>
                <c:pt idx="1">
                  <c:v>41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42</c:v>
                </c:pt>
                <c:pt idx="6">
                  <c:v>49</c:v>
                </c:pt>
                <c:pt idx="7">
                  <c:v>46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51</c:v>
                </c:pt>
                <c:pt idx="12">
                  <c:v>49</c:v>
                </c:pt>
                <c:pt idx="13">
                  <c:v>43</c:v>
                </c:pt>
                <c:pt idx="14">
                  <c:v>44</c:v>
                </c:pt>
                <c:pt idx="15">
                  <c:v>46</c:v>
                </c:pt>
                <c:pt idx="16">
                  <c:v>56</c:v>
                </c:pt>
                <c:pt idx="17">
                  <c:v>56</c:v>
                </c:pt>
                <c:pt idx="18">
                  <c:v>54</c:v>
                </c:pt>
                <c:pt idx="19">
                  <c:v>47</c:v>
                </c:pt>
                <c:pt idx="20">
                  <c:v>40</c:v>
                </c:pt>
                <c:pt idx="21">
                  <c:v>42</c:v>
                </c:pt>
                <c:pt idx="22">
                  <c:v>35</c:v>
                </c:pt>
                <c:pt idx="23">
                  <c:v>35</c:v>
                </c:pt>
                <c:pt idx="24">
                  <c:v>27</c:v>
                </c:pt>
                <c:pt idx="25">
                  <c:v>25</c:v>
                </c:pt>
                <c:pt idx="26">
                  <c:v>32</c:v>
                </c:pt>
                <c:pt idx="27">
                  <c:v>36</c:v>
                </c:pt>
                <c:pt idx="28">
                  <c:v>40</c:v>
                </c:pt>
                <c:pt idx="29">
                  <c:v>37</c:v>
                </c:pt>
                <c:pt idx="30">
                  <c:v>37</c:v>
                </c:pt>
                <c:pt idx="31">
                  <c:v>35</c:v>
                </c:pt>
                <c:pt idx="32">
                  <c:v>40</c:v>
                </c:pt>
                <c:pt idx="33">
                  <c:v>40</c:v>
                </c:pt>
                <c:pt idx="34">
                  <c:v>37</c:v>
                </c:pt>
                <c:pt idx="35">
                  <c:v>41</c:v>
                </c:pt>
                <c:pt idx="36">
                  <c:v>36</c:v>
                </c:pt>
                <c:pt idx="37">
                  <c:v>40</c:v>
                </c:pt>
                <c:pt idx="38">
                  <c:v>49</c:v>
                </c:pt>
                <c:pt idx="39">
                  <c:v>44</c:v>
                </c:pt>
                <c:pt idx="40">
                  <c:v>43</c:v>
                </c:pt>
                <c:pt idx="41">
                  <c:v>43</c:v>
                </c:pt>
                <c:pt idx="42">
                  <c:v>33</c:v>
                </c:pt>
                <c:pt idx="43">
                  <c:v>33</c:v>
                </c:pt>
                <c:pt idx="44">
                  <c:v>31</c:v>
                </c:pt>
                <c:pt idx="45">
                  <c:v>30</c:v>
                </c:pt>
                <c:pt idx="46">
                  <c:v>29</c:v>
                </c:pt>
                <c:pt idx="47">
                  <c:v>26</c:v>
                </c:pt>
                <c:pt idx="48">
                  <c:v>25</c:v>
                </c:pt>
                <c:pt idx="49">
                  <c:v>25</c:v>
                </c:pt>
                <c:pt idx="50">
                  <c:v>30</c:v>
                </c:pt>
                <c:pt idx="51">
                  <c:v>34</c:v>
                </c:pt>
                <c:pt idx="52">
                  <c:v>39</c:v>
                </c:pt>
                <c:pt idx="53">
                  <c:v>34</c:v>
                </c:pt>
                <c:pt idx="54">
                  <c:v>29</c:v>
                </c:pt>
                <c:pt idx="55">
                  <c:v>28</c:v>
                </c:pt>
                <c:pt idx="56">
                  <c:v>26</c:v>
                </c:pt>
                <c:pt idx="57">
                  <c:v>29</c:v>
                </c:pt>
                <c:pt idx="58">
                  <c:v>29</c:v>
                </c:pt>
                <c:pt idx="59">
                  <c:v>28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27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A-49B1-AFE0-FEC4EBA3F4E6}"/>
            </c:ext>
          </c:extLst>
        </c:ser>
        <c:ser>
          <c:idx val="5"/>
          <c:order val="1"/>
          <c:tx>
            <c:strRef>
              <c:f>'Day_night weekend'!$J$17</c:f>
              <c:strCache>
                <c:ptCount val="1"/>
                <c:pt idx="0">
                  <c:v>Weekday day</c:v>
                </c:pt>
              </c:strCache>
            </c:strRef>
          </c:tx>
          <c:spPr>
            <a:ln w="25400"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'Day_night weekend'!$I$22:$I$89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'Day_night weekend'!$J$22:$J$89</c:f>
              <c:numCache>
                <c:formatCode>General</c:formatCode>
                <c:ptCount val="68"/>
                <c:pt idx="0">
                  <c:v>266</c:v>
                </c:pt>
                <c:pt idx="1">
                  <c:v>261</c:v>
                </c:pt>
                <c:pt idx="2">
                  <c:v>261</c:v>
                </c:pt>
                <c:pt idx="3">
                  <c:v>242</c:v>
                </c:pt>
                <c:pt idx="4">
                  <c:v>241</c:v>
                </c:pt>
                <c:pt idx="5">
                  <c:v>241</c:v>
                </c:pt>
                <c:pt idx="6">
                  <c:v>205</c:v>
                </c:pt>
                <c:pt idx="7">
                  <c:v>225</c:v>
                </c:pt>
                <c:pt idx="8">
                  <c:v>217</c:v>
                </c:pt>
                <c:pt idx="9">
                  <c:v>201</c:v>
                </c:pt>
                <c:pt idx="10">
                  <c:v>211</c:v>
                </c:pt>
                <c:pt idx="11">
                  <c:v>207</c:v>
                </c:pt>
                <c:pt idx="12">
                  <c:v>201</c:v>
                </c:pt>
                <c:pt idx="13">
                  <c:v>220</c:v>
                </c:pt>
                <c:pt idx="14">
                  <c:v>226</c:v>
                </c:pt>
                <c:pt idx="15">
                  <c:v>227</c:v>
                </c:pt>
                <c:pt idx="16">
                  <c:v>231</c:v>
                </c:pt>
                <c:pt idx="17">
                  <c:v>215</c:v>
                </c:pt>
                <c:pt idx="18">
                  <c:v>221</c:v>
                </c:pt>
                <c:pt idx="19">
                  <c:v>216</c:v>
                </c:pt>
                <c:pt idx="20">
                  <c:v>222</c:v>
                </c:pt>
                <c:pt idx="21">
                  <c:v>227</c:v>
                </c:pt>
                <c:pt idx="22">
                  <c:v>208</c:v>
                </c:pt>
                <c:pt idx="23">
                  <c:v>207</c:v>
                </c:pt>
                <c:pt idx="24">
                  <c:v>207</c:v>
                </c:pt>
                <c:pt idx="25">
                  <c:v>194</c:v>
                </c:pt>
                <c:pt idx="26">
                  <c:v>202</c:v>
                </c:pt>
                <c:pt idx="27">
                  <c:v>204</c:v>
                </c:pt>
                <c:pt idx="28">
                  <c:v>193</c:v>
                </c:pt>
                <c:pt idx="29">
                  <c:v>202</c:v>
                </c:pt>
                <c:pt idx="30">
                  <c:v>192</c:v>
                </c:pt>
                <c:pt idx="31">
                  <c:v>200</c:v>
                </c:pt>
                <c:pt idx="32">
                  <c:v>204</c:v>
                </c:pt>
                <c:pt idx="33">
                  <c:v>187</c:v>
                </c:pt>
                <c:pt idx="34">
                  <c:v>179</c:v>
                </c:pt>
                <c:pt idx="35">
                  <c:v>172</c:v>
                </c:pt>
                <c:pt idx="36">
                  <c:v>177</c:v>
                </c:pt>
                <c:pt idx="37">
                  <c:v>194</c:v>
                </c:pt>
                <c:pt idx="38">
                  <c:v>208</c:v>
                </c:pt>
                <c:pt idx="39">
                  <c:v>201</c:v>
                </c:pt>
                <c:pt idx="40">
                  <c:v>198</c:v>
                </c:pt>
                <c:pt idx="41">
                  <c:v>193</c:v>
                </c:pt>
                <c:pt idx="42">
                  <c:v>185</c:v>
                </c:pt>
                <c:pt idx="43">
                  <c:v>182</c:v>
                </c:pt>
                <c:pt idx="44">
                  <c:v>167</c:v>
                </c:pt>
                <c:pt idx="45">
                  <c:v>152</c:v>
                </c:pt>
                <c:pt idx="46">
                  <c:v>149</c:v>
                </c:pt>
                <c:pt idx="47">
                  <c:v>143</c:v>
                </c:pt>
                <c:pt idx="48">
                  <c:v>158</c:v>
                </c:pt>
                <c:pt idx="49">
                  <c:v>150</c:v>
                </c:pt>
                <c:pt idx="50">
                  <c:v>154</c:v>
                </c:pt>
                <c:pt idx="51">
                  <c:v>174</c:v>
                </c:pt>
                <c:pt idx="52">
                  <c:v>156</c:v>
                </c:pt>
                <c:pt idx="53">
                  <c:v>165</c:v>
                </c:pt>
                <c:pt idx="54">
                  <c:v>162</c:v>
                </c:pt>
                <c:pt idx="55">
                  <c:v>141</c:v>
                </c:pt>
                <c:pt idx="56">
                  <c:v>139</c:v>
                </c:pt>
                <c:pt idx="57">
                  <c:v>153</c:v>
                </c:pt>
                <c:pt idx="58">
                  <c:v>142</c:v>
                </c:pt>
                <c:pt idx="59">
                  <c:v>167</c:v>
                </c:pt>
                <c:pt idx="60">
                  <c:v>187</c:v>
                </c:pt>
                <c:pt idx="61">
                  <c:v>176</c:v>
                </c:pt>
                <c:pt idx="62">
                  <c:v>195</c:v>
                </c:pt>
                <c:pt idx="63">
                  <c:v>174</c:v>
                </c:pt>
                <c:pt idx="64">
                  <c:v>170</c:v>
                </c:pt>
                <c:pt idx="65">
                  <c:v>175</c:v>
                </c:pt>
                <c:pt idx="66">
                  <c:v>175</c:v>
                </c:pt>
                <c:pt idx="6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A-49B1-AFE0-FEC4EBA3F4E6}"/>
            </c:ext>
          </c:extLst>
        </c:ser>
        <c:ser>
          <c:idx val="2"/>
          <c:order val="2"/>
          <c:tx>
            <c:strRef>
              <c:f>'Day_night weekend'!$M$17</c:f>
              <c:strCache>
                <c:ptCount val="1"/>
                <c:pt idx="0">
                  <c:v>Weekend night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'Day_night weekend'!$I$22:$I$89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'Day_night weekend'!$M$22:$M$89</c:f>
              <c:numCache>
                <c:formatCode>General</c:formatCode>
                <c:ptCount val="68"/>
                <c:pt idx="0">
                  <c:v>57</c:v>
                </c:pt>
                <c:pt idx="1">
                  <c:v>67</c:v>
                </c:pt>
                <c:pt idx="2">
                  <c:v>63</c:v>
                </c:pt>
                <c:pt idx="3">
                  <c:v>59</c:v>
                </c:pt>
                <c:pt idx="4">
                  <c:v>56</c:v>
                </c:pt>
                <c:pt idx="5">
                  <c:v>57</c:v>
                </c:pt>
                <c:pt idx="6">
                  <c:v>54</c:v>
                </c:pt>
                <c:pt idx="7">
                  <c:v>65</c:v>
                </c:pt>
                <c:pt idx="8">
                  <c:v>66</c:v>
                </c:pt>
                <c:pt idx="9">
                  <c:v>63</c:v>
                </c:pt>
                <c:pt idx="10">
                  <c:v>61</c:v>
                </c:pt>
                <c:pt idx="11">
                  <c:v>50</c:v>
                </c:pt>
                <c:pt idx="12">
                  <c:v>58</c:v>
                </c:pt>
                <c:pt idx="13">
                  <c:v>58</c:v>
                </c:pt>
                <c:pt idx="14">
                  <c:v>65</c:v>
                </c:pt>
                <c:pt idx="15">
                  <c:v>69</c:v>
                </c:pt>
                <c:pt idx="16">
                  <c:v>73</c:v>
                </c:pt>
                <c:pt idx="17">
                  <c:v>74</c:v>
                </c:pt>
                <c:pt idx="18">
                  <c:v>77</c:v>
                </c:pt>
                <c:pt idx="19">
                  <c:v>85</c:v>
                </c:pt>
                <c:pt idx="20">
                  <c:v>78</c:v>
                </c:pt>
                <c:pt idx="21">
                  <c:v>78</c:v>
                </c:pt>
                <c:pt idx="22">
                  <c:v>75</c:v>
                </c:pt>
                <c:pt idx="23">
                  <c:v>63</c:v>
                </c:pt>
                <c:pt idx="24">
                  <c:v>55</c:v>
                </c:pt>
                <c:pt idx="25">
                  <c:v>53</c:v>
                </c:pt>
                <c:pt idx="26">
                  <c:v>52</c:v>
                </c:pt>
                <c:pt idx="27">
                  <c:v>58</c:v>
                </c:pt>
                <c:pt idx="28">
                  <c:v>68</c:v>
                </c:pt>
                <c:pt idx="29">
                  <c:v>71</c:v>
                </c:pt>
                <c:pt idx="30">
                  <c:v>79</c:v>
                </c:pt>
                <c:pt idx="31">
                  <c:v>79</c:v>
                </c:pt>
                <c:pt idx="32">
                  <c:v>70</c:v>
                </c:pt>
                <c:pt idx="33">
                  <c:v>73</c:v>
                </c:pt>
                <c:pt idx="34">
                  <c:v>56</c:v>
                </c:pt>
                <c:pt idx="35">
                  <c:v>49</c:v>
                </c:pt>
                <c:pt idx="36">
                  <c:v>47</c:v>
                </c:pt>
                <c:pt idx="37">
                  <c:v>42</c:v>
                </c:pt>
                <c:pt idx="38">
                  <c:v>52</c:v>
                </c:pt>
                <c:pt idx="39">
                  <c:v>51</c:v>
                </c:pt>
                <c:pt idx="40">
                  <c:v>58</c:v>
                </c:pt>
                <c:pt idx="41">
                  <c:v>52</c:v>
                </c:pt>
                <c:pt idx="42">
                  <c:v>50</c:v>
                </c:pt>
                <c:pt idx="43">
                  <c:v>60</c:v>
                </c:pt>
                <c:pt idx="44">
                  <c:v>52</c:v>
                </c:pt>
                <c:pt idx="45">
                  <c:v>55</c:v>
                </c:pt>
                <c:pt idx="46">
                  <c:v>55</c:v>
                </c:pt>
                <c:pt idx="47">
                  <c:v>48</c:v>
                </c:pt>
                <c:pt idx="48">
                  <c:v>52</c:v>
                </c:pt>
                <c:pt idx="49">
                  <c:v>42</c:v>
                </c:pt>
                <c:pt idx="50">
                  <c:v>33</c:v>
                </c:pt>
                <c:pt idx="51">
                  <c:v>30</c:v>
                </c:pt>
                <c:pt idx="52">
                  <c:v>23</c:v>
                </c:pt>
                <c:pt idx="53">
                  <c:v>31</c:v>
                </c:pt>
                <c:pt idx="54">
                  <c:v>37</c:v>
                </c:pt>
                <c:pt idx="55">
                  <c:v>32</c:v>
                </c:pt>
                <c:pt idx="56">
                  <c:v>32</c:v>
                </c:pt>
                <c:pt idx="57">
                  <c:v>36</c:v>
                </c:pt>
                <c:pt idx="58">
                  <c:v>36</c:v>
                </c:pt>
                <c:pt idx="59">
                  <c:v>45</c:v>
                </c:pt>
                <c:pt idx="60">
                  <c:v>48</c:v>
                </c:pt>
                <c:pt idx="61">
                  <c:v>43</c:v>
                </c:pt>
                <c:pt idx="62">
                  <c:v>41</c:v>
                </c:pt>
                <c:pt idx="63">
                  <c:v>39</c:v>
                </c:pt>
                <c:pt idx="64">
                  <c:v>41</c:v>
                </c:pt>
                <c:pt idx="65">
                  <c:v>38</c:v>
                </c:pt>
                <c:pt idx="66">
                  <c:v>43</c:v>
                </c:pt>
                <c:pt idx="6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A-49B1-AFE0-FEC4EBA3F4E6}"/>
            </c:ext>
          </c:extLst>
        </c:ser>
        <c:ser>
          <c:idx val="1"/>
          <c:order val="3"/>
          <c:tx>
            <c:strRef>
              <c:f>'Day_night weekend'!$L$17</c:f>
              <c:strCache>
                <c:ptCount val="1"/>
                <c:pt idx="0">
                  <c:v>Weekend day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'Day_night weekend'!$I$22:$I$89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'Day_night weekend'!$L$22:$L$89</c:f>
              <c:numCache>
                <c:formatCode>General</c:formatCode>
                <c:ptCount val="68"/>
                <c:pt idx="0">
                  <c:v>130</c:v>
                </c:pt>
                <c:pt idx="1">
                  <c:v>120</c:v>
                </c:pt>
                <c:pt idx="2">
                  <c:v>109</c:v>
                </c:pt>
                <c:pt idx="3">
                  <c:v>122</c:v>
                </c:pt>
                <c:pt idx="4">
                  <c:v>137</c:v>
                </c:pt>
                <c:pt idx="5">
                  <c:v>130</c:v>
                </c:pt>
                <c:pt idx="6">
                  <c:v>139</c:v>
                </c:pt>
                <c:pt idx="7">
                  <c:v>117</c:v>
                </c:pt>
                <c:pt idx="8">
                  <c:v>111</c:v>
                </c:pt>
                <c:pt idx="9">
                  <c:v>113</c:v>
                </c:pt>
                <c:pt idx="10">
                  <c:v>103</c:v>
                </c:pt>
                <c:pt idx="11">
                  <c:v>93</c:v>
                </c:pt>
                <c:pt idx="12">
                  <c:v>97</c:v>
                </c:pt>
                <c:pt idx="13">
                  <c:v>92</c:v>
                </c:pt>
                <c:pt idx="14">
                  <c:v>112</c:v>
                </c:pt>
                <c:pt idx="15">
                  <c:v>115</c:v>
                </c:pt>
                <c:pt idx="16">
                  <c:v>94</c:v>
                </c:pt>
                <c:pt idx="17">
                  <c:v>92</c:v>
                </c:pt>
                <c:pt idx="18">
                  <c:v>76</c:v>
                </c:pt>
                <c:pt idx="19">
                  <c:v>78</c:v>
                </c:pt>
                <c:pt idx="20">
                  <c:v>91</c:v>
                </c:pt>
                <c:pt idx="21">
                  <c:v>101</c:v>
                </c:pt>
                <c:pt idx="22">
                  <c:v>98</c:v>
                </c:pt>
                <c:pt idx="23">
                  <c:v>99</c:v>
                </c:pt>
                <c:pt idx="24">
                  <c:v>93</c:v>
                </c:pt>
                <c:pt idx="25">
                  <c:v>91</c:v>
                </c:pt>
                <c:pt idx="26">
                  <c:v>94</c:v>
                </c:pt>
                <c:pt idx="27">
                  <c:v>93</c:v>
                </c:pt>
                <c:pt idx="28">
                  <c:v>90</c:v>
                </c:pt>
                <c:pt idx="29">
                  <c:v>91</c:v>
                </c:pt>
                <c:pt idx="30">
                  <c:v>98</c:v>
                </c:pt>
                <c:pt idx="31">
                  <c:v>106</c:v>
                </c:pt>
                <c:pt idx="32">
                  <c:v>116</c:v>
                </c:pt>
                <c:pt idx="33">
                  <c:v>113</c:v>
                </c:pt>
                <c:pt idx="34">
                  <c:v>108</c:v>
                </c:pt>
                <c:pt idx="35">
                  <c:v>99</c:v>
                </c:pt>
                <c:pt idx="36">
                  <c:v>99</c:v>
                </c:pt>
                <c:pt idx="37">
                  <c:v>103</c:v>
                </c:pt>
                <c:pt idx="38">
                  <c:v>98</c:v>
                </c:pt>
                <c:pt idx="39">
                  <c:v>88</c:v>
                </c:pt>
                <c:pt idx="40">
                  <c:v>79</c:v>
                </c:pt>
                <c:pt idx="41">
                  <c:v>82</c:v>
                </c:pt>
                <c:pt idx="42">
                  <c:v>87</c:v>
                </c:pt>
                <c:pt idx="43">
                  <c:v>99</c:v>
                </c:pt>
                <c:pt idx="44">
                  <c:v>95</c:v>
                </c:pt>
                <c:pt idx="45">
                  <c:v>78</c:v>
                </c:pt>
                <c:pt idx="46">
                  <c:v>70</c:v>
                </c:pt>
                <c:pt idx="47">
                  <c:v>67</c:v>
                </c:pt>
                <c:pt idx="48">
                  <c:v>63</c:v>
                </c:pt>
                <c:pt idx="49">
                  <c:v>68</c:v>
                </c:pt>
                <c:pt idx="50">
                  <c:v>70</c:v>
                </c:pt>
                <c:pt idx="51">
                  <c:v>69</c:v>
                </c:pt>
                <c:pt idx="52">
                  <c:v>71</c:v>
                </c:pt>
                <c:pt idx="53">
                  <c:v>63</c:v>
                </c:pt>
                <c:pt idx="54">
                  <c:v>57</c:v>
                </c:pt>
                <c:pt idx="55">
                  <c:v>51</c:v>
                </c:pt>
                <c:pt idx="56">
                  <c:v>55</c:v>
                </c:pt>
                <c:pt idx="57">
                  <c:v>56</c:v>
                </c:pt>
                <c:pt idx="58">
                  <c:v>54</c:v>
                </c:pt>
                <c:pt idx="59">
                  <c:v>51</c:v>
                </c:pt>
                <c:pt idx="60">
                  <c:v>48</c:v>
                </c:pt>
                <c:pt idx="61">
                  <c:v>62</c:v>
                </c:pt>
                <c:pt idx="62">
                  <c:v>64</c:v>
                </c:pt>
                <c:pt idx="63">
                  <c:v>82</c:v>
                </c:pt>
                <c:pt idx="64">
                  <c:v>88</c:v>
                </c:pt>
                <c:pt idx="65">
                  <c:v>83</c:v>
                </c:pt>
                <c:pt idx="66">
                  <c:v>81</c:v>
                </c:pt>
                <c:pt idx="6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A-49B1-AFE0-FEC4EBA3F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196800"/>
        <c:axId val="219214976"/>
      </c:lineChart>
      <c:catAx>
        <c:axId val="21919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214976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1921497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1968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400118295072368"/>
          <c:y val="0.86959902739430728"/>
          <c:w val="0.72957450741192553"/>
          <c:h val="0.1138648578018655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Day/night and weekday/weekend </a:t>
            </a:r>
          </a:p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 month rolling percentage of deaths </a:t>
            </a:r>
          </a:p>
        </c:rich>
      </c:tx>
      <c:layout>
        <c:manualLayout>
          <c:xMode val="edge"/>
          <c:yMode val="edge"/>
          <c:x val="0.21228760489445891"/>
          <c:y val="1.9071603652849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29698581560608"/>
          <c:y val="0.15837290150051997"/>
          <c:w val="0.81820449172576837"/>
          <c:h val="0.62168055555557811"/>
        </c:manualLayout>
      </c:layout>
      <c:lineChart>
        <c:grouping val="standard"/>
        <c:varyColors val="0"/>
        <c:ser>
          <c:idx val="0"/>
          <c:order val="0"/>
          <c:tx>
            <c:strRef>
              <c:f>'Day_night weekend'!$O$17</c:f>
              <c:strCache>
                <c:ptCount val="1"/>
                <c:pt idx="0">
                  <c:v>Weekday night</c:v>
                </c:pt>
              </c:strCache>
            </c:strRef>
          </c:tx>
          <c:spPr>
            <a:ln w="254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'Day_night weekend'!$I$22:$I$89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'Day_night weekend'!$O$22:$O$89</c:f>
              <c:numCache>
                <c:formatCode>0.0%</c:formatCode>
                <c:ptCount val="68"/>
                <c:pt idx="0">
                  <c:v>6.5979381443298971E-2</c:v>
                </c:pt>
                <c:pt idx="1">
                  <c:v>8.3844580777096112E-2</c:v>
                </c:pt>
                <c:pt idx="2">
                  <c:v>7.6759061833688705E-2</c:v>
                </c:pt>
                <c:pt idx="3">
                  <c:v>8.4415584415584416E-2</c:v>
                </c:pt>
                <c:pt idx="4">
                  <c:v>8.8235294117647065E-2</c:v>
                </c:pt>
                <c:pt idx="5">
                  <c:v>8.9361702127659579E-2</c:v>
                </c:pt>
                <c:pt idx="6">
                  <c:v>0.10961968680089486</c:v>
                </c:pt>
                <c:pt idx="7">
                  <c:v>0.10154525386313466</c:v>
                </c:pt>
                <c:pt idx="8">
                  <c:v>0.11261261261261261</c:v>
                </c:pt>
                <c:pt idx="9">
                  <c:v>0.117096018735363</c:v>
                </c:pt>
                <c:pt idx="10">
                  <c:v>0.11764705882352941</c:v>
                </c:pt>
                <c:pt idx="11">
                  <c:v>0.12718204488778054</c:v>
                </c:pt>
                <c:pt idx="12">
                  <c:v>0.12098765432098765</c:v>
                </c:pt>
                <c:pt idx="13">
                  <c:v>0.10411622276029056</c:v>
                </c:pt>
                <c:pt idx="14">
                  <c:v>9.8434004474272932E-2</c:v>
                </c:pt>
                <c:pt idx="15">
                  <c:v>0.10065645514223195</c:v>
                </c:pt>
                <c:pt idx="16">
                  <c:v>0.12334801762114538</c:v>
                </c:pt>
                <c:pt idx="17">
                  <c:v>0.12814645308924486</c:v>
                </c:pt>
                <c:pt idx="18">
                  <c:v>0.12616822429906541</c:v>
                </c:pt>
                <c:pt idx="19">
                  <c:v>0.11032863849765258</c:v>
                </c:pt>
                <c:pt idx="20">
                  <c:v>9.2807424593967514E-2</c:v>
                </c:pt>
                <c:pt idx="21">
                  <c:v>9.375E-2</c:v>
                </c:pt>
                <c:pt idx="22">
                  <c:v>8.4134615384615391E-2</c:v>
                </c:pt>
                <c:pt idx="23">
                  <c:v>8.6633663366336627E-2</c:v>
                </c:pt>
                <c:pt idx="24">
                  <c:v>7.0680628272251314E-2</c:v>
                </c:pt>
                <c:pt idx="25">
                  <c:v>6.8870523415977963E-2</c:v>
                </c:pt>
                <c:pt idx="26">
                  <c:v>8.4210526315789472E-2</c:v>
                </c:pt>
                <c:pt idx="27">
                  <c:v>9.2071611253196933E-2</c:v>
                </c:pt>
                <c:pt idx="28">
                  <c:v>0.10230179028132992</c:v>
                </c:pt>
                <c:pt idx="29">
                  <c:v>9.2269326683291769E-2</c:v>
                </c:pt>
                <c:pt idx="30">
                  <c:v>9.1133004926108374E-2</c:v>
                </c:pt>
                <c:pt idx="31">
                  <c:v>8.3333333333333329E-2</c:v>
                </c:pt>
                <c:pt idx="32">
                  <c:v>9.3023255813953487E-2</c:v>
                </c:pt>
                <c:pt idx="33">
                  <c:v>9.6852300242130748E-2</c:v>
                </c:pt>
                <c:pt idx="34">
                  <c:v>9.7368421052631576E-2</c:v>
                </c:pt>
                <c:pt idx="35">
                  <c:v>0.11357340720221606</c:v>
                </c:pt>
                <c:pt idx="36">
                  <c:v>0.10027855153203342</c:v>
                </c:pt>
                <c:pt idx="37">
                  <c:v>0.10554089709762533</c:v>
                </c:pt>
                <c:pt idx="38">
                  <c:v>0.12039312039312039</c:v>
                </c:pt>
                <c:pt idx="39">
                  <c:v>0.11458333333333333</c:v>
                </c:pt>
                <c:pt idx="40">
                  <c:v>0.11375661375661375</c:v>
                </c:pt>
                <c:pt idx="41">
                  <c:v>0.11621621621621622</c:v>
                </c:pt>
                <c:pt idx="42">
                  <c:v>9.295774647887324E-2</c:v>
                </c:pt>
                <c:pt idx="43">
                  <c:v>8.8235294117647065E-2</c:v>
                </c:pt>
                <c:pt idx="44">
                  <c:v>8.9855072463768115E-2</c:v>
                </c:pt>
                <c:pt idx="45">
                  <c:v>9.5238095238095233E-2</c:v>
                </c:pt>
                <c:pt idx="46">
                  <c:v>9.5709570957095716E-2</c:v>
                </c:pt>
                <c:pt idx="47">
                  <c:v>9.154929577464789E-2</c:v>
                </c:pt>
                <c:pt idx="48">
                  <c:v>8.3892617449664433E-2</c:v>
                </c:pt>
                <c:pt idx="49">
                  <c:v>8.771929824561403E-2</c:v>
                </c:pt>
                <c:pt idx="50">
                  <c:v>0.10452961672473868</c:v>
                </c:pt>
                <c:pt idx="51">
                  <c:v>0.11074918566775244</c:v>
                </c:pt>
                <c:pt idx="52">
                  <c:v>0.13494809688581316</c:v>
                </c:pt>
                <c:pt idx="53">
                  <c:v>0.11604095563139932</c:v>
                </c:pt>
                <c:pt idx="54">
                  <c:v>0.10175438596491228</c:v>
                </c:pt>
                <c:pt idx="55">
                  <c:v>0.1111111111111111</c:v>
                </c:pt>
                <c:pt idx="56">
                  <c:v>0.10317460317460317</c:v>
                </c:pt>
                <c:pt idx="57">
                  <c:v>0.10583941605839416</c:v>
                </c:pt>
                <c:pt idx="58">
                  <c:v>0.1111111111111111</c:v>
                </c:pt>
                <c:pt idx="59">
                  <c:v>9.6219931271477668E-2</c:v>
                </c:pt>
                <c:pt idx="60">
                  <c:v>6.9078947368421059E-2</c:v>
                </c:pt>
                <c:pt idx="61">
                  <c:v>6.9536423841059597E-2</c:v>
                </c:pt>
                <c:pt idx="62">
                  <c:v>6.5420560747663545E-2</c:v>
                </c:pt>
                <c:pt idx="63">
                  <c:v>6.6455696202531639E-2</c:v>
                </c:pt>
                <c:pt idx="64">
                  <c:v>8.2822085889570546E-2</c:v>
                </c:pt>
                <c:pt idx="65">
                  <c:v>9.202453987730061E-2</c:v>
                </c:pt>
                <c:pt idx="66">
                  <c:v>9.6676737160120846E-2</c:v>
                </c:pt>
                <c:pt idx="67">
                  <c:v>9.7859327217125383E-2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B-4999-954B-072915373A3B}"/>
            </c:ext>
          </c:extLst>
        </c:ser>
        <c:ser>
          <c:idx val="5"/>
          <c:order val="1"/>
          <c:tx>
            <c:strRef>
              <c:f>'Day_night weekend'!$N$17</c:f>
              <c:strCache>
                <c:ptCount val="1"/>
                <c:pt idx="0">
                  <c:v>Weekday day</c:v>
                </c:pt>
              </c:strCache>
            </c:strRef>
          </c:tx>
          <c:spPr>
            <a:ln w="25400"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'Day_night weekend'!$I$22:$I$89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'Day_night weekend'!$N$22:$N$89</c:f>
              <c:numCache>
                <c:formatCode>0.0%</c:formatCode>
                <c:ptCount val="68"/>
                <c:pt idx="0">
                  <c:v>0.54845360824742273</c:v>
                </c:pt>
                <c:pt idx="1">
                  <c:v>0.53374233128834359</c:v>
                </c:pt>
                <c:pt idx="2">
                  <c:v>0.55650319829424311</c:v>
                </c:pt>
                <c:pt idx="3">
                  <c:v>0.52380952380952384</c:v>
                </c:pt>
                <c:pt idx="4">
                  <c:v>0.50630252100840334</c:v>
                </c:pt>
                <c:pt idx="5">
                  <c:v>0.51276595744680853</c:v>
                </c:pt>
                <c:pt idx="6">
                  <c:v>0.45861297539149887</c:v>
                </c:pt>
                <c:pt idx="7">
                  <c:v>0.49668874172185429</c:v>
                </c:pt>
                <c:pt idx="8">
                  <c:v>0.48873873873873874</c:v>
                </c:pt>
                <c:pt idx="9">
                  <c:v>0.47072599531615927</c:v>
                </c:pt>
                <c:pt idx="10">
                  <c:v>0.49647058823529411</c:v>
                </c:pt>
                <c:pt idx="11">
                  <c:v>0.51620947630922698</c:v>
                </c:pt>
                <c:pt idx="12">
                  <c:v>0.49629629629629629</c:v>
                </c:pt>
                <c:pt idx="13">
                  <c:v>0.53268765133171914</c:v>
                </c:pt>
                <c:pt idx="14">
                  <c:v>0.50559284116331094</c:v>
                </c:pt>
                <c:pt idx="15">
                  <c:v>0.49671772428884026</c:v>
                </c:pt>
                <c:pt idx="16">
                  <c:v>0.50881057268722463</c:v>
                </c:pt>
                <c:pt idx="17">
                  <c:v>0.49199084668192222</c:v>
                </c:pt>
                <c:pt idx="18">
                  <c:v>0.51635514018691586</c:v>
                </c:pt>
                <c:pt idx="19">
                  <c:v>0.50704225352112675</c:v>
                </c:pt>
                <c:pt idx="20">
                  <c:v>0.51508120649651967</c:v>
                </c:pt>
                <c:pt idx="21">
                  <c:v>0.5066964285714286</c:v>
                </c:pt>
                <c:pt idx="22">
                  <c:v>0.5</c:v>
                </c:pt>
                <c:pt idx="23">
                  <c:v>0.51237623762376239</c:v>
                </c:pt>
                <c:pt idx="24">
                  <c:v>0.54188481675392675</c:v>
                </c:pt>
                <c:pt idx="25">
                  <c:v>0.53443526170798894</c:v>
                </c:pt>
                <c:pt idx="26">
                  <c:v>0.53157894736842104</c:v>
                </c:pt>
                <c:pt idx="27">
                  <c:v>0.52173913043478259</c:v>
                </c:pt>
                <c:pt idx="28">
                  <c:v>0.49360613810741688</c:v>
                </c:pt>
                <c:pt idx="29">
                  <c:v>0.50374064837905241</c:v>
                </c:pt>
                <c:pt idx="30">
                  <c:v>0.47290640394088668</c:v>
                </c:pt>
                <c:pt idx="31">
                  <c:v>0.47619047619047616</c:v>
                </c:pt>
                <c:pt idx="32">
                  <c:v>0.47441860465116281</c:v>
                </c:pt>
                <c:pt idx="33">
                  <c:v>0.45278450363196127</c:v>
                </c:pt>
                <c:pt idx="34">
                  <c:v>0.47105263157894739</c:v>
                </c:pt>
                <c:pt idx="35">
                  <c:v>0.47645429362880887</c:v>
                </c:pt>
                <c:pt idx="36">
                  <c:v>0.49303621169916434</c:v>
                </c:pt>
                <c:pt idx="37">
                  <c:v>0.51187335092348285</c:v>
                </c:pt>
                <c:pt idx="38">
                  <c:v>0.51105651105651106</c:v>
                </c:pt>
                <c:pt idx="39">
                  <c:v>0.5234375</c:v>
                </c:pt>
                <c:pt idx="40">
                  <c:v>0.52380952380952384</c:v>
                </c:pt>
                <c:pt idx="41">
                  <c:v>0.52162162162162162</c:v>
                </c:pt>
                <c:pt idx="42">
                  <c:v>0.52112676056338025</c:v>
                </c:pt>
                <c:pt idx="43">
                  <c:v>0.48663101604278075</c:v>
                </c:pt>
                <c:pt idx="44">
                  <c:v>0.48405797101449277</c:v>
                </c:pt>
                <c:pt idx="45">
                  <c:v>0.48253968253968255</c:v>
                </c:pt>
                <c:pt idx="46">
                  <c:v>0.49174917491749176</c:v>
                </c:pt>
                <c:pt idx="47">
                  <c:v>0.50352112676056338</c:v>
                </c:pt>
                <c:pt idx="48">
                  <c:v>0.53020134228187921</c:v>
                </c:pt>
                <c:pt idx="49">
                  <c:v>0.52631578947368418</c:v>
                </c:pt>
                <c:pt idx="50">
                  <c:v>0.53658536585365857</c:v>
                </c:pt>
                <c:pt idx="51">
                  <c:v>0.5667752442996743</c:v>
                </c:pt>
                <c:pt idx="52">
                  <c:v>0.53979238754325265</c:v>
                </c:pt>
                <c:pt idx="53">
                  <c:v>0.56313993174061439</c:v>
                </c:pt>
                <c:pt idx="54">
                  <c:v>0.56842105263157894</c:v>
                </c:pt>
                <c:pt idx="55">
                  <c:v>0.55952380952380953</c:v>
                </c:pt>
                <c:pt idx="56">
                  <c:v>0.55158730158730163</c:v>
                </c:pt>
                <c:pt idx="57">
                  <c:v>0.55839416058394165</c:v>
                </c:pt>
                <c:pt idx="58">
                  <c:v>0.54406130268199238</c:v>
                </c:pt>
                <c:pt idx="59">
                  <c:v>0.57388316151202745</c:v>
                </c:pt>
                <c:pt idx="60">
                  <c:v>0.61513157894736847</c:v>
                </c:pt>
                <c:pt idx="61">
                  <c:v>0.58278145695364236</c:v>
                </c:pt>
                <c:pt idx="62">
                  <c:v>0.60747663551401865</c:v>
                </c:pt>
                <c:pt idx="63">
                  <c:v>0.55063291139240511</c:v>
                </c:pt>
                <c:pt idx="64">
                  <c:v>0.5214723926380368</c:v>
                </c:pt>
                <c:pt idx="65">
                  <c:v>0.53680981595092025</c:v>
                </c:pt>
                <c:pt idx="66">
                  <c:v>0.52870090634441091</c:v>
                </c:pt>
                <c:pt idx="67">
                  <c:v>0.56574923547400613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B-4999-954B-072915373A3B}"/>
            </c:ext>
          </c:extLst>
        </c:ser>
        <c:ser>
          <c:idx val="2"/>
          <c:order val="2"/>
          <c:tx>
            <c:strRef>
              <c:f>'Day_night weekend'!$Q$17</c:f>
              <c:strCache>
                <c:ptCount val="1"/>
                <c:pt idx="0">
                  <c:v>Weekend night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'Day_night weekend'!$I$22:$I$89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'Day_night weekend'!$Q$22:$Q$89</c:f>
              <c:numCache>
                <c:formatCode>0.0%</c:formatCode>
                <c:ptCount val="68"/>
                <c:pt idx="0">
                  <c:v>0.11752577319587629</c:v>
                </c:pt>
                <c:pt idx="1">
                  <c:v>0.13701431492842536</c:v>
                </c:pt>
                <c:pt idx="2">
                  <c:v>0.13432835820895522</c:v>
                </c:pt>
                <c:pt idx="3">
                  <c:v>0.12770562770562771</c:v>
                </c:pt>
                <c:pt idx="4">
                  <c:v>0.11764705882352941</c:v>
                </c:pt>
                <c:pt idx="5">
                  <c:v>0.12127659574468085</c:v>
                </c:pt>
                <c:pt idx="6">
                  <c:v>0.12080536912751678</c:v>
                </c:pt>
                <c:pt idx="7">
                  <c:v>0.14348785871964681</c:v>
                </c:pt>
                <c:pt idx="8">
                  <c:v>0.14864864864864866</c:v>
                </c:pt>
                <c:pt idx="9">
                  <c:v>0.14754098360655737</c:v>
                </c:pt>
                <c:pt idx="10">
                  <c:v>0.14352941176470588</c:v>
                </c:pt>
                <c:pt idx="11">
                  <c:v>0.12468827930174564</c:v>
                </c:pt>
                <c:pt idx="12">
                  <c:v>0.14320987654320988</c:v>
                </c:pt>
                <c:pt idx="13">
                  <c:v>0.14043583535108958</c:v>
                </c:pt>
                <c:pt idx="14">
                  <c:v>0.14541387024608501</c:v>
                </c:pt>
                <c:pt idx="15">
                  <c:v>0.15098468271334792</c:v>
                </c:pt>
                <c:pt idx="16">
                  <c:v>0.16079295154185022</c:v>
                </c:pt>
                <c:pt idx="17">
                  <c:v>0.16933638443935928</c:v>
                </c:pt>
                <c:pt idx="18">
                  <c:v>0.17990654205607476</c:v>
                </c:pt>
                <c:pt idx="19">
                  <c:v>0.19953051643192488</c:v>
                </c:pt>
                <c:pt idx="20">
                  <c:v>0.18097447795823665</c:v>
                </c:pt>
                <c:pt idx="21">
                  <c:v>0.17410714285714285</c:v>
                </c:pt>
                <c:pt idx="22">
                  <c:v>0.18028846153846154</c:v>
                </c:pt>
                <c:pt idx="23">
                  <c:v>0.15594059405940594</c:v>
                </c:pt>
                <c:pt idx="24">
                  <c:v>0.14397905759162305</c:v>
                </c:pt>
                <c:pt idx="25">
                  <c:v>0.14600550964187328</c:v>
                </c:pt>
                <c:pt idx="26">
                  <c:v>0.1368421052631579</c:v>
                </c:pt>
                <c:pt idx="27">
                  <c:v>0.14833759590792839</c:v>
                </c:pt>
                <c:pt idx="28">
                  <c:v>0.17391304347826086</c:v>
                </c:pt>
                <c:pt idx="29">
                  <c:v>0.17705735660847879</c:v>
                </c:pt>
                <c:pt idx="30">
                  <c:v>0.19458128078817735</c:v>
                </c:pt>
                <c:pt idx="31">
                  <c:v>0.18809523809523809</c:v>
                </c:pt>
                <c:pt idx="32">
                  <c:v>0.16279069767441862</c:v>
                </c:pt>
                <c:pt idx="33">
                  <c:v>0.17675544794188863</c:v>
                </c:pt>
                <c:pt idx="34">
                  <c:v>0.14736842105263157</c:v>
                </c:pt>
                <c:pt idx="35">
                  <c:v>0.13573407202216067</c:v>
                </c:pt>
                <c:pt idx="36">
                  <c:v>0.1309192200557103</c:v>
                </c:pt>
                <c:pt idx="37">
                  <c:v>0.11081794195250659</c:v>
                </c:pt>
                <c:pt idx="38">
                  <c:v>0.12776412776412777</c:v>
                </c:pt>
                <c:pt idx="39">
                  <c:v>0.1328125</c:v>
                </c:pt>
                <c:pt idx="40">
                  <c:v>0.15343915343915343</c:v>
                </c:pt>
                <c:pt idx="41">
                  <c:v>0.14054054054054055</c:v>
                </c:pt>
                <c:pt idx="42">
                  <c:v>0.14084507042253522</c:v>
                </c:pt>
                <c:pt idx="43">
                  <c:v>0.16042780748663102</c:v>
                </c:pt>
                <c:pt idx="44">
                  <c:v>0.15072463768115943</c:v>
                </c:pt>
                <c:pt idx="45">
                  <c:v>0.17460317460317459</c:v>
                </c:pt>
                <c:pt idx="46">
                  <c:v>0.18151815181518152</c:v>
                </c:pt>
                <c:pt idx="47">
                  <c:v>0.16901408450704225</c:v>
                </c:pt>
                <c:pt idx="48">
                  <c:v>0.17449664429530201</c:v>
                </c:pt>
                <c:pt idx="49">
                  <c:v>0.14736842105263157</c:v>
                </c:pt>
                <c:pt idx="50">
                  <c:v>0.11498257839721254</c:v>
                </c:pt>
                <c:pt idx="51">
                  <c:v>9.7719869706840393E-2</c:v>
                </c:pt>
                <c:pt idx="52">
                  <c:v>7.9584775086505188E-2</c:v>
                </c:pt>
                <c:pt idx="53">
                  <c:v>0.10580204778156997</c:v>
                </c:pt>
                <c:pt idx="54">
                  <c:v>0.12982456140350876</c:v>
                </c:pt>
                <c:pt idx="55">
                  <c:v>0.12698412698412698</c:v>
                </c:pt>
                <c:pt idx="56">
                  <c:v>0.12698412698412698</c:v>
                </c:pt>
                <c:pt idx="57">
                  <c:v>0.13138686131386862</c:v>
                </c:pt>
                <c:pt idx="58">
                  <c:v>0.13793103448275862</c:v>
                </c:pt>
                <c:pt idx="59">
                  <c:v>0.15463917525773196</c:v>
                </c:pt>
                <c:pt idx="60">
                  <c:v>0.15789473684210525</c:v>
                </c:pt>
                <c:pt idx="61">
                  <c:v>0.14238410596026491</c:v>
                </c:pt>
                <c:pt idx="62">
                  <c:v>0.1277258566978193</c:v>
                </c:pt>
                <c:pt idx="63">
                  <c:v>0.12341772151898735</c:v>
                </c:pt>
                <c:pt idx="64">
                  <c:v>0.12576687116564417</c:v>
                </c:pt>
                <c:pt idx="65">
                  <c:v>0.1165644171779141</c:v>
                </c:pt>
                <c:pt idx="66">
                  <c:v>0.12990936555891239</c:v>
                </c:pt>
                <c:pt idx="67">
                  <c:v>0.13455657492354739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2B-4999-954B-072915373A3B}"/>
            </c:ext>
          </c:extLst>
        </c:ser>
        <c:ser>
          <c:idx val="1"/>
          <c:order val="3"/>
          <c:tx>
            <c:strRef>
              <c:f>'Day_night weekend'!$P$17</c:f>
              <c:strCache>
                <c:ptCount val="1"/>
                <c:pt idx="0">
                  <c:v>Weekend day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'Day_night weekend'!$I$22:$I$89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'Day_night weekend'!$P$22:$P$89</c:f>
              <c:numCache>
                <c:formatCode>0.0%</c:formatCode>
                <c:ptCount val="68"/>
                <c:pt idx="0">
                  <c:v>0.26804123711340205</c:v>
                </c:pt>
                <c:pt idx="1">
                  <c:v>0.24539877300613497</c:v>
                </c:pt>
                <c:pt idx="2">
                  <c:v>0.23240938166311301</c:v>
                </c:pt>
                <c:pt idx="3">
                  <c:v>0.26406926406926406</c:v>
                </c:pt>
                <c:pt idx="4">
                  <c:v>0.28781512605042014</c:v>
                </c:pt>
                <c:pt idx="5">
                  <c:v>0.27659574468085107</c:v>
                </c:pt>
                <c:pt idx="6">
                  <c:v>0.31096196868008946</c:v>
                </c:pt>
                <c:pt idx="7">
                  <c:v>0.25827814569536423</c:v>
                </c:pt>
                <c:pt idx="8">
                  <c:v>0.25</c:v>
                </c:pt>
                <c:pt idx="9">
                  <c:v>0.26463700234192039</c:v>
                </c:pt>
                <c:pt idx="10">
                  <c:v>0.24235294117647058</c:v>
                </c:pt>
                <c:pt idx="11">
                  <c:v>0.23192019950124687</c:v>
                </c:pt>
                <c:pt idx="12">
                  <c:v>0.23950617283950618</c:v>
                </c:pt>
                <c:pt idx="13">
                  <c:v>0.22276029055690072</c:v>
                </c:pt>
                <c:pt idx="14">
                  <c:v>0.2505592841163311</c:v>
                </c:pt>
                <c:pt idx="15">
                  <c:v>0.25164113785557984</c:v>
                </c:pt>
                <c:pt idx="16">
                  <c:v>0.20704845814977973</c:v>
                </c:pt>
                <c:pt idx="17">
                  <c:v>0.21052631578947367</c:v>
                </c:pt>
                <c:pt idx="18">
                  <c:v>0.17757009345794392</c:v>
                </c:pt>
                <c:pt idx="19">
                  <c:v>0.18309859154929578</c:v>
                </c:pt>
                <c:pt idx="20">
                  <c:v>0.21113689095127611</c:v>
                </c:pt>
                <c:pt idx="21">
                  <c:v>0.22544642857142858</c:v>
                </c:pt>
                <c:pt idx="22">
                  <c:v>0.23557692307692307</c:v>
                </c:pt>
                <c:pt idx="23">
                  <c:v>0.24504950495049505</c:v>
                </c:pt>
                <c:pt idx="24">
                  <c:v>0.24345549738219896</c:v>
                </c:pt>
                <c:pt idx="25">
                  <c:v>0.25068870523415976</c:v>
                </c:pt>
                <c:pt idx="26">
                  <c:v>0.24736842105263157</c:v>
                </c:pt>
                <c:pt idx="27">
                  <c:v>0.23785166240409208</c:v>
                </c:pt>
                <c:pt idx="28">
                  <c:v>0.23017902813299232</c:v>
                </c:pt>
                <c:pt idx="29">
                  <c:v>0.22693266832917705</c:v>
                </c:pt>
                <c:pt idx="30">
                  <c:v>0.2413793103448276</c:v>
                </c:pt>
                <c:pt idx="31">
                  <c:v>0.25238095238095237</c:v>
                </c:pt>
                <c:pt idx="32">
                  <c:v>0.26976744186046514</c:v>
                </c:pt>
                <c:pt idx="33">
                  <c:v>0.27360774818401939</c:v>
                </c:pt>
                <c:pt idx="34">
                  <c:v>0.28421052631578947</c:v>
                </c:pt>
                <c:pt idx="35">
                  <c:v>0.2742382271468144</c:v>
                </c:pt>
                <c:pt idx="36">
                  <c:v>0.27576601671309192</c:v>
                </c:pt>
                <c:pt idx="37">
                  <c:v>0.27176781002638523</c:v>
                </c:pt>
                <c:pt idx="38">
                  <c:v>0.24078624078624078</c:v>
                </c:pt>
                <c:pt idx="39">
                  <c:v>0.22916666666666666</c:v>
                </c:pt>
                <c:pt idx="40">
                  <c:v>0.20899470899470898</c:v>
                </c:pt>
                <c:pt idx="41">
                  <c:v>0.22162162162162163</c:v>
                </c:pt>
                <c:pt idx="42">
                  <c:v>0.24507042253521127</c:v>
                </c:pt>
                <c:pt idx="43">
                  <c:v>0.26470588235294118</c:v>
                </c:pt>
                <c:pt idx="44">
                  <c:v>0.27536231884057971</c:v>
                </c:pt>
                <c:pt idx="45">
                  <c:v>0.24761904761904763</c:v>
                </c:pt>
                <c:pt idx="46">
                  <c:v>0.23102310231023102</c:v>
                </c:pt>
                <c:pt idx="47">
                  <c:v>0.23591549295774647</c:v>
                </c:pt>
                <c:pt idx="48">
                  <c:v>0.21140939597315436</c:v>
                </c:pt>
                <c:pt idx="49">
                  <c:v>0.23859649122807017</c:v>
                </c:pt>
                <c:pt idx="50">
                  <c:v>0.24390243902439024</c:v>
                </c:pt>
                <c:pt idx="51">
                  <c:v>0.22475570032573289</c:v>
                </c:pt>
                <c:pt idx="52">
                  <c:v>0.24567474048442905</c:v>
                </c:pt>
                <c:pt idx="53">
                  <c:v>0.21501706484641639</c:v>
                </c:pt>
                <c:pt idx="54">
                  <c:v>0.2</c:v>
                </c:pt>
                <c:pt idx="55">
                  <c:v>0.20238095238095238</c:v>
                </c:pt>
                <c:pt idx="56">
                  <c:v>0.21825396825396826</c:v>
                </c:pt>
                <c:pt idx="57">
                  <c:v>0.20437956204379562</c:v>
                </c:pt>
                <c:pt idx="58">
                  <c:v>0.20689655172413793</c:v>
                </c:pt>
                <c:pt idx="59">
                  <c:v>0.17525773195876287</c:v>
                </c:pt>
                <c:pt idx="60">
                  <c:v>0.15789473684210525</c:v>
                </c:pt>
                <c:pt idx="61">
                  <c:v>0.20529801324503311</c:v>
                </c:pt>
                <c:pt idx="62">
                  <c:v>0.19937694704049844</c:v>
                </c:pt>
                <c:pt idx="63">
                  <c:v>0.25949367088607594</c:v>
                </c:pt>
                <c:pt idx="64">
                  <c:v>0.26993865030674846</c:v>
                </c:pt>
                <c:pt idx="65">
                  <c:v>0.254601226993865</c:v>
                </c:pt>
                <c:pt idx="66">
                  <c:v>0.24471299093655588</c:v>
                </c:pt>
                <c:pt idx="67">
                  <c:v>0.20183486238532111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B-4999-954B-072915373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83424"/>
        <c:axId val="219001600"/>
      </c:lineChart>
      <c:catAx>
        <c:axId val="21898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001600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19001600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98342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9150700528631104"/>
          <c:y val="0.88062341380881481"/>
          <c:w val="0.73708032974751359"/>
          <c:h val="0.102840285460185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Figure 4-11: Day/night 12 month rolling totals</a:t>
            </a:r>
          </a:p>
        </c:rich>
      </c:tx>
      <c:layout>
        <c:manualLayout>
          <c:xMode val="edge"/>
          <c:yMode val="edge"/>
          <c:x val="0.14546478873239554"/>
          <c:y val="7.527695401711173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19444444444712"/>
          <c:y val="0.11030939314403831"/>
          <c:w val="0.83696926713950115"/>
          <c:h val="0.71697855949824463"/>
        </c:manualLayout>
      </c:layout>
      <c:lineChart>
        <c:grouping val="standard"/>
        <c:varyColors val="0"/>
        <c:ser>
          <c:idx val="5"/>
          <c:order val="0"/>
          <c:tx>
            <c:strRef>
              <c:f>'Day_night weekend'!$R$17</c:f>
              <c:strCache>
                <c:ptCount val="1"/>
                <c:pt idx="0">
                  <c:v>Day</c:v>
                </c:pt>
              </c:strCache>
            </c:strRef>
          </c:tx>
          <c:spPr>
            <a:ln w="25400"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'Day_night weekend'!$I$22:$I$89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'Day_night weekend'!$R$22:$R$89</c:f>
              <c:numCache>
                <c:formatCode>0</c:formatCode>
                <c:ptCount val="68"/>
                <c:pt idx="0">
                  <c:v>396</c:v>
                </c:pt>
                <c:pt idx="1">
                  <c:v>381</c:v>
                </c:pt>
                <c:pt idx="2">
                  <c:v>370</c:v>
                </c:pt>
                <c:pt idx="3">
                  <c:v>364</c:v>
                </c:pt>
                <c:pt idx="4">
                  <c:v>378</c:v>
                </c:pt>
                <c:pt idx="5">
                  <c:v>371</c:v>
                </c:pt>
                <c:pt idx="6">
                  <c:v>344</c:v>
                </c:pt>
                <c:pt idx="7">
                  <c:v>342</c:v>
                </c:pt>
                <c:pt idx="8">
                  <c:v>328</c:v>
                </c:pt>
                <c:pt idx="9">
                  <c:v>314</c:v>
                </c:pt>
                <c:pt idx="10">
                  <c:v>314</c:v>
                </c:pt>
                <c:pt idx="11">
                  <c:v>300</c:v>
                </c:pt>
                <c:pt idx="12">
                  <c:v>298</c:v>
                </c:pt>
                <c:pt idx="13">
                  <c:v>312</c:v>
                </c:pt>
                <c:pt idx="14">
                  <c:v>338</c:v>
                </c:pt>
                <c:pt idx="15">
                  <c:v>342</c:v>
                </c:pt>
                <c:pt idx="16">
                  <c:v>325</c:v>
                </c:pt>
                <c:pt idx="17">
                  <c:v>307</c:v>
                </c:pt>
                <c:pt idx="18">
                  <c:v>297</c:v>
                </c:pt>
                <c:pt idx="19">
                  <c:v>294</c:v>
                </c:pt>
                <c:pt idx="20">
                  <c:v>313</c:v>
                </c:pt>
                <c:pt idx="21">
                  <c:v>328</c:v>
                </c:pt>
                <c:pt idx="22">
                  <c:v>306</c:v>
                </c:pt>
                <c:pt idx="23">
                  <c:v>306</c:v>
                </c:pt>
                <c:pt idx="24">
                  <c:v>300</c:v>
                </c:pt>
                <c:pt idx="25">
                  <c:v>285</c:v>
                </c:pt>
                <c:pt idx="26">
                  <c:v>296</c:v>
                </c:pt>
                <c:pt idx="27">
                  <c:v>297</c:v>
                </c:pt>
                <c:pt idx="28">
                  <c:v>283</c:v>
                </c:pt>
                <c:pt idx="29">
                  <c:v>293</c:v>
                </c:pt>
                <c:pt idx="30">
                  <c:v>290</c:v>
                </c:pt>
                <c:pt idx="31">
                  <c:v>306</c:v>
                </c:pt>
                <c:pt idx="32">
                  <c:v>320</c:v>
                </c:pt>
                <c:pt idx="33">
                  <c:v>300</c:v>
                </c:pt>
                <c:pt idx="34">
                  <c:v>287</c:v>
                </c:pt>
                <c:pt idx="35">
                  <c:v>271</c:v>
                </c:pt>
                <c:pt idx="36">
                  <c:v>276</c:v>
                </c:pt>
                <c:pt idx="37">
                  <c:v>297</c:v>
                </c:pt>
                <c:pt idx="38">
                  <c:v>306</c:v>
                </c:pt>
                <c:pt idx="39">
                  <c:v>289</c:v>
                </c:pt>
                <c:pt idx="40">
                  <c:v>277</c:v>
                </c:pt>
                <c:pt idx="41">
                  <c:v>275</c:v>
                </c:pt>
                <c:pt idx="42">
                  <c:v>272</c:v>
                </c:pt>
                <c:pt idx="43">
                  <c:v>281</c:v>
                </c:pt>
                <c:pt idx="44">
                  <c:v>262</c:v>
                </c:pt>
                <c:pt idx="45">
                  <c:v>230</c:v>
                </c:pt>
                <c:pt idx="46">
                  <c:v>219</c:v>
                </c:pt>
                <c:pt idx="47">
                  <c:v>210</c:v>
                </c:pt>
                <c:pt idx="48">
                  <c:v>221</c:v>
                </c:pt>
                <c:pt idx="49">
                  <c:v>218</c:v>
                </c:pt>
                <c:pt idx="50">
                  <c:v>224</c:v>
                </c:pt>
                <c:pt idx="51">
                  <c:v>243</c:v>
                </c:pt>
                <c:pt idx="52">
                  <c:v>227</c:v>
                </c:pt>
                <c:pt idx="53">
                  <c:v>228</c:v>
                </c:pt>
                <c:pt idx="54">
                  <c:v>219</c:v>
                </c:pt>
                <c:pt idx="55">
                  <c:v>192</c:v>
                </c:pt>
                <c:pt idx="56">
                  <c:v>194</c:v>
                </c:pt>
                <c:pt idx="57">
                  <c:v>209</c:v>
                </c:pt>
                <c:pt idx="58">
                  <c:v>196</c:v>
                </c:pt>
                <c:pt idx="59">
                  <c:v>218</c:v>
                </c:pt>
                <c:pt idx="60">
                  <c:v>235</c:v>
                </c:pt>
                <c:pt idx="61">
                  <c:v>238</c:v>
                </c:pt>
                <c:pt idx="62">
                  <c:v>259</c:v>
                </c:pt>
                <c:pt idx="63">
                  <c:v>256</c:v>
                </c:pt>
                <c:pt idx="64">
                  <c:v>258</c:v>
                </c:pt>
                <c:pt idx="65">
                  <c:v>258</c:v>
                </c:pt>
                <c:pt idx="66">
                  <c:v>256</c:v>
                </c:pt>
                <c:pt idx="67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9-4FF8-AC11-BBE22B6AA525}"/>
            </c:ext>
          </c:extLst>
        </c:ser>
        <c:ser>
          <c:idx val="1"/>
          <c:order val="1"/>
          <c:tx>
            <c:strRef>
              <c:f>'Day_night weekend'!$S$17</c:f>
              <c:strCache>
                <c:ptCount val="1"/>
                <c:pt idx="0">
                  <c:v>Night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'Day_night weekend'!$I$22:$I$89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'Day_night weekend'!$S$22:$S$89</c:f>
              <c:numCache>
                <c:formatCode>0</c:formatCode>
                <c:ptCount val="68"/>
                <c:pt idx="0">
                  <c:v>89</c:v>
                </c:pt>
                <c:pt idx="1">
                  <c:v>108</c:v>
                </c:pt>
                <c:pt idx="2">
                  <c:v>99</c:v>
                </c:pt>
                <c:pt idx="3">
                  <c:v>98</c:v>
                </c:pt>
                <c:pt idx="4">
                  <c:v>98</c:v>
                </c:pt>
                <c:pt idx="5">
                  <c:v>99</c:v>
                </c:pt>
                <c:pt idx="6">
                  <c:v>103</c:v>
                </c:pt>
                <c:pt idx="7">
                  <c:v>111</c:v>
                </c:pt>
                <c:pt idx="8">
                  <c:v>116</c:v>
                </c:pt>
                <c:pt idx="9">
                  <c:v>113</c:v>
                </c:pt>
                <c:pt idx="10">
                  <c:v>111</c:v>
                </c:pt>
                <c:pt idx="11">
                  <c:v>101</c:v>
                </c:pt>
                <c:pt idx="12">
                  <c:v>107</c:v>
                </c:pt>
                <c:pt idx="13">
                  <c:v>101</c:v>
                </c:pt>
                <c:pt idx="14">
                  <c:v>109</c:v>
                </c:pt>
                <c:pt idx="15">
                  <c:v>115</c:v>
                </c:pt>
                <c:pt idx="16">
                  <c:v>129</c:v>
                </c:pt>
                <c:pt idx="17">
                  <c:v>130</c:v>
                </c:pt>
                <c:pt idx="18">
                  <c:v>131</c:v>
                </c:pt>
                <c:pt idx="19">
                  <c:v>132</c:v>
                </c:pt>
                <c:pt idx="20">
                  <c:v>118</c:v>
                </c:pt>
                <c:pt idx="21">
                  <c:v>120</c:v>
                </c:pt>
                <c:pt idx="22">
                  <c:v>110</c:v>
                </c:pt>
                <c:pt idx="23">
                  <c:v>98</c:v>
                </c:pt>
                <c:pt idx="24">
                  <c:v>82</c:v>
                </c:pt>
                <c:pt idx="25">
                  <c:v>78</c:v>
                </c:pt>
                <c:pt idx="26">
                  <c:v>84</c:v>
                </c:pt>
                <c:pt idx="27">
                  <c:v>94</c:v>
                </c:pt>
                <c:pt idx="28">
                  <c:v>108</c:v>
                </c:pt>
                <c:pt idx="29">
                  <c:v>108</c:v>
                </c:pt>
                <c:pt idx="30">
                  <c:v>116</c:v>
                </c:pt>
                <c:pt idx="31">
                  <c:v>114</c:v>
                </c:pt>
                <c:pt idx="32">
                  <c:v>110</c:v>
                </c:pt>
                <c:pt idx="33">
                  <c:v>113</c:v>
                </c:pt>
                <c:pt idx="34">
                  <c:v>93</c:v>
                </c:pt>
                <c:pt idx="35">
                  <c:v>90</c:v>
                </c:pt>
                <c:pt idx="36">
                  <c:v>83</c:v>
                </c:pt>
                <c:pt idx="37">
                  <c:v>82</c:v>
                </c:pt>
                <c:pt idx="38">
                  <c:v>101</c:v>
                </c:pt>
                <c:pt idx="39">
                  <c:v>95</c:v>
                </c:pt>
                <c:pt idx="40">
                  <c:v>101</c:v>
                </c:pt>
                <c:pt idx="41">
                  <c:v>95</c:v>
                </c:pt>
                <c:pt idx="42">
                  <c:v>83</c:v>
                </c:pt>
                <c:pt idx="43">
                  <c:v>93</c:v>
                </c:pt>
                <c:pt idx="44">
                  <c:v>83</c:v>
                </c:pt>
                <c:pt idx="45">
                  <c:v>85</c:v>
                </c:pt>
                <c:pt idx="46">
                  <c:v>84</c:v>
                </c:pt>
                <c:pt idx="47">
                  <c:v>74</c:v>
                </c:pt>
                <c:pt idx="48">
                  <c:v>77</c:v>
                </c:pt>
                <c:pt idx="49">
                  <c:v>67</c:v>
                </c:pt>
                <c:pt idx="50">
                  <c:v>63</c:v>
                </c:pt>
                <c:pt idx="51">
                  <c:v>64</c:v>
                </c:pt>
                <c:pt idx="52">
                  <c:v>62</c:v>
                </c:pt>
                <c:pt idx="53">
                  <c:v>65</c:v>
                </c:pt>
                <c:pt idx="54">
                  <c:v>66</c:v>
                </c:pt>
                <c:pt idx="55">
                  <c:v>60</c:v>
                </c:pt>
                <c:pt idx="56">
                  <c:v>58</c:v>
                </c:pt>
                <c:pt idx="57">
                  <c:v>65</c:v>
                </c:pt>
                <c:pt idx="58">
                  <c:v>65</c:v>
                </c:pt>
                <c:pt idx="59">
                  <c:v>73</c:v>
                </c:pt>
                <c:pt idx="60">
                  <c:v>69</c:v>
                </c:pt>
                <c:pt idx="61">
                  <c:v>64</c:v>
                </c:pt>
                <c:pt idx="62">
                  <c:v>62</c:v>
                </c:pt>
                <c:pt idx="63">
                  <c:v>60</c:v>
                </c:pt>
                <c:pt idx="64">
                  <c:v>68</c:v>
                </c:pt>
                <c:pt idx="65">
                  <c:v>68</c:v>
                </c:pt>
                <c:pt idx="66">
                  <c:v>75</c:v>
                </c:pt>
                <c:pt idx="6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9-4FF8-AC11-BBE22B6A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59328"/>
        <c:axId val="219060864"/>
      </c:lineChart>
      <c:catAx>
        <c:axId val="21905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060864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1906086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05932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400118295072368"/>
          <c:y val="0.89845905625433264"/>
          <c:w val="0.72957450741192553"/>
          <c:h val="8.50048289418374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Figure 4-12: Weekday/weekend </a:t>
            </a:r>
          </a:p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12 month rolling totals</a:t>
            </a:r>
          </a:p>
        </c:rich>
      </c:tx>
      <c:layout>
        <c:manualLayout>
          <c:xMode val="edge"/>
          <c:yMode val="edge"/>
          <c:x val="0.27986100329008268"/>
          <c:y val="1.755689629705382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19444444444714"/>
          <c:y val="0.16225744509209303"/>
          <c:w val="0.83696926713950148"/>
          <c:h val="0.67080251332220064"/>
        </c:manualLayout>
      </c:layout>
      <c:lineChart>
        <c:grouping val="standard"/>
        <c:varyColors val="0"/>
        <c:ser>
          <c:idx val="5"/>
          <c:order val="0"/>
          <c:tx>
            <c:strRef>
              <c:f>'Day_night weekend'!$T$17</c:f>
              <c:strCache>
                <c:ptCount val="1"/>
                <c:pt idx="0">
                  <c:v>Weekday</c:v>
                </c:pt>
              </c:strCache>
            </c:strRef>
          </c:tx>
          <c:spPr>
            <a:ln w="254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'Day_night weekend'!$I$22:$I$89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'Day_night weekend'!$T$22:$T$89</c:f>
              <c:numCache>
                <c:formatCode>0</c:formatCode>
                <c:ptCount val="68"/>
                <c:pt idx="0">
                  <c:v>298</c:v>
                </c:pt>
                <c:pt idx="1">
                  <c:v>302</c:v>
                </c:pt>
                <c:pt idx="2">
                  <c:v>297</c:v>
                </c:pt>
                <c:pt idx="3">
                  <c:v>281</c:v>
                </c:pt>
                <c:pt idx="4">
                  <c:v>283</c:v>
                </c:pt>
                <c:pt idx="5">
                  <c:v>283</c:v>
                </c:pt>
                <c:pt idx="6">
                  <c:v>254</c:v>
                </c:pt>
                <c:pt idx="7">
                  <c:v>271</c:v>
                </c:pt>
                <c:pt idx="8">
                  <c:v>267</c:v>
                </c:pt>
                <c:pt idx="9">
                  <c:v>251</c:v>
                </c:pt>
                <c:pt idx="10">
                  <c:v>261</c:v>
                </c:pt>
                <c:pt idx="11">
                  <c:v>258</c:v>
                </c:pt>
                <c:pt idx="12">
                  <c:v>250</c:v>
                </c:pt>
                <c:pt idx="13">
                  <c:v>263</c:v>
                </c:pt>
                <c:pt idx="14">
                  <c:v>270</c:v>
                </c:pt>
                <c:pt idx="15">
                  <c:v>273</c:v>
                </c:pt>
                <c:pt idx="16">
                  <c:v>287</c:v>
                </c:pt>
                <c:pt idx="17">
                  <c:v>271</c:v>
                </c:pt>
                <c:pt idx="18">
                  <c:v>275</c:v>
                </c:pt>
                <c:pt idx="19">
                  <c:v>263</c:v>
                </c:pt>
                <c:pt idx="20">
                  <c:v>262</c:v>
                </c:pt>
                <c:pt idx="21">
                  <c:v>269</c:v>
                </c:pt>
                <c:pt idx="22">
                  <c:v>243</c:v>
                </c:pt>
                <c:pt idx="23">
                  <c:v>242</c:v>
                </c:pt>
                <c:pt idx="24">
                  <c:v>234</c:v>
                </c:pt>
                <c:pt idx="25">
                  <c:v>219</c:v>
                </c:pt>
                <c:pt idx="26">
                  <c:v>234</c:v>
                </c:pt>
                <c:pt idx="27">
                  <c:v>240</c:v>
                </c:pt>
                <c:pt idx="28">
                  <c:v>233</c:v>
                </c:pt>
                <c:pt idx="29">
                  <c:v>239</c:v>
                </c:pt>
                <c:pt idx="30">
                  <c:v>229</c:v>
                </c:pt>
                <c:pt idx="31">
                  <c:v>235</c:v>
                </c:pt>
                <c:pt idx="32">
                  <c:v>244</c:v>
                </c:pt>
                <c:pt idx="33">
                  <c:v>227</c:v>
                </c:pt>
                <c:pt idx="34">
                  <c:v>216</c:v>
                </c:pt>
                <c:pt idx="35">
                  <c:v>213</c:v>
                </c:pt>
                <c:pt idx="36">
                  <c:v>213</c:v>
                </c:pt>
                <c:pt idx="37">
                  <c:v>234</c:v>
                </c:pt>
                <c:pt idx="38">
                  <c:v>257</c:v>
                </c:pt>
                <c:pt idx="39">
                  <c:v>245</c:v>
                </c:pt>
                <c:pt idx="40">
                  <c:v>241</c:v>
                </c:pt>
                <c:pt idx="41">
                  <c:v>236</c:v>
                </c:pt>
                <c:pt idx="42">
                  <c:v>218</c:v>
                </c:pt>
                <c:pt idx="43">
                  <c:v>215</c:v>
                </c:pt>
                <c:pt idx="44">
                  <c:v>198</c:v>
                </c:pt>
                <c:pt idx="45">
                  <c:v>182</c:v>
                </c:pt>
                <c:pt idx="46">
                  <c:v>178</c:v>
                </c:pt>
                <c:pt idx="47">
                  <c:v>169</c:v>
                </c:pt>
                <c:pt idx="48">
                  <c:v>183</c:v>
                </c:pt>
                <c:pt idx="49">
                  <c:v>175</c:v>
                </c:pt>
                <c:pt idx="50">
                  <c:v>184</c:v>
                </c:pt>
                <c:pt idx="51">
                  <c:v>208</c:v>
                </c:pt>
                <c:pt idx="52">
                  <c:v>195</c:v>
                </c:pt>
                <c:pt idx="53">
                  <c:v>199</c:v>
                </c:pt>
                <c:pt idx="54">
                  <c:v>191</c:v>
                </c:pt>
                <c:pt idx="55">
                  <c:v>169</c:v>
                </c:pt>
                <c:pt idx="56">
                  <c:v>165</c:v>
                </c:pt>
                <c:pt idx="57">
                  <c:v>182</c:v>
                </c:pt>
                <c:pt idx="58">
                  <c:v>171</c:v>
                </c:pt>
                <c:pt idx="59">
                  <c:v>195</c:v>
                </c:pt>
                <c:pt idx="60">
                  <c:v>208</c:v>
                </c:pt>
                <c:pt idx="61">
                  <c:v>197</c:v>
                </c:pt>
                <c:pt idx="62">
                  <c:v>216</c:v>
                </c:pt>
                <c:pt idx="63">
                  <c:v>195</c:v>
                </c:pt>
                <c:pt idx="64">
                  <c:v>197</c:v>
                </c:pt>
                <c:pt idx="65">
                  <c:v>205</c:v>
                </c:pt>
                <c:pt idx="66">
                  <c:v>207</c:v>
                </c:pt>
                <c:pt idx="67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8-4559-8C44-FF50F5D98AC4}"/>
            </c:ext>
          </c:extLst>
        </c:ser>
        <c:ser>
          <c:idx val="1"/>
          <c:order val="1"/>
          <c:tx>
            <c:strRef>
              <c:f>'Day_night weekend'!$U$17</c:f>
              <c:strCache>
                <c:ptCount val="1"/>
                <c:pt idx="0">
                  <c:v>Weekend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'Day_night weekend'!$I$22:$I$89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'Day_night weekend'!$U$22:$U$89</c:f>
              <c:numCache>
                <c:formatCode>0</c:formatCode>
                <c:ptCount val="68"/>
                <c:pt idx="0">
                  <c:v>187</c:v>
                </c:pt>
                <c:pt idx="1">
                  <c:v>187</c:v>
                </c:pt>
                <c:pt idx="2">
                  <c:v>172</c:v>
                </c:pt>
                <c:pt idx="3">
                  <c:v>181</c:v>
                </c:pt>
                <c:pt idx="4">
                  <c:v>193</c:v>
                </c:pt>
                <c:pt idx="5">
                  <c:v>187</c:v>
                </c:pt>
                <c:pt idx="6">
                  <c:v>193</c:v>
                </c:pt>
                <c:pt idx="7">
                  <c:v>182</c:v>
                </c:pt>
                <c:pt idx="8">
                  <c:v>177</c:v>
                </c:pt>
                <c:pt idx="9">
                  <c:v>176</c:v>
                </c:pt>
                <c:pt idx="10">
                  <c:v>164</c:v>
                </c:pt>
                <c:pt idx="11">
                  <c:v>143</c:v>
                </c:pt>
                <c:pt idx="12">
                  <c:v>155</c:v>
                </c:pt>
                <c:pt idx="13">
                  <c:v>150</c:v>
                </c:pt>
                <c:pt idx="14">
                  <c:v>177</c:v>
                </c:pt>
                <c:pt idx="15">
                  <c:v>184</c:v>
                </c:pt>
                <c:pt idx="16">
                  <c:v>167</c:v>
                </c:pt>
                <c:pt idx="17">
                  <c:v>166</c:v>
                </c:pt>
                <c:pt idx="18">
                  <c:v>153</c:v>
                </c:pt>
                <c:pt idx="19">
                  <c:v>163</c:v>
                </c:pt>
                <c:pt idx="20">
                  <c:v>169</c:v>
                </c:pt>
                <c:pt idx="21">
                  <c:v>179</c:v>
                </c:pt>
                <c:pt idx="22">
                  <c:v>173</c:v>
                </c:pt>
                <c:pt idx="23">
                  <c:v>162</c:v>
                </c:pt>
                <c:pt idx="24">
                  <c:v>148</c:v>
                </c:pt>
                <c:pt idx="25">
                  <c:v>144</c:v>
                </c:pt>
                <c:pt idx="26">
                  <c:v>146</c:v>
                </c:pt>
                <c:pt idx="27">
                  <c:v>151</c:v>
                </c:pt>
                <c:pt idx="28">
                  <c:v>158</c:v>
                </c:pt>
                <c:pt idx="29">
                  <c:v>162</c:v>
                </c:pt>
                <c:pt idx="30">
                  <c:v>177</c:v>
                </c:pt>
                <c:pt idx="31">
                  <c:v>185</c:v>
                </c:pt>
                <c:pt idx="32">
                  <c:v>186</c:v>
                </c:pt>
                <c:pt idx="33">
                  <c:v>186</c:v>
                </c:pt>
                <c:pt idx="34">
                  <c:v>164</c:v>
                </c:pt>
                <c:pt idx="35">
                  <c:v>148</c:v>
                </c:pt>
                <c:pt idx="36">
                  <c:v>146</c:v>
                </c:pt>
                <c:pt idx="37">
                  <c:v>145</c:v>
                </c:pt>
                <c:pt idx="38">
                  <c:v>150</c:v>
                </c:pt>
                <c:pt idx="39">
                  <c:v>139</c:v>
                </c:pt>
                <c:pt idx="40">
                  <c:v>137</c:v>
                </c:pt>
                <c:pt idx="41">
                  <c:v>134</c:v>
                </c:pt>
                <c:pt idx="42">
                  <c:v>137</c:v>
                </c:pt>
                <c:pt idx="43">
                  <c:v>159</c:v>
                </c:pt>
                <c:pt idx="44">
                  <c:v>147</c:v>
                </c:pt>
                <c:pt idx="45">
                  <c:v>133</c:v>
                </c:pt>
                <c:pt idx="46">
                  <c:v>125</c:v>
                </c:pt>
                <c:pt idx="47">
                  <c:v>115</c:v>
                </c:pt>
                <c:pt idx="48">
                  <c:v>115</c:v>
                </c:pt>
                <c:pt idx="49">
                  <c:v>110</c:v>
                </c:pt>
                <c:pt idx="50">
                  <c:v>103</c:v>
                </c:pt>
                <c:pt idx="51">
                  <c:v>99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83</c:v>
                </c:pt>
                <c:pt idx="56">
                  <c:v>87</c:v>
                </c:pt>
                <c:pt idx="57">
                  <c:v>92</c:v>
                </c:pt>
                <c:pt idx="58">
                  <c:v>90</c:v>
                </c:pt>
                <c:pt idx="59">
                  <c:v>96</c:v>
                </c:pt>
                <c:pt idx="60">
                  <c:v>96</c:v>
                </c:pt>
                <c:pt idx="61">
                  <c:v>105</c:v>
                </c:pt>
                <c:pt idx="62">
                  <c:v>105</c:v>
                </c:pt>
                <c:pt idx="63">
                  <c:v>121</c:v>
                </c:pt>
                <c:pt idx="64">
                  <c:v>129</c:v>
                </c:pt>
                <c:pt idx="65">
                  <c:v>121</c:v>
                </c:pt>
                <c:pt idx="66">
                  <c:v>124</c:v>
                </c:pt>
                <c:pt idx="6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8-4559-8C44-FF50F5D98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81728"/>
        <c:axId val="219812608"/>
      </c:lineChart>
      <c:catAx>
        <c:axId val="2190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812608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1981260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08172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400118295072368"/>
          <c:y val="0.91577507357035148"/>
          <c:w val="0.72957450741192553"/>
          <c:h val="6.76888116258194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Figure 4-16: Weekend road toll</a:t>
            </a:r>
          </a:p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12 month rolling percentage</a:t>
            </a:r>
          </a:p>
        </c:rich>
      </c:tx>
      <c:layout>
        <c:manualLayout>
          <c:xMode val="edge"/>
          <c:yMode val="edge"/>
          <c:x val="0.21991909722222422"/>
          <c:y val="3.392592592592608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19444444444717"/>
          <c:y val="0.24065246913580246"/>
          <c:w val="0.83696926713950182"/>
          <c:h val="0.65137160493827406"/>
        </c:manualLayout>
      </c:layout>
      <c:lineChart>
        <c:grouping val="standard"/>
        <c:varyColors val="0"/>
        <c:ser>
          <c:idx val="1"/>
          <c:order val="0"/>
          <c:tx>
            <c:strRef>
              <c:f>'Day_night weekend'!$V$17</c:f>
              <c:strCache>
                <c:ptCount val="1"/>
                <c:pt idx="0">
                  <c:v>Weekend %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'Day_night weekend'!$I$22:$I$89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'Day_night weekend'!$V$22:$V$89</c:f>
              <c:numCache>
                <c:formatCode>0%</c:formatCode>
                <c:ptCount val="68"/>
                <c:pt idx="0">
                  <c:v>0.38556701030927837</c:v>
                </c:pt>
                <c:pt idx="1">
                  <c:v>0.3824130879345603</c:v>
                </c:pt>
                <c:pt idx="2">
                  <c:v>0.36673773987206826</c:v>
                </c:pt>
                <c:pt idx="3">
                  <c:v>0.39177489177489178</c:v>
                </c:pt>
                <c:pt idx="4">
                  <c:v>0.40546218487394958</c:v>
                </c:pt>
                <c:pt idx="5">
                  <c:v>0.39787234042553193</c:v>
                </c:pt>
                <c:pt idx="6">
                  <c:v>0.43176733780760629</c:v>
                </c:pt>
                <c:pt idx="7">
                  <c:v>0.40176600441501104</c:v>
                </c:pt>
                <c:pt idx="8">
                  <c:v>0.39864864864864863</c:v>
                </c:pt>
                <c:pt idx="9">
                  <c:v>0.41217798594847777</c:v>
                </c:pt>
                <c:pt idx="10">
                  <c:v>0.38588235294117645</c:v>
                </c:pt>
                <c:pt idx="11">
                  <c:v>0.35660847880299251</c:v>
                </c:pt>
                <c:pt idx="12">
                  <c:v>0.38271604938271603</c:v>
                </c:pt>
                <c:pt idx="13">
                  <c:v>0.36319612590799033</c:v>
                </c:pt>
                <c:pt idx="14">
                  <c:v>0.39597315436241609</c:v>
                </c:pt>
                <c:pt idx="15">
                  <c:v>0.40262582056892782</c:v>
                </c:pt>
                <c:pt idx="16">
                  <c:v>0.36784140969162998</c:v>
                </c:pt>
                <c:pt idx="17">
                  <c:v>0.37986270022883295</c:v>
                </c:pt>
                <c:pt idx="18">
                  <c:v>0.3574766355140187</c:v>
                </c:pt>
                <c:pt idx="19">
                  <c:v>0.38262910798122068</c:v>
                </c:pt>
                <c:pt idx="20">
                  <c:v>0.39211136890951276</c:v>
                </c:pt>
                <c:pt idx="21">
                  <c:v>0.39955357142857145</c:v>
                </c:pt>
                <c:pt idx="22">
                  <c:v>0.41586538461538464</c:v>
                </c:pt>
                <c:pt idx="23">
                  <c:v>0.40099009900990101</c:v>
                </c:pt>
                <c:pt idx="24">
                  <c:v>0.38743455497382201</c:v>
                </c:pt>
                <c:pt idx="25">
                  <c:v>0.39669421487603307</c:v>
                </c:pt>
                <c:pt idx="26">
                  <c:v>0.38421052631578945</c:v>
                </c:pt>
                <c:pt idx="27">
                  <c:v>0.38618925831202044</c:v>
                </c:pt>
                <c:pt idx="28">
                  <c:v>0.40409207161125321</c:v>
                </c:pt>
                <c:pt idx="29">
                  <c:v>0.40399002493765584</c:v>
                </c:pt>
                <c:pt idx="30">
                  <c:v>0.43596059113300495</c:v>
                </c:pt>
                <c:pt idx="31">
                  <c:v>0.44047619047619047</c:v>
                </c:pt>
                <c:pt idx="32">
                  <c:v>0.4325581395348837</c:v>
                </c:pt>
                <c:pt idx="33">
                  <c:v>0.45036319612590797</c:v>
                </c:pt>
                <c:pt idx="34">
                  <c:v>0.43157894736842106</c:v>
                </c:pt>
                <c:pt idx="35">
                  <c:v>0.4099722991689751</c:v>
                </c:pt>
                <c:pt idx="36">
                  <c:v>0.40668523676880225</c:v>
                </c:pt>
                <c:pt idx="37">
                  <c:v>0.38258575197889183</c:v>
                </c:pt>
                <c:pt idx="38">
                  <c:v>0.36855036855036855</c:v>
                </c:pt>
                <c:pt idx="39">
                  <c:v>0.36197916666666669</c:v>
                </c:pt>
                <c:pt idx="40">
                  <c:v>0.36243386243386244</c:v>
                </c:pt>
                <c:pt idx="41">
                  <c:v>0.36216216216216218</c:v>
                </c:pt>
                <c:pt idx="42">
                  <c:v>0.38591549295774646</c:v>
                </c:pt>
                <c:pt idx="43">
                  <c:v>0.42513368983957217</c:v>
                </c:pt>
                <c:pt idx="44">
                  <c:v>0.42608695652173911</c:v>
                </c:pt>
                <c:pt idx="45">
                  <c:v>0.42222222222222222</c:v>
                </c:pt>
                <c:pt idx="46">
                  <c:v>0.41254125412541254</c:v>
                </c:pt>
                <c:pt idx="47">
                  <c:v>0.40492957746478875</c:v>
                </c:pt>
                <c:pt idx="48">
                  <c:v>0.38590604026845637</c:v>
                </c:pt>
                <c:pt idx="49">
                  <c:v>0.38596491228070173</c:v>
                </c:pt>
                <c:pt idx="50">
                  <c:v>0.35888501742160278</c:v>
                </c:pt>
                <c:pt idx="51">
                  <c:v>0.32247557003257327</c:v>
                </c:pt>
                <c:pt idx="52">
                  <c:v>0.32525951557093424</c:v>
                </c:pt>
                <c:pt idx="53">
                  <c:v>0.32081911262798635</c:v>
                </c:pt>
                <c:pt idx="54">
                  <c:v>0.3298245614035088</c:v>
                </c:pt>
                <c:pt idx="55">
                  <c:v>0.32936507936507936</c:v>
                </c:pt>
                <c:pt idx="56">
                  <c:v>0.34523809523809523</c:v>
                </c:pt>
                <c:pt idx="57">
                  <c:v>0.33576642335766421</c:v>
                </c:pt>
                <c:pt idx="58">
                  <c:v>0.34482758620689657</c:v>
                </c:pt>
                <c:pt idx="59">
                  <c:v>0.32989690721649484</c:v>
                </c:pt>
                <c:pt idx="60">
                  <c:v>0.31578947368421051</c:v>
                </c:pt>
                <c:pt idx="61">
                  <c:v>0.34768211920529801</c:v>
                </c:pt>
                <c:pt idx="62">
                  <c:v>0.32710280373831774</c:v>
                </c:pt>
                <c:pt idx="63">
                  <c:v>0.38291139240506328</c:v>
                </c:pt>
                <c:pt idx="64">
                  <c:v>0.39570552147239263</c:v>
                </c:pt>
                <c:pt idx="65">
                  <c:v>0.37116564417177916</c:v>
                </c:pt>
                <c:pt idx="66">
                  <c:v>0.37462235649546827</c:v>
                </c:pt>
                <c:pt idx="67">
                  <c:v>0.3363914373088685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B-460B-89A8-983D93DC9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44992"/>
        <c:axId val="219846528"/>
      </c:lineChart>
      <c:catAx>
        <c:axId val="21984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846528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1984652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844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Figure 4-15: Night </a:t>
            </a:r>
            <a:r>
              <a:rPr lang="en-NZ" sz="1000" baseline="0">
                <a:latin typeface="+mn-lt"/>
              </a:rPr>
              <a:t>time road toll </a:t>
            </a:r>
          </a:p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12 month rolling percentage</a:t>
            </a:r>
          </a:p>
        </c:rich>
      </c:tx>
      <c:layout>
        <c:manualLayout>
          <c:xMode val="edge"/>
          <c:yMode val="edge"/>
          <c:x val="0.25960659722222373"/>
          <c:y val="7.527777777777778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19444444444714"/>
          <c:y val="0.21342962962962964"/>
          <c:w val="0.83696926713950148"/>
          <c:h val="0.64771481481481763"/>
        </c:manualLayout>
      </c:layout>
      <c:lineChart>
        <c:grouping val="standard"/>
        <c:varyColors val="0"/>
        <c:ser>
          <c:idx val="5"/>
          <c:order val="0"/>
          <c:tx>
            <c:strRef>
              <c:f>'Day_night weekend'!$W$17</c:f>
              <c:strCache>
                <c:ptCount val="1"/>
                <c:pt idx="0">
                  <c:v>Night%</c:v>
                </c:pt>
              </c:strCache>
            </c:strRef>
          </c:tx>
          <c:spPr>
            <a:ln w="254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'Day_night weekend'!$I$22:$I$89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'Day_night weekend'!$W$22:$W$89</c:f>
              <c:numCache>
                <c:formatCode>0.0%</c:formatCode>
                <c:ptCount val="68"/>
                <c:pt idx="0">
                  <c:v>0.18350515463917524</c:v>
                </c:pt>
                <c:pt idx="1">
                  <c:v>0.22085889570552147</c:v>
                </c:pt>
                <c:pt idx="2">
                  <c:v>0.21108742004264391</c:v>
                </c:pt>
                <c:pt idx="3">
                  <c:v>0.21212121212121213</c:v>
                </c:pt>
                <c:pt idx="4">
                  <c:v>0.20588235294117646</c:v>
                </c:pt>
                <c:pt idx="5">
                  <c:v>0.21063829787234042</c:v>
                </c:pt>
                <c:pt idx="6">
                  <c:v>0.23042505592841164</c:v>
                </c:pt>
                <c:pt idx="7">
                  <c:v>0.24503311258278146</c:v>
                </c:pt>
                <c:pt idx="8">
                  <c:v>0.26126126126126126</c:v>
                </c:pt>
                <c:pt idx="9">
                  <c:v>0.26463700234192039</c:v>
                </c:pt>
                <c:pt idx="10">
                  <c:v>0.26117647058823529</c:v>
                </c:pt>
                <c:pt idx="11">
                  <c:v>0.25187032418952621</c:v>
                </c:pt>
                <c:pt idx="12">
                  <c:v>0.26419753086419751</c:v>
                </c:pt>
                <c:pt idx="13">
                  <c:v>0.24455205811138014</c:v>
                </c:pt>
                <c:pt idx="14">
                  <c:v>0.24384787472035793</c:v>
                </c:pt>
                <c:pt idx="15">
                  <c:v>0.25164113785557984</c:v>
                </c:pt>
                <c:pt idx="16">
                  <c:v>0.28414096916299558</c:v>
                </c:pt>
                <c:pt idx="17">
                  <c:v>0.2974828375286041</c:v>
                </c:pt>
                <c:pt idx="18">
                  <c:v>0.30607476635514019</c:v>
                </c:pt>
                <c:pt idx="19">
                  <c:v>0.30985915492957744</c:v>
                </c:pt>
                <c:pt idx="20">
                  <c:v>0.27378190255220419</c:v>
                </c:pt>
                <c:pt idx="21">
                  <c:v>0.26785714285714285</c:v>
                </c:pt>
                <c:pt idx="22">
                  <c:v>0.26442307692307693</c:v>
                </c:pt>
                <c:pt idx="23">
                  <c:v>0.24257425742574257</c:v>
                </c:pt>
                <c:pt idx="24">
                  <c:v>0.21465968586387435</c:v>
                </c:pt>
                <c:pt idx="25">
                  <c:v>0.21487603305785125</c:v>
                </c:pt>
                <c:pt idx="26">
                  <c:v>0.22105263157894736</c:v>
                </c:pt>
                <c:pt idx="27">
                  <c:v>0.24040920716112532</c:v>
                </c:pt>
                <c:pt idx="28">
                  <c:v>0.27621483375959077</c:v>
                </c:pt>
                <c:pt idx="29">
                  <c:v>0.26932668329177056</c:v>
                </c:pt>
                <c:pt idx="30">
                  <c:v>0.2857142857142857</c:v>
                </c:pt>
                <c:pt idx="31">
                  <c:v>0.27142857142857141</c:v>
                </c:pt>
                <c:pt idx="32">
                  <c:v>0.2558139534883721</c:v>
                </c:pt>
                <c:pt idx="33">
                  <c:v>0.27360774818401939</c:v>
                </c:pt>
                <c:pt idx="34">
                  <c:v>0.24473684210526317</c:v>
                </c:pt>
                <c:pt idx="35">
                  <c:v>0.24930747922437674</c:v>
                </c:pt>
                <c:pt idx="36">
                  <c:v>0.23119777158774374</c:v>
                </c:pt>
                <c:pt idx="37">
                  <c:v>0.21635883905013192</c:v>
                </c:pt>
                <c:pt idx="38">
                  <c:v>0.24815724815724816</c:v>
                </c:pt>
                <c:pt idx="39">
                  <c:v>0.24739583333333334</c:v>
                </c:pt>
                <c:pt idx="40">
                  <c:v>0.26719576719576721</c:v>
                </c:pt>
                <c:pt idx="41">
                  <c:v>0.25675675675675674</c:v>
                </c:pt>
                <c:pt idx="42">
                  <c:v>0.23380281690140844</c:v>
                </c:pt>
                <c:pt idx="43">
                  <c:v>0.24866310160427807</c:v>
                </c:pt>
                <c:pt idx="44">
                  <c:v>0.24057971014492754</c:v>
                </c:pt>
                <c:pt idx="45">
                  <c:v>0.26984126984126983</c:v>
                </c:pt>
                <c:pt idx="46">
                  <c:v>0.27722772277227725</c:v>
                </c:pt>
                <c:pt idx="47">
                  <c:v>0.26056338028169013</c:v>
                </c:pt>
                <c:pt idx="48">
                  <c:v>0.25838926174496646</c:v>
                </c:pt>
                <c:pt idx="49">
                  <c:v>0.23508771929824562</c:v>
                </c:pt>
                <c:pt idx="50">
                  <c:v>0.21951219512195122</c:v>
                </c:pt>
                <c:pt idx="51">
                  <c:v>0.20846905537459284</c:v>
                </c:pt>
                <c:pt idx="52">
                  <c:v>0.21453287197231835</c:v>
                </c:pt>
                <c:pt idx="53">
                  <c:v>0.22184300341296928</c:v>
                </c:pt>
                <c:pt idx="54">
                  <c:v>0.23157894736842105</c:v>
                </c:pt>
                <c:pt idx="55">
                  <c:v>0.23809523809523808</c:v>
                </c:pt>
                <c:pt idx="56">
                  <c:v>0.23015873015873015</c:v>
                </c:pt>
                <c:pt idx="57">
                  <c:v>0.23722627737226276</c:v>
                </c:pt>
                <c:pt idx="58">
                  <c:v>0.24904214559386972</c:v>
                </c:pt>
                <c:pt idx="59">
                  <c:v>0.25085910652920962</c:v>
                </c:pt>
                <c:pt idx="60">
                  <c:v>0.22697368421052633</c:v>
                </c:pt>
                <c:pt idx="61">
                  <c:v>0.2119205298013245</c:v>
                </c:pt>
                <c:pt idx="62">
                  <c:v>0.19314641744548286</c:v>
                </c:pt>
                <c:pt idx="63">
                  <c:v>0.189873417721519</c:v>
                </c:pt>
                <c:pt idx="64">
                  <c:v>0.20858895705521471</c:v>
                </c:pt>
                <c:pt idx="65">
                  <c:v>0.20858895705521471</c:v>
                </c:pt>
                <c:pt idx="66">
                  <c:v>0.22658610271903323</c:v>
                </c:pt>
                <c:pt idx="67">
                  <c:v>0.23241590214067279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4-43FF-A7CB-9BBF2D4EB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328896"/>
        <c:axId val="221330432"/>
      </c:lineChart>
      <c:catAx>
        <c:axId val="2213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330432"/>
        <c:crosses val="autoZero"/>
        <c:auto val="1"/>
        <c:lblAlgn val="ctr"/>
        <c:lblOffset val="100"/>
        <c:tickLblSkip val="8"/>
        <c:tickMarkSkip val="4"/>
        <c:noMultiLvlLbl val="0"/>
      </c:catAx>
      <c:valAx>
        <c:axId val="22133043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3288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r>
              <a:rPr lang="en-NZ" sz="1000">
                <a:latin typeface="+mn-lt"/>
                <a:cs typeface="Arial" pitchFamily="34" charset="0"/>
              </a:rPr>
              <a:t>Figure 4-13: Road deaths in heavy vehicle crashes</a:t>
            </a:r>
          </a:p>
          <a:p>
            <a:pPr>
              <a:defRPr sz="9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r>
              <a:rPr lang="en-NZ" sz="1000">
                <a:latin typeface="+mn-lt"/>
                <a:cs typeface="Arial" pitchFamily="34" charset="0"/>
              </a:rPr>
              <a:t>Rolling 12 month totals</a:t>
            </a:r>
          </a:p>
        </c:rich>
      </c:tx>
      <c:layout>
        <c:manualLayout>
          <c:xMode val="edge"/>
          <c:yMode val="edge"/>
          <c:x val="0.15457801418439776"/>
          <c:y val="1.1024489707381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6264775413779"/>
          <c:y val="0.17619097199626921"/>
          <c:w val="0.84076300236406665"/>
          <c:h val="0.70649270080909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Heavy!$D$22:$D$89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Heavy!$G$22:$G$89</c:f>
              <c:numCache>
                <c:formatCode>General</c:formatCode>
                <c:ptCount val="68"/>
                <c:pt idx="0">
                  <c:v>114</c:v>
                </c:pt>
                <c:pt idx="1">
                  <c:v>109</c:v>
                </c:pt>
                <c:pt idx="2">
                  <c:v>105</c:v>
                </c:pt>
                <c:pt idx="3">
                  <c:v>103</c:v>
                </c:pt>
                <c:pt idx="4">
                  <c:v>121</c:v>
                </c:pt>
                <c:pt idx="5">
                  <c:v>109</c:v>
                </c:pt>
                <c:pt idx="6">
                  <c:v>99</c:v>
                </c:pt>
                <c:pt idx="7">
                  <c:v>92</c:v>
                </c:pt>
                <c:pt idx="8">
                  <c:v>84</c:v>
                </c:pt>
                <c:pt idx="9">
                  <c:v>84</c:v>
                </c:pt>
                <c:pt idx="10">
                  <c:v>83</c:v>
                </c:pt>
                <c:pt idx="11">
                  <c:v>82</c:v>
                </c:pt>
                <c:pt idx="12">
                  <c:v>71</c:v>
                </c:pt>
                <c:pt idx="13">
                  <c:v>78</c:v>
                </c:pt>
                <c:pt idx="14">
                  <c:v>85</c:v>
                </c:pt>
                <c:pt idx="15">
                  <c:v>86</c:v>
                </c:pt>
                <c:pt idx="16">
                  <c:v>95</c:v>
                </c:pt>
                <c:pt idx="17">
                  <c:v>90</c:v>
                </c:pt>
                <c:pt idx="18">
                  <c:v>92</c:v>
                </c:pt>
                <c:pt idx="19">
                  <c:v>97</c:v>
                </c:pt>
                <c:pt idx="20">
                  <c:v>110</c:v>
                </c:pt>
                <c:pt idx="21">
                  <c:v>123</c:v>
                </c:pt>
                <c:pt idx="22">
                  <c:v>108</c:v>
                </c:pt>
                <c:pt idx="23">
                  <c:v>101</c:v>
                </c:pt>
                <c:pt idx="24">
                  <c:v>87</c:v>
                </c:pt>
                <c:pt idx="25">
                  <c:v>74</c:v>
                </c:pt>
                <c:pt idx="26">
                  <c:v>92</c:v>
                </c:pt>
                <c:pt idx="27">
                  <c:v>93</c:v>
                </c:pt>
                <c:pt idx="28">
                  <c:v>92</c:v>
                </c:pt>
                <c:pt idx="29">
                  <c:v>92</c:v>
                </c:pt>
                <c:pt idx="30">
                  <c:v>78</c:v>
                </c:pt>
                <c:pt idx="31">
                  <c:v>78</c:v>
                </c:pt>
                <c:pt idx="32">
                  <c:v>73</c:v>
                </c:pt>
                <c:pt idx="33">
                  <c:v>65</c:v>
                </c:pt>
                <c:pt idx="34">
                  <c:v>62</c:v>
                </c:pt>
                <c:pt idx="35">
                  <c:v>65</c:v>
                </c:pt>
                <c:pt idx="36">
                  <c:v>61</c:v>
                </c:pt>
                <c:pt idx="37">
                  <c:v>61</c:v>
                </c:pt>
                <c:pt idx="38">
                  <c:v>67</c:v>
                </c:pt>
                <c:pt idx="39">
                  <c:v>62</c:v>
                </c:pt>
                <c:pt idx="40">
                  <c:v>71</c:v>
                </c:pt>
                <c:pt idx="41">
                  <c:v>72</c:v>
                </c:pt>
                <c:pt idx="42">
                  <c:v>66</c:v>
                </c:pt>
                <c:pt idx="43">
                  <c:v>69</c:v>
                </c:pt>
                <c:pt idx="44">
                  <c:v>62</c:v>
                </c:pt>
                <c:pt idx="45">
                  <c:v>62</c:v>
                </c:pt>
                <c:pt idx="46">
                  <c:v>59</c:v>
                </c:pt>
                <c:pt idx="47">
                  <c:v>54</c:v>
                </c:pt>
                <c:pt idx="48">
                  <c:v>51</c:v>
                </c:pt>
                <c:pt idx="49">
                  <c:v>46</c:v>
                </c:pt>
                <c:pt idx="50">
                  <c:v>50</c:v>
                </c:pt>
                <c:pt idx="51">
                  <c:v>54</c:v>
                </c:pt>
                <c:pt idx="52">
                  <c:v>57</c:v>
                </c:pt>
                <c:pt idx="53">
                  <c:v>60</c:v>
                </c:pt>
                <c:pt idx="54">
                  <c:v>57</c:v>
                </c:pt>
                <c:pt idx="55">
                  <c:v>52</c:v>
                </c:pt>
                <c:pt idx="56">
                  <c:v>54</c:v>
                </c:pt>
                <c:pt idx="57">
                  <c:v>54</c:v>
                </c:pt>
                <c:pt idx="58">
                  <c:v>49</c:v>
                </c:pt>
                <c:pt idx="59">
                  <c:v>70</c:v>
                </c:pt>
                <c:pt idx="60">
                  <c:v>69</c:v>
                </c:pt>
                <c:pt idx="61">
                  <c:v>67</c:v>
                </c:pt>
                <c:pt idx="62">
                  <c:v>79</c:v>
                </c:pt>
                <c:pt idx="63">
                  <c:v>61</c:v>
                </c:pt>
                <c:pt idx="64">
                  <c:v>67</c:v>
                </c:pt>
                <c:pt idx="65">
                  <c:v>69</c:v>
                </c:pt>
                <c:pt idx="66">
                  <c:v>77</c:v>
                </c:pt>
                <c:pt idx="6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D-4B82-A216-30181D23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371008"/>
        <c:axId val="221663616"/>
      </c:lineChart>
      <c:catAx>
        <c:axId val="2213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663616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216636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371008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900"/>
              <a:t>Figure 4-14: Regional road toll</a:t>
            </a:r>
          </a:p>
        </c:rich>
      </c:tx>
      <c:layout>
        <c:manualLayout>
          <c:xMode val="edge"/>
          <c:yMode val="edge"/>
          <c:x val="0.39929188161824691"/>
          <c:y val="3.8567493112947625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11901529550196E-2"/>
          <c:y val="0.1532524059492564"/>
          <c:w val="0.90700624490904158"/>
          <c:h val="0.73494067373811012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Region!$A$91</c:f>
              <c:strCache>
                <c:ptCount val="1"/>
                <c:pt idx="0">
                  <c:v>Jan 2012-Dec 2012</c:v>
                </c:pt>
              </c:strCache>
            </c:strRef>
          </c:tx>
          <c:invertIfNegative val="0"/>
          <c:val>
            <c:numRef>
              <c:f>Region!$B$91:$O$91</c:f>
              <c:numCache>
                <c:formatCode>General</c:formatCode>
                <c:ptCount val="14"/>
                <c:pt idx="0">
                  <c:v>18</c:v>
                </c:pt>
                <c:pt idx="1">
                  <c:v>41</c:v>
                </c:pt>
                <c:pt idx="2">
                  <c:v>65</c:v>
                </c:pt>
                <c:pt idx="3">
                  <c:v>23</c:v>
                </c:pt>
                <c:pt idx="4">
                  <c:v>10</c:v>
                </c:pt>
                <c:pt idx="5">
                  <c:v>21</c:v>
                </c:pt>
                <c:pt idx="6">
                  <c:v>17</c:v>
                </c:pt>
                <c:pt idx="7">
                  <c:v>29</c:v>
                </c:pt>
                <c:pt idx="8">
                  <c:v>11</c:v>
                </c:pt>
                <c:pt idx="9">
                  <c:v>9</c:v>
                </c:pt>
                <c:pt idx="10">
                  <c:v>7</c:v>
                </c:pt>
                <c:pt idx="11">
                  <c:v>33</c:v>
                </c:pt>
                <c:pt idx="12">
                  <c:v>17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8-4EB6-BD14-287C3E1AF2EF}"/>
            </c:ext>
          </c:extLst>
        </c:ser>
        <c:ser>
          <c:idx val="4"/>
          <c:order val="1"/>
          <c:tx>
            <c:strRef>
              <c:f>Region!$A$92</c:f>
              <c:strCache>
                <c:ptCount val="1"/>
                <c:pt idx="0">
                  <c:v>Jan 2013-Dec 2013</c:v>
                </c:pt>
              </c:strCache>
            </c:strRef>
          </c:tx>
          <c:invertIfNegative val="0"/>
          <c:val>
            <c:numRef>
              <c:f>Region!$B$92:$O$92</c:f>
              <c:numCache>
                <c:formatCode>General</c:formatCode>
                <c:ptCount val="14"/>
                <c:pt idx="0">
                  <c:v>21</c:v>
                </c:pt>
                <c:pt idx="1">
                  <c:v>48</c:v>
                </c:pt>
                <c:pt idx="2">
                  <c:v>33</c:v>
                </c:pt>
                <c:pt idx="3">
                  <c:v>18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15</c:v>
                </c:pt>
                <c:pt idx="8">
                  <c:v>18</c:v>
                </c:pt>
                <c:pt idx="9">
                  <c:v>9</c:v>
                </c:pt>
                <c:pt idx="10">
                  <c:v>9</c:v>
                </c:pt>
                <c:pt idx="11">
                  <c:v>49</c:v>
                </c:pt>
                <c:pt idx="12">
                  <c:v>14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8-4EB6-BD14-287C3E1AF2EF}"/>
            </c:ext>
          </c:extLst>
        </c:ser>
        <c:ser>
          <c:idx val="0"/>
          <c:order val="2"/>
          <c:tx>
            <c:strRef>
              <c:f>Region!$A$93</c:f>
              <c:strCache>
                <c:ptCount val="1"/>
                <c:pt idx="0">
                  <c:v>Jan 2014-Dec 2014</c:v>
                </c:pt>
              </c:strCache>
            </c:strRef>
          </c:tx>
          <c:invertIfNegative val="0"/>
          <c:cat>
            <c:strRef>
              <c:f>Region!$B$17:$O$17</c:f>
              <c:strCache>
                <c:ptCount val="14"/>
                <c:pt idx="0">
                  <c:v>NTH</c:v>
                </c:pt>
                <c:pt idx="1">
                  <c:v>AKL</c:v>
                </c:pt>
                <c:pt idx="2">
                  <c:v>WAI</c:v>
                </c:pt>
                <c:pt idx="3">
                  <c:v>BoP</c:v>
                </c:pt>
                <c:pt idx="4">
                  <c:v>GIS</c:v>
                </c:pt>
                <c:pt idx="5">
                  <c:v>HB</c:v>
                </c:pt>
                <c:pt idx="6">
                  <c:v>TAR</c:v>
                </c:pt>
                <c:pt idx="7">
                  <c:v>M/W</c:v>
                </c:pt>
                <c:pt idx="8">
                  <c:v>WEL</c:v>
                </c:pt>
                <c:pt idx="9">
                  <c:v>N/M</c:v>
                </c:pt>
                <c:pt idx="10">
                  <c:v>WC</c:v>
                </c:pt>
                <c:pt idx="11">
                  <c:v>CAN</c:v>
                </c:pt>
                <c:pt idx="12">
                  <c:v>OTG</c:v>
                </c:pt>
                <c:pt idx="13">
                  <c:v>STH</c:v>
                </c:pt>
              </c:strCache>
            </c:strRef>
          </c:cat>
          <c:val>
            <c:numRef>
              <c:f>Region!$B$93:$O$93</c:f>
              <c:numCache>
                <c:formatCode>General</c:formatCode>
                <c:ptCount val="14"/>
                <c:pt idx="0">
                  <c:v>18</c:v>
                </c:pt>
                <c:pt idx="1">
                  <c:v>36</c:v>
                </c:pt>
                <c:pt idx="2">
                  <c:v>48</c:v>
                </c:pt>
                <c:pt idx="3">
                  <c:v>30</c:v>
                </c:pt>
                <c:pt idx="4">
                  <c:v>3</c:v>
                </c:pt>
                <c:pt idx="5">
                  <c:v>16</c:v>
                </c:pt>
                <c:pt idx="6">
                  <c:v>11</c:v>
                </c:pt>
                <c:pt idx="7">
                  <c:v>34</c:v>
                </c:pt>
                <c:pt idx="8">
                  <c:v>12</c:v>
                </c:pt>
                <c:pt idx="9">
                  <c:v>7</c:v>
                </c:pt>
                <c:pt idx="10">
                  <c:v>9</c:v>
                </c:pt>
                <c:pt idx="11">
                  <c:v>38</c:v>
                </c:pt>
                <c:pt idx="12">
                  <c:v>19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8-4EB6-BD14-287C3E1AF2EF}"/>
            </c:ext>
          </c:extLst>
        </c:ser>
        <c:ser>
          <c:idx val="1"/>
          <c:order val="3"/>
          <c:tx>
            <c:strRef>
              <c:f>Region!$A$94</c:f>
              <c:strCache>
                <c:ptCount val="1"/>
                <c:pt idx="0">
                  <c:v>Jan 2015-Dec 2015</c:v>
                </c:pt>
              </c:strCache>
            </c:strRef>
          </c:tx>
          <c:invertIfNegative val="0"/>
          <c:cat>
            <c:strRef>
              <c:f>Region!$B$17:$H$17</c:f>
              <c:strCache>
                <c:ptCount val="7"/>
                <c:pt idx="0">
                  <c:v>NTH</c:v>
                </c:pt>
                <c:pt idx="1">
                  <c:v>AKL</c:v>
                </c:pt>
                <c:pt idx="2">
                  <c:v>WAI</c:v>
                </c:pt>
                <c:pt idx="3">
                  <c:v>BoP</c:v>
                </c:pt>
                <c:pt idx="4">
                  <c:v>GIS</c:v>
                </c:pt>
                <c:pt idx="5">
                  <c:v>HB</c:v>
                </c:pt>
                <c:pt idx="6">
                  <c:v>TAR</c:v>
                </c:pt>
              </c:strCache>
            </c:strRef>
          </c:cat>
          <c:val>
            <c:numRef>
              <c:f>Region!$B$94:$O$94</c:f>
              <c:numCache>
                <c:formatCode>General</c:formatCode>
                <c:ptCount val="14"/>
                <c:pt idx="0">
                  <c:v>23</c:v>
                </c:pt>
                <c:pt idx="1">
                  <c:v>52</c:v>
                </c:pt>
                <c:pt idx="2">
                  <c:v>69</c:v>
                </c:pt>
                <c:pt idx="3">
                  <c:v>29</c:v>
                </c:pt>
                <c:pt idx="4">
                  <c:v>1</c:v>
                </c:pt>
                <c:pt idx="5">
                  <c:v>14</c:v>
                </c:pt>
                <c:pt idx="6">
                  <c:v>8</c:v>
                </c:pt>
                <c:pt idx="7">
                  <c:v>28</c:v>
                </c:pt>
                <c:pt idx="8">
                  <c:v>10</c:v>
                </c:pt>
                <c:pt idx="9">
                  <c:v>5</c:v>
                </c:pt>
                <c:pt idx="10">
                  <c:v>7</c:v>
                </c:pt>
                <c:pt idx="11">
                  <c:v>47</c:v>
                </c:pt>
                <c:pt idx="12">
                  <c:v>18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C8-4EB6-BD14-287C3E1AF2EF}"/>
            </c:ext>
          </c:extLst>
        </c:ser>
        <c:ser>
          <c:idx val="2"/>
          <c:order val="4"/>
          <c:tx>
            <c:strRef>
              <c:f>Region!$A$95</c:f>
              <c:strCache>
                <c:ptCount val="1"/>
                <c:pt idx="0">
                  <c:v>Jan 2016-Dec 2016</c:v>
                </c:pt>
              </c:strCache>
            </c:strRef>
          </c:tx>
          <c:invertIfNegative val="0"/>
          <c:cat>
            <c:strRef>
              <c:f>Region!$B$17:$H$17</c:f>
              <c:strCache>
                <c:ptCount val="7"/>
                <c:pt idx="0">
                  <c:v>NTH</c:v>
                </c:pt>
                <c:pt idx="1">
                  <c:v>AKL</c:v>
                </c:pt>
                <c:pt idx="2">
                  <c:v>WAI</c:v>
                </c:pt>
                <c:pt idx="3">
                  <c:v>BoP</c:v>
                </c:pt>
                <c:pt idx="4">
                  <c:v>GIS</c:v>
                </c:pt>
                <c:pt idx="5">
                  <c:v>HB</c:v>
                </c:pt>
                <c:pt idx="6">
                  <c:v>TAR</c:v>
                </c:pt>
              </c:strCache>
            </c:strRef>
          </c:cat>
          <c:val>
            <c:numRef>
              <c:f>Region!$B$95:$O$95</c:f>
              <c:numCache>
                <c:formatCode>General</c:formatCode>
                <c:ptCount val="14"/>
                <c:pt idx="0">
                  <c:v>27</c:v>
                </c:pt>
                <c:pt idx="1">
                  <c:v>46</c:v>
                </c:pt>
                <c:pt idx="2">
                  <c:v>79</c:v>
                </c:pt>
                <c:pt idx="3">
                  <c:v>31</c:v>
                </c:pt>
                <c:pt idx="4">
                  <c:v>4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16</c:v>
                </c:pt>
                <c:pt idx="9">
                  <c:v>10</c:v>
                </c:pt>
                <c:pt idx="10">
                  <c:v>4</c:v>
                </c:pt>
                <c:pt idx="11">
                  <c:v>34</c:v>
                </c:pt>
                <c:pt idx="12">
                  <c:v>20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C8-4EB6-BD14-287C3E1A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018560"/>
        <c:axId val="222028544"/>
      </c:barChart>
      <c:catAx>
        <c:axId val="2220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222028544"/>
        <c:crosses val="autoZero"/>
        <c:auto val="1"/>
        <c:lblAlgn val="ctr"/>
        <c:lblOffset val="100"/>
        <c:noMultiLvlLbl val="0"/>
      </c:catAx>
      <c:valAx>
        <c:axId val="222028544"/>
        <c:scaling>
          <c:orientation val="minMax"/>
          <c:max val="75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222018560"/>
        <c:crosses val="autoZero"/>
        <c:crossBetween val="between"/>
        <c:majorUnit val="20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80766809666033279"/>
          <c:y val="4.1424697945814833E-2"/>
          <c:w val="0.16709247895737203"/>
          <c:h val="0.326324808572483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 sz="1100"/>
              <a:t>12 month totals</a:t>
            </a:r>
          </a:p>
        </c:rich>
      </c:tx>
      <c:layout>
        <c:manualLayout>
          <c:xMode val="edge"/>
          <c:yMode val="edge"/>
          <c:x val="0.36196584545568283"/>
          <c:y val="1.44144144144144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70498020802372"/>
          <c:y val="0.14798212385614012"/>
          <c:w val="0.84050963217492991"/>
          <c:h val="0.648366602823295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Region!$A$91:$A$95</c:f>
              <c:strCache>
                <c:ptCount val="5"/>
                <c:pt idx="0">
                  <c:v>Jan 2012-Dec 2012</c:v>
                </c:pt>
                <c:pt idx="1">
                  <c:v>Jan 2013-Dec 2013</c:v>
                </c:pt>
                <c:pt idx="2">
                  <c:v>Jan 2014-Dec 2014</c:v>
                </c:pt>
                <c:pt idx="3">
                  <c:v>Jan 2015-Dec 2015</c:v>
                </c:pt>
                <c:pt idx="4">
                  <c:v>Jan 2016-Dec 2016</c:v>
                </c:pt>
              </c:strCache>
            </c:strRef>
          </c:cat>
          <c:val>
            <c:numRef>
              <c:f>Region!$P$91:$P$95</c:f>
              <c:numCache>
                <c:formatCode>General</c:formatCode>
                <c:ptCount val="5"/>
                <c:pt idx="0">
                  <c:v>308</c:v>
                </c:pt>
                <c:pt idx="1">
                  <c:v>253</c:v>
                </c:pt>
                <c:pt idx="2">
                  <c:v>293</c:v>
                </c:pt>
                <c:pt idx="3">
                  <c:v>319</c:v>
                </c:pt>
                <c:pt idx="4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B-4CB3-832C-DD57ED6C5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894144"/>
        <c:axId val="219895680"/>
      </c:barChart>
      <c:catAx>
        <c:axId val="21989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9895680"/>
        <c:crosses val="autoZero"/>
        <c:auto val="1"/>
        <c:lblAlgn val="ctr"/>
        <c:lblOffset val="100"/>
        <c:noMultiLvlLbl val="0"/>
      </c:catAx>
      <c:valAx>
        <c:axId val="219895680"/>
        <c:scaling>
          <c:orientation val="minMax"/>
          <c:max val="400"/>
        </c:scaling>
        <c:delete val="0"/>
        <c:axPos val="l"/>
        <c:majorGridlines>
          <c:spPr>
            <a:ln>
              <a:solidFill>
                <a:schemeClr val="bg1">
                  <a:lumMod val="90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989414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NZ"/>
              <a:t> Figure 2-1: Quarterly road toll</a:t>
            </a:r>
          </a:p>
        </c:rich>
      </c:tx>
      <c:layout>
        <c:manualLayout>
          <c:xMode val="edge"/>
          <c:yMode val="edge"/>
          <c:x val="0.28268529814054932"/>
          <c:y val="5.602240896358550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7960556964638"/>
          <c:y val="0.11904894241161147"/>
          <c:w val="0.81556957251560003"/>
          <c:h val="0.73585742958600764"/>
        </c:manualLayout>
      </c:layout>
      <c:barChart>
        <c:barDir val="col"/>
        <c:grouping val="clustered"/>
        <c:varyColors val="0"/>
        <c:ser>
          <c:idx val="2"/>
          <c:order val="0"/>
          <c:invertIfNegative val="0"/>
          <c:dPt>
            <c:idx val="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D7FE-419D-B45E-FE56A4EED9D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1-D7FE-419D-B45E-FE56A4EED9DE}"/>
              </c:ext>
            </c:extLst>
          </c:dPt>
          <c:dPt>
            <c:idx val="12"/>
            <c:invertIfNegative val="0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2-D7FE-419D-B45E-FE56A4EED9DE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D7FE-419D-B45E-FE56A4EED9DE}"/>
              </c:ext>
            </c:extLst>
          </c:dPt>
          <c:dPt>
            <c:idx val="3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D7FE-419D-B45E-FE56A4EED9DE}"/>
              </c:ext>
            </c:extLst>
          </c:dPt>
          <c:dPt>
            <c:idx val="4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D7FE-419D-B45E-FE56A4EED9DE}"/>
              </c:ext>
            </c:extLst>
          </c:dPt>
          <c:dPt>
            <c:idx val="43"/>
            <c:invertIfNegative val="0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6-D7FE-419D-B45E-FE56A4EED9DE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D7FE-419D-B45E-FE56A4EED9DE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D7FE-419D-B45E-FE56A4EED9DE}"/>
              </c:ext>
            </c:extLst>
          </c:dPt>
          <c:dPt>
            <c:idx val="46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9-D7FE-419D-B45E-FE56A4EED9DE}"/>
              </c:ext>
            </c:extLst>
          </c:dPt>
          <c:dPt>
            <c:idx val="47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A-D7FE-419D-B45E-FE56A4EED9DE}"/>
              </c:ext>
            </c:extLst>
          </c:dPt>
          <c:dPt>
            <c:idx val="48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B-D7FE-419D-B45E-FE56A4EED9DE}"/>
              </c:ext>
            </c:extLst>
          </c:dPt>
          <c:dPt>
            <c:idx val="49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C-D7FE-419D-B45E-FE56A4EED9DE}"/>
              </c:ext>
            </c:extLst>
          </c:dPt>
          <c:dPt>
            <c:idx val="50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D-D7FE-419D-B45E-FE56A4EED9DE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E-D7FE-419D-B45E-FE56A4EED9DE}"/>
              </c:ext>
            </c:extLst>
          </c:dPt>
          <c:dPt>
            <c:idx val="52"/>
            <c:invertIfNegative val="0"/>
            <c:bubble3D val="0"/>
            <c:spPr>
              <a:solidFill>
                <a:srgbClr val="D99694"/>
              </a:solidFill>
            </c:spPr>
            <c:extLst>
              <c:ext xmlns:c16="http://schemas.microsoft.com/office/drawing/2014/chart" uri="{C3380CC4-5D6E-409C-BE32-E72D297353CC}">
                <c16:uniqueId val="{0000000F-D7FE-419D-B45E-FE56A4EED9DE}"/>
              </c:ext>
            </c:extLst>
          </c:dPt>
          <c:dPt>
            <c:idx val="53"/>
            <c:invertIfNegative val="0"/>
            <c:bubble3D val="0"/>
            <c:spPr>
              <a:solidFill>
                <a:srgbClr val="D99694"/>
              </a:solidFill>
            </c:spPr>
            <c:extLst>
              <c:ext xmlns:c16="http://schemas.microsoft.com/office/drawing/2014/chart" uri="{C3380CC4-5D6E-409C-BE32-E72D297353CC}">
                <c16:uniqueId val="{00000010-D7FE-419D-B45E-FE56A4EED9DE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1-D7FE-419D-B45E-FE56A4EED9DE}"/>
              </c:ext>
            </c:extLst>
          </c:dPt>
          <c:dPt>
            <c:idx val="5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12-D7FE-419D-B45E-FE56A4EED9DE}"/>
              </c:ext>
            </c:extLst>
          </c:dPt>
          <c:dPt>
            <c:idx val="5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3-D7FE-419D-B45E-FE56A4EED9DE}"/>
              </c:ext>
            </c:extLst>
          </c:dPt>
          <c:dPt>
            <c:idx val="5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4-D7FE-419D-B45E-FE56A4EED9DE}"/>
              </c:ext>
            </c:extLst>
          </c:dPt>
          <c:dPt>
            <c:idx val="5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5-D7FE-419D-B45E-FE56A4EED9DE}"/>
              </c:ext>
            </c:extLst>
          </c:dPt>
          <c:cat>
            <c:strRef>
              <c:f>'12month_toll'!$I$24:$I$91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'12month_toll'!$G$24:$G$91</c:f>
              <c:numCache>
                <c:formatCode>General</c:formatCode>
                <c:ptCount val="68"/>
                <c:pt idx="0">
                  <c:v>108</c:v>
                </c:pt>
                <c:pt idx="1">
                  <c:v>128</c:v>
                </c:pt>
                <c:pt idx="2">
                  <c:v>109</c:v>
                </c:pt>
                <c:pt idx="3">
                  <c:v>117</c:v>
                </c:pt>
                <c:pt idx="4">
                  <c:v>122</c:v>
                </c:pt>
                <c:pt idx="5">
                  <c:v>123</c:v>
                </c:pt>
                <c:pt idx="6">
                  <c:v>86</c:v>
                </c:pt>
                <c:pt idx="7">
                  <c:v>124</c:v>
                </c:pt>
                <c:pt idx="8">
                  <c:v>113</c:v>
                </c:pt>
                <c:pt idx="9">
                  <c:v>106</c:v>
                </c:pt>
                <c:pt idx="10">
                  <c:v>86</c:v>
                </c:pt>
                <c:pt idx="11">
                  <c:v>100</c:v>
                </c:pt>
                <c:pt idx="12">
                  <c:v>117</c:v>
                </c:pt>
                <c:pt idx="13">
                  <c:v>114</c:v>
                </c:pt>
                <c:pt idx="14">
                  <c:v>120</c:v>
                </c:pt>
                <c:pt idx="15">
                  <c:v>110</c:v>
                </c:pt>
                <c:pt idx="16">
                  <c:v>117</c:v>
                </c:pt>
                <c:pt idx="17">
                  <c:v>99</c:v>
                </c:pt>
                <c:pt idx="18">
                  <c:v>110</c:v>
                </c:pt>
                <c:pt idx="19">
                  <c:v>109</c:v>
                </c:pt>
                <c:pt idx="20">
                  <c:v>119</c:v>
                </c:pt>
                <c:pt idx="21">
                  <c:v>113</c:v>
                </c:pt>
                <c:pt idx="22">
                  <c:v>77</c:v>
                </c:pt>
                <c:pt idx="23">
                  <c:v>96</c:v>
                </c:pt>
                <c:pt idx="24">
                  <c:v>98</c:v>
                </c:pt>
                <c:pt idx="25">
                  <c:v>94</c:v>
                </c:pt>
                <c:pt idx="26">
                  <c:v>94</c:v>
                </c:pt>
                <c:pt idx="27">
                  <c:v>107</c:v>
                </c:pt>
                <c:pt idx="28">
                  <c:v>97</c:v>
                </c:pt>
                <c:pt idx="29">
                  <c:v>104</c:v>
                </c:pt>
                <c:pt idx="30">
                  <c:v>99</c:v>
                </c:pt>
                <c:pt idx="31">
                  <c:v>121</c:v>
                </c:pt>
                <c:pt idx="32">
                  <c:v>108</c:v>
                </c:pt>
                <c:pt idx="33">
                  <c:v>89</c:v>
                </c:pt>
                <c:pt idx="34">
                  <c:v>67</c:v>
                </c:pt>
                <c:pt idx="35">
                  <c:v>102</c:v>
                </c:pt>
                <c:pt idx="36">
                  <c:v>105</c:v>
                </c:pt>
                <c:pt idx="37">
                  <c:v>107</c:v>
                </c:pt>
                <c:pt idx="38">
                  <c:v>94</c:v>
                </c:pt>
                <c:pt idx="39">
                  <c:v>78</c:v>
                </c:pt>
                <c:pt idx="40">
                  <c:v>100</c:v>
                </c:pt>
                <c:pt idx="41">
                  <c:v>99</c:v>
                </c:pt>
                <c:pt idx="42">
                  <c:v>79</c:v>
                </c:pt>
                <c:pt idx="43">
                  <c:v>97</c:v>
                </c:pt>
                <c:pt idx="44">
                  <c:v>70</c:v>
                </c:pt>
                <c:pt idx="45">
                  <c:v>69</c:v>
                </c:pt>
                <c:pt idx="46">
                  <c:v>67</c:v>
                </c:pt>
                <c:pt idx="47">
                  <c:v>78</c:v>
                </c:pt>
                <c:pt idx="48">
                  <c:v>84</c:v>
                </c:pt>
                <c:pt idx="49">
                  <c:v>56</c:v>
                </c:pt>
                <c:pt idx="50">
                  <c:v>70</c:v>
                </c:pt>
                <c:pt idx="51">
                  <c:v>98</c:v>
                </c:pt>
                <c:pt idx="52">
                  <c:v>66</c:v>
                </c:pt>
                <c:pt idx="53">
                  <c:v>60</c:v>
                </c:pt>
                <c:pt idx="54">
                  <c:v>61</c:v>
                </c:pt>
                <c:pt idx="55">
                  <c:v>66</c:v>
                </c:pt>
                <c:pt idx="56">
                  <c:v>66</c:v>
                </c:pt>
                <c:pt idx="57">
                  <c:v>83</c:v>
                </c:pt>
                <c:pt idx="58">
                  <c:v>48</c:v>
                </c:pt>
                <c:pt idx="59">
                  <c:v>96</c:v>
                </c:pt>
                <c:pt idx="60">
                  <c:v>81</c:v>
                </c:pt>
                <c:pt idx="61">
                  <c:v>80</c:v>
                </c:pt>
                <c:pt idx="62">
                  <c:v>67</c:v>
                </c:pt>
                <c:pt idx="63">
                  <c:v>91</c:v>
                </c:pt>
                <c:pt idx="64">
                  <c:v>89</c:v>
                </c:pt>
                <c:pt idx="65">
                  <c:v>81</c:v>
                </c:pt>
                <c:pt idx="66">
                  <c:v>72</c:v>
                </c:pt>
                <c:pt idx="6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7FE-419D-B45E-FE56A4EED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25408"/>
        <c:axId val="213826944"/>
      </c:barChart>
      <c:catAx>
        <c:axId val="21382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213826944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13826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213825408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 sz="1200"/>
              <a:t>Deaths per crash </a:t>
            </a:r>
          </a:p>
          <a:p>
            <a:pPr>
              <a:defRPr/>
            </a:pPr>
            <a:r>
              <a:rPr lang="en-NZ" sz="1200"/>
              <a:t>12 month rolling</a:t>
            </a:r>
            <a:r>
              <a:rPr lang="en-NZ" sz="1200" baseline="0"/>
              <a:t> rate</a:t>
            </a:r>
            <a:endParaRPr lang="en-NZ" sz="1200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085739282589702E-2"/>
          <c:y val="0.19491907261592578"/>
          <c:w val="0.87635870516185477"/>
          <c:h val="0.633545494313222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Crashes!$A$46:$A$77</c:f>
              <c:strCache>
                <c:ptCount val="32"/>
                <c:pt idx="0">
                  <c:v>09Q1 </c:v>
                </c:pt>
                <c:pt idx="1">
                  <c:v>09Q2 </c:v>
                </c:pt>
                <c:pt idx="2">
                  <c:v>09Q3 </c:v>
                </c:pt>
                <c:pt idx="3">
                  <c:v>09Q4 </c:v>
                </c:pt>
                <c:pt idx="4">
                  <c:v>10Q1 </c:v>
                </c:pt>
                <c:pt idx="5">
                  <c:v>10Q2 </c:v>
                </c:pt>
                <c:pt idx="6">
                  <c:v>10Q3 </c:v>
                </c:pt>
                <c:pt idx="7">
                  <c:v>10Q4 </c:v>
                </c:pt>
                <c:pt idx="8">
                  <c:v>11Q1 </c:v>
                </c:pt>
                <c:pt idx="9">
                  <c:v>11Q2 </c:v>
                </c:pt>
                <c:pt idx="10">
                  <c:v>11Q3 </c:v>
                </c:pt>
                <c:pt idx="11">
                  <c:v>11Q4 </c:v>
                </c:pt>
                <c:pt idx="12">
                  <c:v>12Q1 </c:v>
                </c:pt>
                <c:pt idx="13">
                  <c:v>12Q2 </c:v>
                </c:pt>
                <c:pt idx="14">
                  <c:v>12Q3 </c:v>
                </c:pt>
                <c:pt idx="15">
                  <c:v>12Q4 </c:v>
                </c:pt>
                <c:pt idx="16">
                  <c:v>13Q1</c:v>
                </c:pt>
                <c:pt idx="17">
                  <c:v>13Q2</c:v>
                </c:pt>
                <c:pt idx="18">
                  <c:v>13Q3</c:v>
                </c:pt>
                <c:pt idx="19">
                  <c:v>13Q4</c:v>
                </c:pt>
                <c:pt idx="20">
                  <c:v>14Q1</c:v>
                </c:pt>
                <c:pt idx="21">
                  <c:v>14Q2</c:v>
                </c:pt>
                <c:pt idx="22">
                  <c:v>14Q3</c:v>
                </c:pt>
                <c:pt idx="23">
                  <c:v>14Q4</c:v>
                </c:pt>
                <c:pt idx="24">
                  <c:v>15Q1</c:v>
                </c:pt>
                <c:pt idx="25">
                  <c:v>15Q2</c:v>
                </c:pt>
                <c:pt idx="26">
                  <c:v>15Q3</c:v>
                </c:pt>
                <c:pt idx="27">
                  <c:v>15Q4</c:v>
                </c:pt>
                <c:pt idx="28">
                  <c:v>16Q1</c:v>
                </c:pt>
                <c:pt idx="29">
                  <c:v>16Q2</c:v>
                </c:pt>
                <c:pt idx="30">
                  <c:v>16Q3</c:v>
                </c:pt>
                <c:pt idx="31">
                  <c:v>16Q4</c:v>
                </c:pt>
              </c:strCache>
            </c:strRef>
          </c:cat>
          <c:val>
            <c:numRef>
              <c:f>Crashes!$G$46:$G$77</c:f>
              <c:numCache>
                <c:formatCode>0.000</c:formatCode>
                <c:ptCount val="32"/>
                <c:pt idx="0">
                  <c:v>1.1100917431192661</c:v>
                </c:pt>
                <c:pt idx="1">
                  <c:v>1.1339285714285714</c:v>
                </c:pt>
                <c:pt idx="2">
                  <c:v>1.1396648044692737</c:v>
                </c:pt>
                <c:pt idx="3">
                  <c:v>1.1394658753709199</c:v>
                </c:pt>
                <c:pt idx="4">
                  <c:v>1.1179941002949854</c:v>
                </c:pt>
                <c:pt idx="5">
                  <c:v>1.1107784431137724</c:v>
                </c:pt>
                <c:pt idx="6">
                  <c:v>1.1125</c:v>
                </c:pt>
                <c:pt idx="7">
                  <c:v>1.1127596439169138</c:v>
                </c:pt>
                <c:pt idx="8">
                  <c:v>1.1311475409836065</c:v>
                </c:pt>
                <c:pt idx="9">
                  <c:v>1.1013986013986015</c:v>
                </c:pt>
                <c:pt idx="10">
                  <c:v>1.0821428571428571</c:v>
                </c:pt>
                <c:pt idx="11">
                  <c:v>1.0965250965250966</c:v>
                </c:pt>
                <c:pt idx="12">
                  <c:v>1.0996309963099631</c:v>
                </c:pt>
                <c:pt idx="13">
                  <c:v>1.1491935483870968</c:v>
                </c:pt>
                <c:pt idx="14">
                  <c:v>1.1566265060240963</c:v>
                </c:pt>
                <c:pt idx="15">
                  <c:v>1.1535580524344569</c:v>
                </c:pt>
                <c:pt idx="16">
                  <c:v>1.1284046692607004</c:v>
                </c:pt>
                <c:pt idx="17">
                  <c:v>1.101123595505618</c:v>
                </c:pt>
                <c:pt idx="18">
                  <c:v>1.0877862595419847</c:v>
                </c:pt>
                <c:pt idx="19">
                  <c:v>1.0630252100840336</c:v>
                </c:pt>
                <c:pt idx="20">
                  <c:v>1.0541666666666667</c:v>
                </c:pt>
                <c:pt idx="21">
                  <c:v>1.0739299610894941</c:v>
                </c:pt>
                <c:pt idx="22">
                  <c:v>1.073469387755102</c:v>
                </c:pt>
                <c:pt idx="23">
                  <c:v>1.1015037593984962</c:v>
                </c:pt>
                <c:pt idx="24">
                  <c:v>1.1240875912408759</c:v>
                </c:pt>
                <c:pt idx="25">
                  <c:v>1.1213235294117647</c:v>
                </c:pt>
                <c:pt idx="26">
                  <c:v>1.1211072664359862</c:v>
                </c:pt>
                <c:pt idx="27">
                  <c:v>1.0962199312714778</c:v>
                </c:pt>
                <c:pt idx="28">
                  <c:v>1.1047297297297298</c:v>
                </c:pt>
                <c:pt idx="29">
                  <c:v>1.111864406779661</c:v>
                </c:pt>
                <c:pt idx="30">
                  <c:v>1.1404109589041096</c:v>
                </c:pt>
                <c:pt idx="31">
                  <c:v>1.1468531468531469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8-4FE6-B463-9F01E25E5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57632"/>
        <c:axId val="211959168"/>
      </c:lineChart>
      <c:catAx>
        <c:axId val="2119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19591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11959168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crossAx val="211957632"/>
        <c:crosses val="autoZero"/>
        <c:crossBetween val="midCat"/>
        <c:majorUnit val="4.0000000000000022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 sz="1200"/>
              <a:t>Year on year change in deaths per crash 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085739282589702E-2"/>
          <c:y val="0.13936351706036745"/>
          <c:w val="0.87635870516185477"/>
          <c:h val="0.689101049868766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Crashes!$A$46:$A$77</c:f>
              <c:strCache>
                <c:ptCount val="32"/>
                <c:pt idx="0">
                  <c:v>09Q1 </c:v>
                </c:pt>
                <c:pt idx="1">
                  <c:v>09Q2 </c:v>
                </c:pt>
                <c:pt idx="2">
                  <c:v>09Q3 </c:v>
                </c:pt>
                <c:pt idx="3">
                  <c:v>09Q4 </c:v>
                </c:pt>
                <c:pt idx="4">
                  <c:v>10Q1 </c:v>
                </c:pt>
                <c:pt idx="5">
                  <c:v>10Q2 </c:v>
                </c:pt>
                <c:pt idx="6">
                  <c:v>10Q3 </c:v>
                </c:pt>
                <c:pt idx="7">
                  <c:v>10Q4 </c:v>
                </c:pt>
                <c:pt idx="8">
                  <c:v>11Q1 </c:v>
                </c:pt>
                <c:pt idx="9">
                  <c:v>11Q2 </c:v>
                </c:pt>
                <c:pt idx="10">
                  <c:v>11Q3 </c:v>
                </c:pt>
                <c:pt idx="11">
                  <c:v>11Q4 </c:v>
                </c:pt>
                <c:pt idx="12">
                  <c:v>12Q1 </c:v>
                </c:pt>
                <c:pt idx="13">
                  <c:v>12Q2 </c:v>
                </c:pt>
                <c:pt idx="14">
                  <c:v>12Q3 </c:v>
                </c:pt>
                <c:pt idx="15">
                  <c:v>12Q4 </c:v>
                </c:pt>
                <c:pt idx="16">
                  <c:v>13Q1</c:v>
                </c:pt>
                <c:pt idx="17">
                  <c:v>13Q2</c:v>
                </c:pt>
                <c:pt idx="18">
                  <c:v>13Q3</c:v>
                </c:pt>
                <c:pt idx="19">
                  <c:v>13Q4</c:v>
                </c:pt>
                <c:pt idx="20">
                  <c:v>14Q1</c:v>
                </c:pt>
                <c:pt idx="21">
                  <c:v>14Q2</c:v>
                </c:pt>
                <c:pt idx="22">
                  <c:v>14Q3</c:v>
                </c:pt>
                <c:pt idx="23">
                  <c:v>14Q4</c:v>
                </c:pt>
                <c:pt idx="24">
                  <c:v>15Q1</c:v>
                </c:pt>
                <c:pt idx="25">
                  <c:v>15Q2</c:v>
                </c:pt>
                <c:pt idx="26">
                  <c:v>15Q3</c:v>
                </c:pt>
                <c:pt idx="27">
                  <c:v>15Q4</c:v>
                </c:pt>
                <c:pt idx="28">
                  <c:v>16Q1</c:v>
                </c:pt>
                <c:pt idx="29">
                  <c:v>16Q2</c:v>
                </c:pt>
                <c:pt idx="30">
                  <c:v>16Q3</c:v>
                </c:pt>
                <c:pt idx="31">
                  <c:v>16Q4</c:v>
                </c:pt>
              </c:strCache>
            </c:strRef>
          </c:cat>
          <c:val>
            <c:numRef>
              <c:f>Crashes!$J$46:$J$77</c:f>
              <c:numCache>
                <c:formatCode>0.0%</c:formatCode>
                <c:ptCount val="32"/>
                <c:pt idx="0">
                  <c:v>-2.3530411145090024E-2</c:v>
                </c:pt>
                <c:pt idx="1">
                  <c:v>1.1562178828365965E-2</c:v>
                </c:pt>
                <c:pt idx="2">
                  <c:v>1.5337734890807475E-2</c:v>
                </c:pt>
                <c:pt idx="3">
                  <c:v>3.0500559420149065E-2</c:v>
                </c:pt>
                <c:pt idx="4">
                  <c:v>7.1186523318462758E-3</c:v>
                </c:pt>
                <c:pt idx="5">
                  <c:v>-2.0415861191003803E-2</c:v>
                </c:pt>
                <c:pt idx="6">
                  <c:v>-2.383578431372535E-2</c:v>
                </c:pt>
                <c:pt idx="7">
                  <c:v>-2.3437500000000111E-2</c:v>
                </c:pt>
                <c:pt idx="8">
                  <c:v>1.1765214758423737E-2</c:v>
                </c:pt>
                <c:pt idx="9">
                  <c:v>-8.4443858028762087E-3</c:v>
                </c:pt>
                <c:pt idx="10">
                  <c:v>-2.7287319422151013E-2</c:v>
                </c:pt>
                <c:pt idx="11">
                  <c:v>-1.4589446589446498E-2</c:v>
                </c:pt>
                <c:pt idx="12">
                  <c:v>-2.7862452537568805E-2</c:v>
                </c:pt>
                <c:pt idx="13">
                  <c:v>4.3394777265745033E-2</c:v>
                </c:pt>
                <c:pt idx="14">
                  <c:v>6.8829774543719413E-2</c:v>
                </c:pt>
                <c:pt idx="15">
                  <c:v>5.2012449227198276E-2</c:v>
                </c:pt>
                <c:pt idx="16">
                  <c:v>2.6166662314261124E-2</c:v>
                </c:pt>
                <c:pt idx="17">
                  <c:v>-4.1829292331953427E-2</c:v>
                </c:pt>
                <c:pt idx="18">
                  <c:v>-5.9518129770992356E-2</c:v>
                </c:pt>
                <c:pt idx="19">
                  <c:v>-7.84813925570228E-2</c:v>
                </c:pt>
                <c:pt idx="20">
                  <c:v>-6.579022988505745E-2</c:v>
                </c:pt>
                <c:pt idx="21">
                  <c:v>-2.4696259826888056E-2</c:v>
                </c:pt>
                <c:pt idx="22">
                  <c:v>-1.3161475116362342E-2</c:v>
                </c:pt>
                <c:pt idx="23">
                  <c:v>3.6197212398585421E-2</c:v>
                </c:pt>
                <c:pt idx="24">
                  <c:v>6.6328149793716262E-2</c:v>
                </c:pt>
                <c:pt idx="25">
                  <c:v>4.4130967604433025E-2</c:v>
                </c:pt>
                <c:pt idx="26">
                  <c:v>4.4377491546831349E-2</c:v>
                </c:pt>
                <c:pt idx="27">
                  <c:v>-4.7969224634365482E-3</c:v>
                </c:pt>
                <c:pt idx="28">
                  <c:v>-1.722095472095464E-2</c:v>
                </c:pt>
                <c:pt idx="29">
                  <c:v>-8.4356765768268671E-3</c:v>
                </c:pt>
                <c:pt idx="30">
                  <c:v>1.7218417047184076E-2</c:v>
                </c:pt>
                <c:pt idx="31">
                  <c:v>4.6188920797071154E-2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1-4448-9AF5-5B53F38B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99360"/>
        <c:axId val="219939200"/>
      </c:barChart>
      <c:catAx>
        <c:axId val="21199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199392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19939200"/>
        <c:scaling>
          <c:orientation val="minMax"/>
          <c:min val="-8.0000000000000043E-2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crossAx val="211999360"/>
        <c:crosses val="autoZero"/>
        <c:crossBetween val="between"/>
        <c:majorUnit val="4.0000000000000022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r>
              <a:rPr lang="en-NZ" sz="800">
                <a:latin typeface="Arial" pitchFamily="34" charset="0"/>
                <a:cs typeface="Arial" pitchFamily="34" charset="0"/>
              </a:rPr>
              <a:t>Figure 6-2: New ACC entitlement claims</a:t>
            </a:r>
          </a:p>
          <a:p>
            <a:pPr>
              <a:defRPr sz="8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r>
              <a:rPr lang="en-NZ" sz="800">
                <a:latin typeface="Arial" pitchFamily="34" charset="0"/>
                <a:cs typeface="Arial" pitchFamily="34" charset="0"/>
              </a:rPr>
              <a:t>12 month rolling totals </a:t>
            </a:r>
          </a:p>
        </c:rich>
      </c:tx>
      <c:layout>
        <c:manualLayout>
          <c:xMode val="edge"/>
          <c:yMode val="edge"/>
          <c:x val="0.20148148148148246"/>
          <c:y val="1.76211453744493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04570016983294"/>
          <c:y val="0.14240234375000077"/>
          <c:w val="0.81621800216149465"/>
          <c:h val="0.67190668402777864"/>
        </c:manualLayout>
      </c:layout>
      <c:areaChart>
        <c:grouping val="stacked"/>
        <c:varyColors val="0"/>
        <c:ser>
          <c:idx val="0"/>
          <c:order val="0"/>
          <c:tx>
            <c:strRef>
              <c:f>ACC!$L$29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ACC!$K$31:$K$186</c:f>
              <c:strCache>
                <c:ptCount val="145"/>
                <c:pt idx="0">
                  <c:v>04</c:v>
                </c:pt>
                <c:pt idx="12">
                  <c:v>05</c:v>
                </c:pt>
                <c:pt idx="24">
                  <c:v>06</c:v>
                </c:pt>
                <c:pt idx="36">
                  <c:v>07</c:v>
                </c:pt>
                <c:pt idx="48">
                  <c:v>08</c:v>
                </c:pt>
                <c:pt idx="60">
                  <c:v>09</c:v>
                </c:pt>
                <c:pt idx="72">
                  <c:v>10</c:v>
                </c:pt>
                <c:pt idx="84">
                  <c:v>11</c:v>
                </c:pt>
                <c:pt idx="96">
                  <c:v>12</c:v>
                </c:pt>
                <c:pt idx="108">
                  <c:v>13</c:v>
                </c:pt>
                <c:pt idx="120">
                  <c:v>14</c:v>
                </c:pt>
                <c:pt idx="132">
                  <c:v>15</c:v>
                </c:pt>
                <c:pt idx="144">
                  <c:v>16</c:v>
                </c:pt>
              </c:strCache>
            </c:strRef>
          </c:cat>
          <c:val>
            <c:numRef>
              <c:f>ACC!$L$31:$L$186</c:f>
              <c:numCache>
                <c:formatCode>General</c:formatCode>
                <c:ptCount val="156"/>
                <c:pt idx="0">
                  <c:v>3236</c:v>
                </c:pt>
                <c:pt idx="1">
                  <c:v>3238</c:v>
                </c:pt>
                <c:pt idx="2">
                  <c:v>3264</c:v>
                </c:pt>
                <c:pt idx="3">
                  <c:v>3250</c:v>
                </c:pt>
                <c:pt idx="4">
                  <c:v>3219</c:v>
                </c:pt>
                <c:pt idx="5">
                  <c:v>3231</c:v>
                </c:pt>
                <c:pt idx="6">
                  <c:v>3227</c:v>
                </c:pt>
                <c:pt idx="7">
                  <c:v>3244</c:v>
                </c:pt>
                <c:pt idx="8">
                  <c:v>3248</c:v>
                </c:pt>
                <c:pt idx="9">
                  <c:v>3194</c:v>
                </c:pt>
                <c:pt idx="10">
                  <c:v>3262</c:v>
                </c:pt>
                <c:pt idx="11">
                  <c:v>3267</c:v>
                </c:pt>
                <c:pt idx="12">
                  <c:v>3221</c:v>
                </c:pt>
                <c:pt idx="13">
                  <c:v>3227</c:v>
                </c:pt>
                <c:pt idx="14">
                  <c:v>3220</c:v>
                </c:pt>
                <c:pt idx="15">
                  <c:v>3274</c:v>
                </c:pt>
                <c:pt idx="16">
                  <c:v>3320</c:v>
                </c:pt>
                <c:pt idx="17">
                  <c:v>3342</c:v>
                </c:pt>
                <c:pt idx="18">
                  <c:v>3300</c:v>
                </c:pt>
                <c:pt idx="19">
                  <c:v>3337</c:v>
                </c:pt>
                <c:pt idx="20">
                  <c:v>3378</c:v>
                </c:pt>
                <c:pt idx="21">
                  <c:v>3357</c:v>
                </c:pt>
                <c:pt idx="22">
                  <c:v>3354</c:v>
                </c:pt>
                <c:pt idx="23">
                  <c:v>3342</c:v>
                </c:pt>
                <c:pt idx="24">
                  <c:v>3391</c:v>
                </c:pt>
                <c:pt idx="25">
                  <c:v>3423</c:v>
                </c:pt>
                <c:pt idx="26">
                  <c:v>3487</c:v>
                </c:pt>
                <c:pt idx="27">
                  <c:v>3440</c:v>
                </c:pt>
                <c:pt idx="28">
                  <c:v>3455</c:v>
                </c:pt>
                <c:pt idx="29">
                  <c:v>3449</c:v>
                </c:pt>
                <c:pt idx="30">
                  <c:v>3515</c:v>
                </c:pt>
                <c:pt idx="31">
                  <c:v>3490</c:v>
                </c:pt>
                <c:pt idx="32">
                  <c:v>3424</c:v>
                </c:pt>
                <c:pt idx="33">
                  <c:v>3468</c:v>
                </c:pt>
                <c:pt idx="34">
                  <c:v>3497</c:v>
                </c:pt>
                <c:pt idx="35">
                  <c:v>3548</c:v>
                </c:pt>
                <c:pt idx="36">
                  <c:v>3522</c:v>
                </c:pt>
                <c:pt idx="37">
                  <c:v>3507</c:v>
                </c:pt>
                <c:pt idx="38">
                  <c:v>3459</c:v>
                </c:pt>
                <c:pt idx="39">
                  <c:v>3448</c:v>
                </c:pt>
                <c:pt idx="40">
                  <c:v>3467</c:v>
                </c:pt>
                <c:pt idx="41">
                  <c:v>3463</c:v>
                </c:pt>
                <c:pt idx="42">
                  <c:v>3450</c:v>
                </c:pt>
                <c:pt idx="43">
                  <c:v>3474</c:v>
                </c:pt>
                <c:pt idx="44">
                  <c:v>3482</c:v>
                </c:pt>
                <c:pt idx="45">
                  <c:v>3495</c:v>
                </c:pt>
                <c:pt idx="46">
                  <c:v>3506</c:v>
                </c:pt>
                <c:pt idx="47">
                  <c:v>3500</c:v>
                </c:pt>
                <c:pt idx="48">
                  <c:v>3492</c:v>
                </c:pt>
                <c:pt idx="49">
                  <c:v>3518</c:v>
                </c:pt>
                <c:pt idx="50">
                  <c:v>3473</c:v>
                </c:pt>
                <c:pt idx="51">
                  <c:v>3528</c:v>
                </c:pt>
                <c:pt idx="52">
                  <c:v>3483</c:v>
                </c:pt>
                <c:pt idx="53">
                  <c:v>3461</c:v>
                </c:pt>
                <c:pt idx="54">
                  <c:v>3440</c:v>
                </c:pt>
                <c:pt idx="55">
                  <c:v>3393</c:v>
                </c:pt>
                <c:pt idx="56">
                  <c:v>3349</c:v>
                </c:pt>
                <c:pt idx="57">
                  <c:v>3345</c:v>
                </c:pt>
                <c:pt idx="58">
                  <c:v>3320</c:v>
                </c:pt>
                <c:pt idx="59">
                  <c:v>3294</c:v>
                </c:pt>
                <c:pt idx="60">
                  <c:v>3291</c:v>
                </c:pt>
                <c:pt idx="61">
                  <c:v>3255</c:v>
                </c:pt>
                <c:pt idx="62">
                  <c:v>3299</c:v>
                </c:pt>
                <c:pt idx="63">
                  <c:v>3236</c:v>
                </c:pt>
                <c:pt idx="64">
                  <c:v>3237</c:v>
                </c:pt>
                <c:pt idx="65">
                  <c:v>3244</c:v>
                </c:pt>
                <c:pt idx="66">
                  <c:v>3182</c:v>
                </c:pt>
                <c:pt idx="67">
                  <c:v>3132</c:v>
                </c:pt>
                <c:pt idx="68">
                  <c:v>3136</c:v>
                </c:pt>
                <c:pt idx="69">
                  <c:v>3069</c:v>
                </c:pt>
                <c:pt idx="70">
                  <c:v>3005</c:v>
                </c:pt>
                <c:pt idx="71">
                  <c:v>2921</c:v>
                </c:pt>
                <c:pt idx="72">
                  <c:v>2835</c:v>
                </c:pt>
                <c:pt idx="73">
                  <c:v>2751</c:v>
                </c:pt>
                <c:pt idx="74">
                  <c:v>2695</c:v>
                </c:pt>
                <c:pt idx="75">
                  <c:v>2659</c:v>
                </c:pt>
                <c:pt idx="76">
                  <c:v>2576</c:v>
                </c:pt>
                <c:pt idx="77">
                  <c:v>2508</c:v>
                </c:pt>
                <c:pt idx="78">
                  <c:v>2493</c:v>
                </c:pt>
                <c:pt idx="79">
                  <c:v>2464</c:v>
                </c:pt>
                <c:pt idx="80">
                  <c:v>2408</c:v>
                </c:pt>
                <c:pt idx="81">
                  <c:v>2358</c:v>
                </c:pt>
                <c:pt idx="82">
                  <c:v>2354</c:v>
                </c:pt>
                <c:pt idx="83">
                  <c:v>2388</c:v>
                </c:pt>
                <c:pt idx="84">
                  <c:v>2397</c:v>
                </c:pt>
                <c:pt idx="85">
                  <c:v>2409</c:v>
                </c:pt>
                <c:pt idx="86">
                  <c:v>2402</c:v>
                </c:pt>
                <c:pt idx="87">
                  <c:v>2403</c:v>
                </c:pt>
                <c:pt idx="88">
                  <c:v>2399</c:v>
                </c:pt>
                <c:pt idx="89">
                  <c:v>2395</c:v>
                </c:pt>
                <c:pt idx="90">
                  <c:v>2386</c:v>
                </c:pt>
                <c:pt idx="91">
                  <c:v>2395</c:v>
                </c:pt>
                <c:pt idx="92">
                  <c:v>2428</c:v>
                </c:pt>
                <c:pt idx="93">
                  <c:v>2424</c:v>
                </c:pt>
                <c:pt idx="94">
                  <c:v>2405</c:v>
                </c:pt>
                <c:pt idx="95">
                  <c:v>2383</c:v>
                </c:pt>
                <c:pt idx="96">
                  <c:v>2369</c:v>
                </c:pt>
                <c:pt idx="97">
                  <c:v>2381</c:v>
                </c:pt>
                <c:pt idx="98">
                  <c:v>2357</c:v>
                </c:pt>
                <c:pt idx="99">
                  <c:v>2366</c:v>
                </c:pt>
                <c:pt idx="100">
                  <c:v>2401</c:v>
                </c:pt>
                <c:pt idx="101">
                  <c:v>2400</c:v>
                </c:pt>
                <c:pt idx="102">
                  <c:v>2375</c:v>
                </c:pt>
                <c:pt idx="103">
                  <c:v>2408</c:v>
                </c:pt>
                <c:pt idx="104">
                  <c:v>2408</c:v>
                </c:pt>
                <c:pt idx="105">
                  <c:v>2419</c:v>
                </c:pt>
                <c:pt idx="106">
                  <c:v>2421</c:v>
                </c:pt>
                <c:pt idx="107">
                  <c:v>2422</c:v>
                </c:pt>
                <c:pt idx="108">
                  <c:v>2439</c:v>
                </c:pt>
                <c:pt idx="109">
                  <c:v>2420</c:v>
                </c:pt>
                <c:pt idx="110">
                  <c:v>2389</c:v>
                </c:pt>
                <c:pt idx="111">
                  <c:v>2399</c:v>
                </c:pt>
                <c:pt idx="112">
                  <c:v>2388</c:v>
                </c:pt>
                <c:pt idx="113">
                  <c:v>2380</c:v>
                </c:pt>
                <c:pt idx="114">
                  <c:v>2408</c:v>
                </c:pt>
                <c:pt idx="115">
                  <c:v>2378</c:v>
                </c:pt>
                <c:pt idx="116">
                  <c:v>2389</c:v>
                </c:pt>
                <c:pt idx="117">
                  <c:v>2424</c:v>
                </c:pt>
                <c:pt idx="118">
                  <c:v>2418</c:v>
                </c:pt>
                <c:pt idx="119">
                  <c:v>2429</c:v>
                </c:pt>
                <c:pt idx="120">
                  <c:v>2454</c:v>
                </c:pt>
                <c:pt idx="121">
                  <c:v>2438</c:v>
                </c:pt>
                <c:pt idx="122">
                  <c:v>2483</c:v>
                </c:pt>
                <c:pt idx="123">
                  <c:v>2481</c:v>
                </c:pt>
                <c:pt idx="124">
                  <c:v>2491</c:v>
                </c:pt>
                <c:pt idx="125">
                  <c:v>2511</c:v>
                </c:pt>
                <c:pt idx="126">
                  <c:v>2537</c:v>
                </c:pt>
                <c:pt idx="127">
                  <c:v>2535</c:v>
                </c:pt>
                <c:pt idx="128">
                  <c:v>2525</c:v>
                </c:pt>
                <c:pt idx="129">
                  <c:v>2545</c:v>
                </c:pt>
                <c:pt idx="130">
                  <c:v>2549</c:v>
                </c:pt>
                <c:pt idx="131">
                  <c:v>2596</c:v>
                </c:pt>
                <c:pt idx="132">
                  <c:v>2568</c:v>
                </c:pt>
                <c:pt idx="133">
                  <c:v>2628</c:v>
                </c:pt>
                <c:pt idx="134">
                  <c:v>2635</c:v>
                </c:pt>
                <c:pt idx="135">
                  <c:v>2622</c:v>
                </c:pt>
                <c:pt idx="136">
                  <c:v>2632</c:v>
                </c:pt>
                <c:pt idx="137">
                  <c:v>2637</c:v>
                </c:pt>
                <c:pt idx="138">
                  <c:v>2639</c:v>
                </c:pt>
                <c:pt idx="139">
                  <c:v>2669</c:v>
                </c:pt>
                <c:pt idx="140">
                  <c:v>2739</c:v>
                </c:pt>
                <c:pt idx="141">
                  <c:v>2754</c:v>
                </c:pt>
                <c:pt idx="142">
                  <c:v>2805</c:v>
                </c:pt>
                <c:pt idx="143">
                  <c:v>2810</c:v>
                </c:pt>
                <c:pt idx="144">
                  <c:v>2839</c:v>
                </c:pt>
                <c:pt idx="145">
                  <c:v>2862</c:v>
                </c:pt>
                <c:pt idx="146">
                  <c:v>2908</c:v>
                </c:pt>
                <c:pt idx="147">
                  <c:v>2972</c:v>
                </c:pt>
                <c:pt idx="148">
                  <c:v>3002</c:v>
                </c:pt>
                <c:pt idx="149">
                  <c:v>3092</c:v>
                </c:pt>
                <c:pt idx="150">
                  <c:v>3141</c:v>
                </c:pt>
                <c:pt idx="151">
                  <c:v>3199</c:v>
                </c:pt>
                <c:pt idx="152">
                  <c:v>3205</c:v>
                </c:pt>
                <c:pt idx="153">
                  <c:v>3206</c:v>
                </c:pt>
                <c:pt idx="154">
                  <c:v>3221</c:v>
                </c:pt>
                <c:pt idx="155">
                  <c:v>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C-40A5-AAF5-3FF943AFF7D9}"/>
            </c:ext>
          </c:extLst>
        </c:ser>
        <c:ser>
          <c:idx val="1"/>
          <c:order val="1"/>
          <c:tx>
            <c:strRef>
              <c:f>ACC!$N$29</c:f>
              <c:strCache>
                <c:ptCount val="1"/>
                <c:pt idx="0">
                  <c:v>Motorcycle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ACC!$K$31:$K$186</c:f>
              <c:strCache>
                <c:ptCount val="145"/>
                <c:pt idx="0">
                  <c:v>04</c:v>
                </c:pt>
                <c:pt idx="12">
                  <c:v>05</c:v>
                </c:pt>
                <c:pt idx="24">
                  <c:v>06</c:v>
                </c:pt>
                <c:pt idx="36">
                  <c:v>07</c:v>
                </c:pt>
                <c:pt idx="48">
                  <c:v>08</c:v>
                </c:pt>
                <c:pt idx="60">
                  <c:v>09</c:v>
                </c:pt>
                <c:pt idx="72">
                  <c:v>10</c:v>
                </c:pt>
                <c:pt idx="84">
                  <c:v>11</c:v>
                </c:pt>
                <c:pt idx="96">
                  <c:v>12</c:v>
                </c:pt>
                <c:pt idx="108">
                  <c:v>13</c:v>
                </c:pt>
                <c:pt idx="120">
                  <c:v>14</c:v>
                </c:pt>
                <c:pt idx="132">
                  <c:v>15</c:v>
                </c:pt>
                <c:pt idx="144">
                  <c:v>16</c:v>
                </c:pt>
              </c:strCache>
            </c:strRef>
          </c:cat>
          <c:val>
            <c:numRef>
              <c:f>ACC!$N$31:$N$186</c:f>
              <c:numCache>
                <c:formatCode>General</c:formatCode>
                <c:ptCount val="156"/>
                <c:pt idx="0">
                  <c:v>769</c:v>
                </c:pt>
                <c:pt idx="1">
                  <c:v>772</c:v>
                </c:pt>
                <c:pt idx="2">
                  <c:v>757</c:v>
                </c:pt>
                <c:pt idx="3">
                  <c:v>785</c:v>
                </c:pt>
                <c:pt idx="4">
                  <c:v>777</c:v>
                </c:pt>
                <c:pt idx="5">
                  <c:v>777</c:v>
                </c:pt>
                <c:pt idx="6">
                  <c:v>773</c:v>
                </c:pt>
                <c:pt idx="7">
                  <c:v>771</c:v>
                </c:pt>
                <c:pt idx="8">
                  <c:v>802</c:v>
                </c:pt>
                <c:pt idx="9">
                  <c:v>790</c:v>
                </c:pt>
                <c:pt idx="10">
                  <c:v>793</c:v>
                </c:pt>
                <c:pt idx="11">
                  <c:v>788</c:v>
                </c:pt>
                <c:pt idx="12">
                  <c:v>790</c:v>
                </c:pt>
                <c:pt idx="13">
                  <c:v>830</c:v>
                </c:pt>
                <c:pt idx="14">
                  <c:v>853</c:v>
                </c:pt>
                <c:pt idx="15">
                  <c:v>859</c:v>
                </c:pt>
                <c:pt idx="16">
                  <c:v>852</c:v>
                </c:pt>
                <c:pt idx="17">
                  <c:v>853</c:v>
                </c:pt>
                <c:pt idx="18">
                  <c:v>852</c:v>
                </c:pt>
                <c:pt idx="19">
                  <c:v>878</c:v>
                </c:pt>
                <c:pt idx="20">
                  <c:v>879</c:v>
                </c:pt>
                <c:pt idx="21">
                  <c:v>895</c:v>
                </c:pt>
                <c:pt idx="22">
                  <c:v>922</c:v>
                </c:pt>
                <c:pt idx="23">
                  <c:v>950</c:v>
                </c:pt>
                <c:pt idx="24">
                  <c:v>966</c:v>
                </c:pt>
                <c:pt idx="25">
                  <c:v>966</c:v>
                </c:pt>
                <c:pt idx="26">
                  <c:v>1005</c:v>
                </c:pt>
                <c:pt idx="27">
                  <c:v>1000</c:v>
                </c:pt>
                <c:pt idx="28">
                  <c:v>1026</c:v>
                </c:pt>
                <c:pt idx="29">
                  <c:v>1047</c:v>
                </c:pt>
                <c:pt idx="30">
                  <c:v>1071</c:v>
                </c:pt>
                <c:pt idx="31">
                  <c:v>1079</c:v>
                </c:pt>
                <c:pt idx="32">
                  <c:v>1085</c:v>
                </c:pt>
                <c:pt idx="33">
                  <c:v>1115</c:v>
                </c:pt>
                <c:pt idx="34">
                  <c:v>1109</c:v>
                </c:pt>
                <c:pt idx="35">
                  <c:v>1115</c:v>
                </c:pt>
                <c:pt idx="36">
                  <c:v>1154</c:v>
                </c:pt>
                <c:pt idx="37">
                  <c:v>1180</c:v>
                </c:pt>
                <c:pt idx="38">
                  <c:v>1194</c:v>
                </c:pt>
                <c:pt idx="39">
                  <c:v>1222</c:v>
                </c:pt>
                <c:pt idx="40">
                  <c:v>1271</c:v>
                </c:pt>
                <c:pt idx="41">
                  <c:v>1280</c:v>
                </c:pt>
                <c:pt idx="42">
                  <c:v>1274</c:v>
                </c:pt>
                <c:pt idx="43">
                  <c:v>1268</c:v>
                </c:pt>
                <c:pt idx="44">
                  <c:v>1262</c:v>
                </c:pt>
                <c:pt idx="45">
                  <c:v>1286</c:v>
                </c:pt>
                <c:pt idx="46">
                  <c:v>1304</c:v>
                </c:pt>
                <c:pt idx="47">
                  <c:v>1313</c:v>
                </c:pt>
                <c:pt idx="48">
                  <c:v>1298</c:v>
                </c:pt>
                <c:pt idx="49">
                  <c:v>1312</c:v>
                </c:pt>
                <c:pt idx="50">
                  <c:v>1308</c:v>
                </c:pt>
                <c:pt idx="51">
                  <c:v>1332</c:v>
                </c:pt>
                <c:pt idx="52">
                  <c:v>1328</c:v>
                </c:pt>
                <c:pt idx="53">
                  <c:v>1347</c:v>
                </c:pt>
                <c:pt idx="54">
                  <c:v>1388</c:v>
                </c:pt>
                <c:pt idx="55">
                  <c:v>1377</c:v>
                </c:pt>
                <c:pt idx="56">
                  <c:v>1394</c:v>
                </c:pt>
                <c:pt idx="57">
                  <c:v>1364</c:v>
                </c:pt>
                <c:pt idx="58">
                  <c:v>1387</c:v>
                </c:pt>
                <c:pt idx="59">
                  <c:v>1416</c:v>
                </c:pt>
                <c:pt idx="60">
                  <c:v>1426</c:v>
                </c:pt>
                <c:pt idx="61">
                  <c:v>1414</c:v>
                </c:pt>
                <c:pt idx="62">
                  <c:v>1411</c:v>
                </c:pt>
                <c:pt idx="63">
                  <c:v>1387</c:v>
                </c:pt>
                <c:pt idx="64">
                  <c:v>1345</c:v>
                </c:pt>
                <c:pt idx="65">
                  <c:v>1337</c:v>
                </c:pt>
                <c:pt idx="66">
                  <c:v>1316</c:v>
                </c:pt>
                <c:pt idx="67">
                  <c:v>1329</c:v>
                </c:pt>
                <c:pt idx="68">
                  <c:v>1341</c:v>
                </c:pt>
                <c:pt idx="69">
                  <c:v>1334</c:v>
                </c:pt>
                <c:pt idx="70">
                  <c:v>1305</c:v>
                </c:pt>
                <c:pt idx="71">
                  <c:v>1264</c:v>
                </c:pt>
                <c:pt idx="72">
                  <c:v>1247</c:v>
                </c:pt>
                <c:pt idx="73">
                  <c:v>1234</c:v>
                </c:pt>
                <c:pt idx="74">
                  <c:v>1212</c:v>
                </c:pt>
                <c:pt idx="75">
                  <c:v>1191</c:v>
                </c:pt>
                <c:pt idx="76">
                  <c:v>1173</c:v>
                </c:pt>
                <c:pt idx="77">
                  <c:v>1144</c:v>
                </c:pt>
                <c:pt idx="78">
                  <c:v>1127</c:v>
                </c:pt>
                <c:pt idx="79">
                  <c:v>1122</c:v>
                </c:pt>
                <c:pt idx="80">
                  <c:v>1088</c:v>
                </c:pt>
                <c:pt idx="81">
                  <c:v>1076</c:v>
                </c:pt>
                <c:pt idx="82">
                  <c:v>1063</c:v>
                </c:pt>
                <c:pt idx="83">
                  <c:v>1060</c:v>
                </c:pt>
                <c:pt idx="84">
                  <c:v>1039</c:v>
                </c:pt>
                <c:pt idx="85">
                  <c:v>1044</c:v>
                </c:pt>
                <c:pt idx="86">
                  <c:v>1030</c:v>
                </c:pt>
                <c:pt idx="87">
                  <c:v>1033</c:v>
                </c:pt>
                <c:pt idx="88">
                  <c:v>1041</c:v>
                </c:pt>
                <c:pt idx="89">
                  <c:v>1058</c:v>
                </c:pt>
                <c:pt idx="90">
                  <c:v>1054</c:v>
                </c:pt>
                <c:pt idx="91">
                  <c:v>1054</c:v>
                </c:pt>
                <c:pt idx="92">
                  <c:v>1064</c:v>
                </c:pt>
                <c:pt idx="93">
                  <c:v>1053</c:v>
                </c:pt>
                <c:pt idx="94">
                  <c:v>1048</c:v>
                </c:pt>
                <c:pt idx="95">
                  <c:v>1026</c:v>
                </c:pt>
                <c:pt idx="96">
                  <c:v>1022</c:v>
                </c:pt>
                <c:pt idx="97">
                  <c:v>999</c:v>
                </c:pt>
                <c:pt idx="98">
                  <c:v>968</c:v>
                </c:pt>
                <c:pt idx="99">
                  <c:v>960</c:v>
                </c:pt>
                <c:pt idx="100">
                  <c:v>951</c:v>
                </c:pt>
                <c:pt idx="101">
                  <c:v>935</c:v>
                </c:pt>
                <c:pt idx="102">
                  <c:v>937</c:v>
                </c:pt>
                <c:pt idx="103">
                  <c:v>930</c:v>
                </c:pt>
                <c:pt idx="104">
                  <c:v>881</c:v>
                </c:pt>
                <c:pt idx="105">
                  <c:v>883</c:v>
                </c:pt>
                <c:pt idx="106">
                  <c:v>884</c:v>
                </c:pt>
                <c:pt idx="107">
                  <c:v>895</c:v>
                </c:pt>
                <c:pt idx="108">
                  <c:v>893</c:v>
                </c:pt>
                <c:pt idx="109">
                  <c:v>892</c:v>
                </c:pt>
                <c:pt idx="110">
                  <c:v>912</c:v>
                </c:pt>
                <c:pt idx="111">
                  <c:v>938</c:v>
                </c:pt>
                <c:pt idx="112">
                  <c:v>956</c:v>
                </c:pt>
                <c:pt idx="113">
                  <c:v>944</c:v>
                </c:pt>
                <c:pt idx="114">
                  <c:v>947</c:v>
                </c:pt>
                <c:pt idx="115">
                  <c:v>941</c:v>
                </c:pt>
                <c:pt idx="116">
                  <c:v>961</c:v>
                </c:pt>
                <c:pt idx="117">
                  <c:v>980</c:v>
                </c:pt>
                <c:pt idx="118">
                  <c:v>977</c:v>
                </c:pt>
                <c:pt idx="119">
                  <c:v>989</c:v>
                </c:pt>
                <c:pt idx="120">
                  <c:v>990</c:v>
                </c:pt>
                <c:pt idx="121">
                  <c:v>989</c:v>
                </c:pt>
                <c:pt idx="122">
                  <c:v>1009</c:v>
                </c:pt>
                <c:pt idx="123">
                  <c:v>996</c:v>
                </c:pt>
                <c:pt idx="124">
                  <c:v>995</c:v>
                </c:pt>
                <c:pt idx="125">
                  <c:v>1010</c:v>
                </c:pt>
                <c:pt idx="126">
                  <c:v>1026</c:v>
                </c:pt>
                <c:pt idx="127">
                  <c:v>1037</c:v>
                </c:pt>
                <c:pt idx="128">
                  <c:v>1059</c:v>
                </c:pt>
                <c:pt idx="129">
                  <c:v>1037</c:v>
                </c:pt>
                <c:pt idx="130">
                  <c:v>1051</c:v>
                </c:pt>
                <c:pt idx="131">
                  <c:v>1058</c:v>
                </c:pt>
                <c:pt idx="132">
                  <c:v>1049</c:v>
                </c:pt>
                <c:pt idx="133">
                  <c:v>1069</c:v>
                </c:pt>
                <c:pt idx="134">
                  <c:v>1080</c:v>
                </c:pt>
                <c:pt idx="135">
                  <c:v>1088</c:v>
                </c:pt>
                <c:pt idx="136">
                  <c:v>1090</c:v>
                </c:pt>
                <c:pt idx="137">
                  <c:v>1088</c:v>
                </c:pt>
                <c:pt idx="138">
                  <c:v>1090</c:v>
                </c:pt>
                <c:pt idx="139">
                  <c:v>1094</c:v>
                </c:pt>
                <c:pt idx="140">
                  <c:v>1079</c:v>
                </c:pt>
                <c:pt idx="141">
                  <c:v>1106</c:v>
                </c:pt>
                <c:pt idx="142">
                  <c:v>1100</c:v>
                </c:pt>
                <c:pt idx="143">
                  <c:v>1086</c:v>
                </c:pt>
                <c:pt idx="144">
                  <c:v>1099</c:v>
                </c:pt>
                <c:pt idx="145">
                  <c:v>1082</c:v>
                </c:pt>
                <c:pt idx="146">
                  <c:v>1085</c:v>
                </c:pt>
                <c:pt idx="147">
                  <c:v>1097</c:v>
                </c:pt>
                <c:pt idx="148">
                  <c:v>1109</c:v>
                </c:pt>
                <c:pt idx="149">
                  <c:v>1133</c:v>
                </c:pt>
                <c:pt idx="150">
                  <c:v>1133</c:v>
                </c:pt>
                <c:pt idx="151">
                  <c:v>1153</c:v>
                </c:pt>
                <c:pt idx="152">
                  <c:v>1179</c:v>
                </c:pt>
                <c:pt idx="153">
                  <c:v>1165</c:v>
                </c:pt>
                <c:pt idx="154">
                  <c:v>1187</c:v>
                </c:pt>
                <c:pt idx="155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C-40A5-AAF5-3FF943AFF7D9}"/>
            </c:ext>
          </c:extLst>
        </c:ser>
        <c:ser>
          <c:idx val="2"/>
          <c:order val="2"/>
          <c:tx>
            <c:strRef>
              <c:f>ACC!$M$29</c:f>
              <c:strCache>
                <c:ptCount val="1"/>
                <c:pt idx="0">
                  <c:v>Cyclist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</c:spPr>
          <c:cat>
            <c:strRef>
              <c:f>ACC!$K$31:$K$186</c:f>
              <c:strCache>
                <c:ptCount val="145"/>
                <c:pt idx="0">
                  <c:v>04</c:v>
                </c:pt>
                <c:pt idx="12">
                  <c:v>05</c:v>
                </c:pt>
                <c:pt idx="24">
                  <c:v>06</c:v>
                </c:pt>
                <c:pt idx="36">
                  <c:v>07</c:v>
                </c:pt>
                <c:pt idx="48">
                  <c:v>08</c:v>
                </c:pt>
                <c:pt idx="60">
                  <c:v>09</c:v>
                </c:pt>
                <c:pt idx="72">
                  <c:v>10</c:v>
                </c:pt>
                <c:pt idx="84">
                  <c:v>11</c:v>
                </c:pt>
                <c:pt idx="96">
                  <c:v>12</c:v>
                </c:pt>
                <c:pt idx="108">
                  <c:v>13</c:v>
                </c:pt>
                <c:pt idx="120">
                  <c:v>14</c:v>
                </c:pt>
                <c:pt idx="132">
                  <c:v>15</c:v>
                </c:pt>
                <c:pt idx="144">
                  <c:v>16</c:v>
                </c:pt>
              </c:strCache>
            </c:strRef>
          </c:cat>
          <c:val>
            <c:numRef>
              <c:f>ACC!$M$31:$M$186</c:f>
              <c:numCache>
                <c:formatCode>General</c:formatCode>
                <c:ptCount val="156"/>
                <c:pt idx="0">
                  <c:v>220</c:v>
                </c:pt>
                <c:pt idx="1">
                  <c:v>221</c:v>
                </c:pt>
                <c:pt idx="2">
                  <c:v>232</c:v>
                </c:pt>
                <c:pt idx="3">
                  <c:v>238</c:v>
                </c:pt>
                <c:pt idx="4">
                  <c:v>236</c:v>
                </c:pt>
                <c:pt idx="5">
                  <c:v>235</c:v>
                </c:pt>
                <c:pt idx="6">
                  <c:v>225</c:v>
                </c:pt>
                <c:pt idx="7">
                  <c:v>228</c:v>
                </c:pt>
                <c:pt idx="8">
                  <c:v>247</c:v>
                </c:pt>
                <c:pt idx="9">
                  <c:v>241</c:v>
                </c:pt>
                <c:pt idx="10">
                  <c:v>252</c:v>
                </c:pt>
                <c:pt idx="11">
                  <c:v>255</c:v>
                </c:pt>
                <c:pt idx="12">
                  <c:v>246</c:v>
                </c:pt>
                <c:pt idx="13">
                  <c:v>241</c:v>
                </c:pt>
                <c:pt idx="14">
                  <c:v>247</c:v>
                </c:pt>
                <c:pt idx="15">
                  <c:v>241</c:v>
                </c:pt>
                <c:pt idx="16">
                  <c:v>249</c:v>
                </c:pt>
                <c:pt idx="17">
                  <c:v>254</c:v>
                </c:pt>
                <c:pt idx="18">
                  <c:v>256</c:v>
                </c:pt>
                <c:pt idx="19">
                  <c:v>263</c:v>
                </c:pt>
                <c:pt idx="20">
                  <c:v>261</c:v>
                </c:pt>
                <c:pt idx="21">
                  <c:v>258</c:v>
                </c:pt>
                <c:pt idx="22">
                  <c:v>248</c:v>
                </c:pt>
                <c:pt idx="23">
                  <c:v>241</c:v>
                </c:pt>
                <c:pt idx="24">
                  <c:v>243</c:v>
                </c:pt>
                <c:pt idx="25">
                  <c:v>250</c:v>
                </c:pt>
                <c:pt idx="26">
                  <c:v>247</c:v>
                </c:pt>
                <c:pt idx="27">
                  <c:v>241</c:v>
                </c:pt>
                <c:pt idx="28">
                  <c:v>249</c:v>
                </c:pt>
                <c:pt idx="29">
                  <c:v>249</c:v>
                </c:pt>
                <c:pt idx="30">
                  <c:v>257</c:v>
                </c:pt>
                <c:pt idx="31">
                  <c:v>251</c:v>
                </c:pt>
                <c:pt idx="32">
                  <c:v>243</c:v>
                </c:pt>
                <c:pt idx="33">
                  <c:v>250</c:v>
                </c:pt>
                <c:pt idx="34">
                  <c:v>254</c:v>
                </c:pt>
                <c:pt idx="35">
                  <c:v>259</c:v>
                </c:pt>
                <c:pt idx="36">
                  <c:v>260</c:v>
                </c:pt>
                <c:pt idx="37">
                  <c:v>250</c:v>
                </c:pt>
                <c:pt idx="38">
                  <c:v>248</c:v>
                </c:pt>
                <c:pt idx="39">
                  <c:v>262</c:v>
                </c:pt>
                <c:pt idx="40">
                  <c:v>252</c:v>
                </c:pt>
                <c:pt idx="41">
                  <c:v>249</c:v>
                </c:pt>
                <c:pt idx="42">
                  <c:v>247</c:v>
                </c:pt>
                <c:pt idx="43">
                  <c:v>249</c:v>
                </c:pt>
                <c:pt idx="44">
                  <c:v>258</c:v>
                </c:pt>
                <c:pt idx="45">
                  <c:v>259</c:v>
                </c:pt>
                <c:pt idx="46">
                  <c:v>266</c:v>
                </c:pt>
                <c:pt idx="47">
                  <c:v>262</c:v>
                </c:pt>
                <c:pt idx="48">
                  <c:v>269</c:v>
                </c:pt>
                <c:pt idx="49">
                  <c:v>278</c:v>
                </c:pt>
                <c:pt idx="50">
                  <c:v>277</c:v>
                </c:pt>
                <c:pt idx="51">
                  <c:v>279</c:v>
                </c:pt>
                <c:pt idx="52">
                  <c:v>280</c:v>
                </c:pt>
                <c:pt idx="53">
                  <c:v>289</c:v>
                </c:pt>
                <c:pt idx="54">
                  <c:v>304</c:v>
                </c:pt>
                <c:pt idx="55">
                  <c:v>307</c:v>
                </c:pt>
                <c:pt idx="56">
                  <c:v>305</c:v>
                </c:pt>
                <c:pt idx="57">
                  <c:v>311</c:v>
                </c:pt>
                <c:pt idx="58">
                  <c:v>300</c:v>
                </c:pt>
                <c:pt idx="59">
                  <c:v>301</c:v>
                </c:pt>
                <c:pt idx="60">
                  <c:v>294</c:v>
                </c:pt>
                <c:pt idx="61">
                  <c:v>294</c:v>
                </c:pt>
                <c:pt idx="62">
                  <c:v>294</c:v>
                </c:pt>
                <c:pt idx="63">
                  <c:v>299</c:v>
                </c:pt>
                <c:pt idx="64">
                  <c:v>308</c:v>
                </c:pt>
                <c:pt idx="65">
                  <c:v>302</c:v>
                </c:pt>
                <c:pt idx="66">
                  <c:v>291</c:v>
                </c:pt>
                <c:pt idx="67">
                  <c:v>280</c:v>
                </c:pt>
                <c:pt idx="68">
                  <c:v>282</c:v>
                </c:pt>
                <c:pt idx="69">
                  <c:v>275</c:v>
                </c:pt>
                <c:pt idx="70">
                  <c:v>280</c:v>
                </c:pt>
                <c:pt idx="71">
                  <c:v>284</c:v>
                </c:pt>
                <c:pt idx="72">
                  <c:v>283</c:v>
                </c:pt>
                <c:pt idx="73">
                  <c:v>285</c:v>
                </c:pt>
                <c:pt idx="74">
                  <c:v>289</c:v>
                </c:pt>
                <c:pt idx="75">
                  <c:v>278</c:v>
                </c:pt>
                <c:pt idx="76">
                  <c:v>263</c:v>
                </c:pt>
                <c:pt idx="77">
                  <c:v>257</c:v>
                </c:pt>
                <c:pt idx="78">
                  <c:v>246</c:v>
                </c:pt>
                <c:pt idx="79">
                  <c:v>249</c:v>
                </c:pt>
                <c:pt idx="80">
                  <c:v>239</c:v>
                </c:pt>
                <c:pt idx="81">
                  <c:v>232</c:v>
                </c:pt>
                <c:pt idx="82">
                  <c:v>226</c:v>
                </c:pt>
                <c:pt idx="83">
                  <c:v>225</c:v>
                </c:pt>
                <c:pt idx="84">
                  <c:v>230</c:v>
                </c:pt>
                <c:pt idx="85">
                  <c:v>221</c:v>
                </c:pt>
                <c:pt idx="86">
                  <c:v>208</c:v>
                </c:pt>
                <c:pt idx="87">
                  <c:v>205</c:v>
                </c:pt>
                <c:pt idx="88">
                  <c:v>202</c:v>
                </c:pt>
                <c:pt idx="89">
                  <c:v>215</c:v>
                </c:pt>
                <c:pt idx="90">
                  <c:v>226</c:v>
                </c:pt>
                <c:pt idx="91">
                  <c:v>230</c:v>
                </c:pt>
                <c:pt idx="92">
                  <c:v>237</c:v>
                </c:pt>
                <c:pt idx="93">
                  <c:v>236</c:v>
                </c:pt>
                <c:pt idx="94">
                  <c:v>238</c:v>
                </c:pt>
                <c:pt idx="95">
                  <c:v>235</c:v>
                </c:pt>
                <c:pt idx="96">
                  <c:v>224</c:v>
                </c:pt>
                <c:pt idx="97">
                  <c:v>232</c:v>
                </c:pt>
                <c:pt idx="98">
                  <c:v>243</c:v>
                </c:pt>
                <c:pt idx="99">
                  <c:v>244</c:v>
                </c:pt>
                <c:pt idx="100">
                  <c:v>262</c:v>
                </c:pt>
                <c:pt idx="101">
                  <c:v>261</c:v>
                </c:pt>
                <c:pt idx="102">
                  <c:v>265</c:v>
                </c:pt>
                <c:pt idx="103">
                  <c:v>254</c:v>
                </c:pt>
                <c:pt idx="104">
                  <c:v>254</c:v>
                </c:pt>
                <c:pt idx="105">
                  <c:v>263</c:v>
                </c:pt>
                <c:pt idx="106">
                  <c:v>257</c:v>
                </c:pt>
                <c:pt idx="107">
                  <c:v>259</c:v>
                </c:pt>
                <c:pt idx="108">
                  <c:v>267</c:v>
                </c:pt>
                <c:pt idx="109">
                  <c:v>271</c:v>
                </c:pt>
                <c:pt idx="110">
                  <c:v>275</c:v>
                </c:pt>
                <c:pt idx="111">
                  <c:v>282</c:v>
                </c:pt>
                <c:pt idx="112">
                  <c:v>273</c:v>
                </c:pt>
                <c:pt idx="113">
                  <c:v>268</c:v>
                </c:pt>
                <c:pt idx="114">
                  <c:v>260</c:v>
                </c:pt>
                <c:pt idx="115">
                  <c:v>264</c:v>
                </c:pt>
                <c:pt idx="116">
                  <c:v>257</c:v>
                </c:pt>
                <c:pt idx="117">
                  <c:v>264</c:v>
                </c:pt>
                <c:pt idx="118">
                  <c:v>276</c:v>
                </c:pt>
                <c:pt idx="119">
                  <c:v>280</c:v>
                </c:pt>
                <c:pt idx="120">
                  <c:v>283</c:v>
                </c:pt>
                <c:pt idx="121">
                  <c:v>275</c:v>
                </c:pt>
                <c:pt idx="122">
                  <c:v>267</c:v>
                </c:pt>
                <c:pt idx="123">
                  <c:v>268</c:v>
                </c:pt>
                <c:pt idx="124">
                  <c:v>274</c:v>
                </c:pt>
                <c:pt idx="125">
                  <c:v>268</c:v>
                </c:pt>
                <c:pt idx="126">
                  <c:v>271</c:v>
                </c:pt>
                <c:pt idx="127">
                  <c:v>273</c:v>
                </c:pt>
                <c:pt idx="128">
                  <c:v>281</c:v>
                </c:pt>
                <c:pt idx="129">
                  <c:v>278</c:v>
                </c:pt>
                <c:pt idx="130">
                  <c:v>270</c:v>
                </c:pt>
                <c:pt idx="131">
                  <c:v>273</c:v>
                </c:pt>
                <c:pt idx="132">
                  <c:v>270</c:v>
                </c:pt>
                <c:pt idx="133">
                  <c:v>269</c:v>
                </c:pt>
                <c:pt idx="134">
                  <c:v>275</c:v>
                </c:pt>
                <c:pt idx="135">
                  <c:v>265</c:v>
                </c:pt>
                <c:pt idx="136">
                  <c:v>259</c:v>
                </c:pt>
                <c:pt idx="137">
                  <c:v>253</c:v>
                </c:pt>
                <c:pt idx="138">
                  <c:v>246</c:v>
                </c:pt>
                <c:pt idx="139">
                  <c:v>252</c:v>
                </c:pt>
                <c:pt idx="140">
                  <c:v>246</c:v>
                </c:pt>
                <c:pt idx="141">
                  <c:v>241</c:v>
                </c:pt>
                <c:pt idx="142">
                  <c:v>244</c:v>
                </c:pt>
                <c:pt idx="143">
                  <c:v>242</c:v>
                </c:pt>
                <c:pt idx="144">
                  <c:v>241</c:v>
                </c:pt>
                <c:pt idx="145">
                  <c:v>250</c:v>
                </c:pt>
                <c:pt idx="146">
                  <c:v>246</c:v>
                </c:pt>
                <c:pt idx="147">
                  <c:v>245</c:v>
                </c:pt>
                <c:pt idx="148">
                  <c:v>255</c:v>
                </c:pt>
                <c:pt idx="149">
                  <c:v>265</c:v>
                </c:pt>
                <c:pt idx="150">
                  <c:v>276</c:v>
                </c:pt>
                <c:pt idx="151">
                  <c:v>276</c:v>
                </c:pt>
                <c:pt idx="152">
                  <c:v>281</c:v>
                </c:pt>
                <c:pt idx="153">
                  <c:v>281</c:v>
                </c:pt>
                <c:pt idx="154">
                  <c:v>280</c:v>
                </c:pt>
                <c:pt idx="155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C-40A5-AAF5-3FF943AFF7D9}"/>
            </c:ext>
          </c:extLst>
        </c:ser>
        <c:ser>
          <c:idx val="3"/>
          <c:order val="3"/>
          <c:tx>
            <c:strRef>
              <c:f>ACC!$P$29</c:f>
              <c:strCache>
                <c:ptCount val="1"/>
                <c:pt idx="0">
                  <c:v>Pedestrian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</c:spPr>
          <c:cat>
            <c:strRef>
              <c:f>ACC!$K$31:$K$186</c:f>
              <c:strCache>
                <c:ptCount val="145"/>
                <c:pt idx="0">
                  <c:v>04</c:v>
                </c:pt>
                <c:pt idx="12">
                  <c:v>05</c:v>
                </c:pt>
                <c:pt idx="24">
                  <c:v>06</c:v>
                </c:pt>
                <c:pt idx="36">
                  <c:v>07</c:v>
                </c:pt>
                <c:pt idx="48">
                  <c:v>08</c:v>
                </c:pt>
                <c:pt idx="60">
                  <c:v>09</c:v>
                </c:pt>
                <c:pt idx="72">
                  <c:v>10</c:v>
                </c:pt>
                <c:pt idx="84">
                  <c:v>11</c:v>
                </c:pt>
                <c:pt idx="96">
                  <c:v>12</c:v>
                </c:pt>
                <c:pt idx="108">
                  <c:v>13</c:v>
                </c:pt>
                <c:pt idx="120">
                  <c:v>14</c:v>
                </c:pt>
                <c:pt idx="132">
                  <c:v>15</c:v>
                </c:pt>
                <c:pt idx="144">
                  <c:v>16</c:v>
                </c:pt>
              </c:strCache>
            </c:strRef>
          </c:cat>
          <c:val>
            <c:numRef>
              <c:f>ACC!$P$31:$P$186</c:f>
              <c:numCache>
                <c:formatCode>General</c:formatCode>
                <c:ptCount val="156"/>
                <c:pt idx="0">
                  <c:v>349</c:v>
                </c:pt>
                <c:pt idx="1">
                  <c:v>359</c:v>
                </c:pt>
                <c:pt idx="2">
                  <c:v>362</c:v>
                </c:pt>
                <c:pt idx="3">
                  <c:v>382</c:v>
                </c:pt>
                <c:pt idx="4">
                  <c:v>386</c:v>
                </c:pt>
                <c:pt idx="5">
                  <c:v>399</c:v>
                </c:pt>
                <c:pt idx="6">
                  <c:v>406</c:v>
                </c:pt>
                <c:pt idx="7">
                  <c:v>416</c:v>
                </c:pt>
                <c:pt idx="8">
                  <c:v>422</c:v>
                </c:pt>
                <c:pt idx="9">
                  <c:v>425</c:v>
                </c:pt>
                <c:pt idx="10">
                  <c:v>431</c:v>
                </c:pt>
                <c:pt idx="11">
                  <c:v>428</c:v>
                </c:pt>
                <c:pt idx="12">
                  <c:v>412</c:v>
                </c:pt>
                <c:pt idx="13">
                  <c:v>419</c:v>
                </c:pt>
                <c:pt idx="14">
                  <c:v>409</c:v>
                </c:pt>
                <c:pt idx="15">
                  <c:v>411</c:v>
                </c:pt>
                <c:pt idx="16">
                  <c:v>422</c:v>
                </c:pt>
                <c:pt idx="17">
                  <c:v>426</c:v>
                </c:pt>
                <c:pt idx="18">
                  <c:v>425</c:v>
                </c:pt>
                <c:pt idx="19">
                  <c:v>443</c:v>
                </c:pt>
                <c:pt idx="20">
                  <c:v>443</c:v>
                </c:pt>
                <c:pt idx="21">
                  <c:v>438</c:v>
                </c:pt>
                <c:pt idx="22">
                  <c:v>432</c:v>
                </c:pt>
                <c:pt idx="23">
                  <c:v>442</c:v>
                </c:pt>
                <c:pt idx="24">
                  <c:v>446</c:v>
                </c:pt>
                <c:pt idx="25">
                  <c:v>436</c:v>
                </c:pt>
                <c:pt idx="26">
                  <c:v>454</c:v>
                </c:pt>
                <c:pt idx="27">
                  <c:v>437</c:v>
                </c:pt>
                <c:pt idx="28">
                  <c:v>437</c:v>
                </c:pt>
                <c:pt idx="29">
                  <c:v>437</c:v>
                </c:pt>
                <c:pt idx="30">
                  <c:v>453</c:v>
                </c:pt>
                <c:pt idx="31">
                  <c:v>440</c:v>
                </c:pt>
                <c:pt idx="32">
                  <c:v>445</c:v>
                </c:pt>
                <c:pt idx="33">
                  <c:v>459</c:v>
                </c:pt>
                <c:pt idx="34">
                  <c:v>465</c:v>
                </c:pt>
                <c:pt idx="35">
                  <c:v>472</c:v>
                </c:pt>
                <c:pt idx="36">
                  <c:v>483</c:v>
                </c:pt>
                <c:pt idx="37">
                  <c:v>501</c:v>
                </c:pt>
                <c:pt idx="38">
                  <c:v>500</c:v>
                </c:pt>
                <c:pt idx="39">
                  <c:v>495</c:v>
                </c:pt>
                <c:pt idx="40">
                  <c:v>498</c:v>
                </c:pt>
                <c:pt idx="41">
                  <c:v>497</c:v>
                </c:pt>
                <c:pt idx="42">
                  <c:v>469</c:v>
                </c:pt>
                <c:pt idx="43">
                  <c:v>471</c:v>
                </c:pt>
                <c:pt idx="44">
                  <c:v>472</c:v>
                </c:pt>
                <c:pt idx="45">
                  <c:v>466</c:v>
                </c:pt>
                <c:pt idx="46">
                  <c:v>461</c:v>
                </c:pt>
                <c:pt idx="47">
                  <c:v>453</c:v>
                </c:pt>
                <c:pt idx="48">
                  <c:v>432</c:v>
                </c:pt>
                <c:pt idx="49">
                  <c:v>427</c:v>
                </c:pt>
                <c:pt idx="50">
                  <c:v>418</c:v>
                </c:pt>
                <c:pt idx="51">
                  <c:v>450</c:v>
                </c:pt>
                <c:pt idx="52">
                  <c:v>443</c:v>
                </c:pt>
                <c:pt idx="53">
                  <c:v>439</c:v>
                </c:pt>
                <c:pt idx="54">
                  <c:v>457</c:v>
                </c:pt>
                <c:pt idx="55">
                  <c:v>460</c:v>
                </c:pt>
                <c:pt idx="56">
                  <c:v>466</c:v>
                </c:pt>
                <c:pt idx="57">
                  <c:v>475</c:v>
                </c:pt>
                <c:pt idx="58">
                  <c:v>481</c:v>
                </c:pt>
                <c:pt idx="59">
                  <c:v>495</c:v>
                </c:pt>
                <c:pt idx="60">
                  <c:v>507</c:v>
                </c:pt>
                <c:pt idx="61">
                  <c:v>504</c:v>
                </c:pt>
                <c:pt idx="62">
                  <c:v>502</c:v>
                </c:pt>
                <c:pt idx="63">
                  <c:v>484</c:v>
                </c:pt>
                <c:pt idx="64">
                  <c:v>475</c:v>
                </c:pt>
                <c:pt idx="65">
                  <c:v>465</c:v>
                </c:pt>
                <c:pt idx="66">
                  <c:v>454</c:v>
                </c:pt>
                <c:pt idx="67">
                  <c:v>440</c:v>
                </c:pt>
                <c:pt idx="68">
                  <c:v>434</c:v>
                </c:pt>
                <c:pt idx="69">
                  <c:v>417</c:v>
                </c:pt>
                <c:pt idx="70">
                  <c:v>414</c:v>
                </c:pt>
                <c:pt idx="71">
                  <c:v>394</c:v>
                </c:pt>
                <c:pt idx="72">
                  <c:v>391</c:v>
                </c:pt>
                <c:pt idx="73">
                  <c:v>379</c:v>
                </c:pt>
                <c:pt idx="74">
                  <c:v>385</c:v>
                </c:pt>
                <c:pt idx="75">
                  <c:v>371</c:v>
                </c:pt>
                <c:pt idx="76">
                  <c:v>371</c:v>
                </c:pt>
                <c:pt idx="77">
                  <c:v>378</c:v>
                </c:pt>
                <c:pt idx="78">
                  <c:v>376</c:v>
                </c:pt>
                <c:pt idx="79">
                  <c:v>367</c:v>
                </c:pt>
                <c:pt idx="80">
                  <c:v>357</c:v>
                </c:pt>
                <c:pt idx="81">
                  <c:v>350</c:v>
                </c:pt>
                <c:pt idx="82">
                  <c:v>339</c:v>
                </c:pt>
                <c:pt idx="83">
                  <c:v>350</c:v>
                </c:pt>
                <c:pt idx="84">
                  <c:v>337</c:v>
                </c:pt>
                <c:pt idx="85">
                  <c:v>338</c:v>
                </c:pt>
                <c:pt idx="86">
                  <c:v>337</c:v>
                </c:pt>
                <c:pt idx="87">
                  <c:v>339</c:v>
                </c:pt>
                <c:pt idx="88">
                  <c:v>335</c:v>
                </c:pt>
                <c:pt idx="89">
                  <c:v>330</c:v>
                </c:pt>
                <c:pt idx="90">
                  <c:v>327</c:v>
                </c:pt>
                <c:pt idx="91">
                  <c:v>340</c:v>
                </c:pt>
                <c:pt idx="92">
                  <c:v>333</c:v>
                </c:pt>
                <c:pt idx="93">
                  <c:v>348</c:v>
                </c:pt>
                <c:pt idx="94">
                  <c:v>356</c:v>
                </c:pt>
                <c:pt idx="95">
                  <c:v>343</c:v>
                </c:pt>
                <c:pt idx="96">
                  <c:v>348</c:v>
                </c:pt>
                <c:pt idx="97">
                  <c:v>345</c:v>
                </c:pt>
                <c:pt idx="98">
                  <c:v>335</c:v>
                </c:pt>
                <c:pt idx="99">
                  <c:v>327</c:v>
                </c:pt>
                <c:pt idx="100">
                  <c:v>335</c:v>
                </c:pt>
                <c:pt idx="101">
                  <c:v>334</c:v>
                </c:pt>
                <c:pt idx="102">
                  <c:v>342</c:v>
                </c:pt>
                <c:pt idx="103">
                  <c:v>337</c:v>
                </c:pt>
                <c:pt idx="104">
                  <c:v>343</c:v>
                </c:pt>
                <c:pt idx="105">
                  <c:v>324</c:v>
                </c:pt>
                <c:pt idx="106">
                  <c:v>316</c:v>
                </c:pt>
                <c:pt idx="107">
                  <c:v>323</c:v>
                </c:pt>
                <c:pt idx="108">
                  <c:v>329</c:v>
                </c:pt>
                <c:pt idx="109">
                  <c:v>334</c:v>
                </c:pt>
                <c:pt idx="110">
                  <c:v>334</c:v>
                </c:pt>
                <c:pt idx="111">
                  <c:v>336</c:v>
                </c:pt>
                <c:pt idx="112">
                  <c:v>325</c:v>
                </c:pt>
                <c:pt idx="113">
                  <c:v>325</c:v>
                </c:pt>
                <c:pt idx="114">
                  <c:v>317</c:v>
                </c:pt>
                <c:pt idx="115">
                  <c:v>318</c:v>
                </c:pt>
                <c:pt idx="116">
                  <c:v>310</c:v>
                </c:pt>
                <c:pt idx="117">
                  <c:v>322</c:v>
                </c:pt>
                <c:pt idx="118">
                  <c:v>322</c:v>
                </c:pt>
                <c:pt idx="119">
                  <c:v>316</c:v>
                </c:pt>
                <c:pt idx="120">
                  <c:v>311</c:v>
                </c:pt>
                <c:pt idx="121">
                  <c:v>303</c:v>
                </c:pt>
                <c:pt idx="122">
                  <c:v>308</c:v>
                </c:pt>
                <c:pt idx="123">
                  <c:v>318</c:v>
                </c:pt>
                <c:pt idx="124">
                  <c:v>323</c:v>
                </c:pt>
                <c:pt idx="125">
                  <c:v>330</c:v>
                </c:pt>
                <c:pt idx="126">
                  <c:v>348</c:v>
                </c:pt>
                <c:pt idx="127">
                  <c:v>345</c:v>
                </c:pt>
                <c:pt idx="128">
                  <c:v>346</c:v>
                </c:pt>
                <c:pt idx="129">
                  <c:v>346</c:v>
                </c:pt>
                <c:pt idx="130">
                  <c:v>344</c:v>
                </c:pt>
                <c:pt idx="131">
                  <c:v>352</c:v>
                </c:pt>
                <c:pt idx="132">
                  <c:v>354</c:v>
                </c:pt>
                <c:pt idx="133">
                  <c:v>358</c:v>
                </c:pt>
                <c:pt idx="134">
                  <c:v>353</c:v>
                </c:pt>
                <c:pt idx="135">
                  <c:v>358</c:v>
                </c:pt>
                <c:pt idx="136">
                  <c:v>353</c:v>
                </c:pt>
                <c:pt idx="137">
                  <c:v>348</c:v>
                </c:pt>
                <c:pt idx="138">
                  <c:v>333</c:v>
                </c:pt>
                <c:pt idx="139">
                  <c:v>338</c:v>
                </c:pt>
                <c:pt idx="140">
                  <c:v>346</c:v>
                </c:pt>
                <c:pt idx="141">
                  <c:v>351</c:v>
                </c:pt>
                <c:pt idx="142">
                  <c:v>363</c:v>
                </c:pt>
                <c:pt idx="143">
                  <c:v>362</c:v>
                </c:pt>
                <c:pt idx="144">
                  <c:v>355</c:v>
                </c:pt>
                <c:pt idx="145">
                  <c:v>355</c:v>
                </c:pt>
                <c:pt idx="146">
                  <c:v>366</c:v>
                </c:pt>
                <c:pt idx="147">
                  <c:v>356</c:v>
                </c:pt>
                <c:pt idx="148">
                  <c:v>356</c:v>
                </c:pt>
                <c:pt idx="149">
                  <c:v>365</c:v>
                </c:pt>
                <c:pt idx="150">
                  <c:v>361</c:v>
                </c:pt>
                <c:pt idx="151">
                  <c:v>365</c:v>
                </c:pt>
                <c:pt idx="152">
                  <c:v>362</c:v>
                </c:pt>
                <c:pt idx="153">
                  <c:v>362</c:v>
                </c:pt>
                <c:pt idx="154">
                  <c:v>370</c:v>
                </c:pt>
                <c:pt idx="155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FC-40A5-AAF5-3FF943AFF7D9}"/>
            </c:ext>
          </c:extLst>
        </c:ser>
        <c:ser>
          <c:idx val="4"/>
          <c:order val="4"/>
          <c:tx>
            <c:strRef>
              <c:f>ACC!$O$29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</c:spPr>
          <c:cat>
            <c:strRef>
              <c:f>ACC!$K$31:$K$186</c:f>
              <c:strCache>
                <c:ptCount val="145"/>
                <c:pt idx="0">
                  <c:v>04</c:v>
                </c:pt>
                <c:pt idx="12">
                  <c:v>05</c:v>
                </c:pt>
                <c:pt idx="24">
                  <c:v>06</c:v>
                </c:pt>
                <c:pt idx="36">
                  <c:v>07</c:v>
                </c:pt>
                <c:pt idx="48">
                  <c:v>08</c:v>
                </c:pt>
                <c:pt idx="60">
                  <c:v>09</c:v>
                </c:pt>
                <c:pt idx="72">
                  <c:v>10</c:v>
                </c:pt>
                <c:pt idx="84">
                  <c:v>11</c:v>
                </c:pt>
                <c:pt idx="96">
                  <c:v>12</c:v>
                </c:pt>
                <c:pt idx="108">
                  <c:v>13</c:v>
                </c:pt>
                <c:pt idx="120">
                  <c:v>14</c:v>
                </c:pt>
                <c:pt idx="132">
                  <c:v>15</c:v>
                </c:pt>
                <c:pt idx="144">
                  <c:v>16</c:v>
                </c:pt>
              </c:strCache>
            </c:strRef>
          </c:cat>
          <c:val>
            <c:numRef>
              <c:f>ACC!$O$31:$O$186</c:f>
              <c:numCache>
                <c:formatCode>General</c:formatCode>
                <c:ptCount val="156"/>
                <c:pt idx="0">
                  <c:v>318</c:v>
                </c:pt>
                <c:pt idx="1">
                  <c:v>325</c:v>
                </c:pt>
                <c:pt idx="2">
                  <c:v>339</c:v>
                </c:pt>
                <c:pt idx="3">
                  <c:v>344</c:v>
                </c:pt>
                <c:pt idx="4">
                  <c:v>338</c:v>
                </c:pt>
                <c:pt idx="5">
                  <c:v>344</c:v>
                </c:pt>
                <c:pt idx="6">
                  <c:v>341</c:v>
                </c:pt>
                <c:pt idx="7">
                  <c:v>339</c:v>
                </c:pt>
                <c:pt idx="8">
                  <c:v>336</c:v>
                </c:pt>
                <c:pt idx="9">
                  <c:v>332</c:v>
                </c:pt>
                <c:pt idx="10">
                  <c:v>329</c:v>
                </c:pt>
                <c:pt idx="11">
                  <c:v>325</c:v>
                </c:pt>
                <c:pt idx="12">
                  <c:v>315</c:v>
                </c:pt>
                <c:pt idx="13">
                  <c:v>317</c:v>
                </c:pt>
                <c:pt idx="14">
                  <c:v>309</c:v>
                </c:pt>
                <c:pt idx="15">
                  <c:v>315</c:v>
                </c:pt>
                <c:pt idx="16">
                  <c:v>325</c:v>
                </c:pt>
                <c:pt idx="17">
                  <c:v>326</c:v>
                </c:pt>
                <c:pt idx="18">
                  <c:v>326</c:v>
                </c:pt>
                <c:pt idx="19">
                  <c:v>342</c:v>
                </c:pt>
                <c:pt idx="20">
                  <c:v>339</c:v>
                </c:pt>
                <c:pt idx="21">
                  <c:v>336</c:v>
                </c:pt>
                <c:pt idx="22">
                  <c:v>347</c:v>
                </c:pt>
                <c:pt idx="23">
                  <c:v>351</c:v>
                </c:pt>
                <c:pt idx="24">
                  <c:v>363</c:v>
                </c:pt>
                <c:pt idx="25">
                  <c:v>364</c:v>
                </c:pt>
                <c:pt idx="26">
                  <c:v>362</c:v>
                </c:pt>
                <c:pt idx="27">
                  <c:v>364</c:v>
                </c:pt>
                <c:pt idx="28">
                  <c:v>361</c:v>
                </c:pt>
                <c:pt idx="29">
                  <c:v>358</c:v>
                </c:pt>
                <c:pt idx="30">
                  <c:v>358</c:v>
                </c:pt>
                <c:pt idx="31">
                  <c:v>346</c:v>
                </c:pt>
                <c:pt idx="32">
                  <c:v>353</c:v>
                </c:pt>
                <c:pt idx="33">
                  <c:v>366</c:v>
                </c:pt>
                <c:pt idx="34">
                  <c:v>364</c:v>
                </c:pt>
                <c:pt idx="35">
                  <c:v>371</c:v>
                </c:pt>
                <c:pt idx="36">
                  <c:v>361</c:v>
                </c:pt>
                <c:pt idx="37">
                  <c:v>360</c:v>
                </c:pt>
                <c:pt idx="38">
                  <c:v>383</c:v>
                </c:pt>
                <c:pt idx="39">
                  <c:v>380</c:v>
                </c:pt>
                <c:pt idx="40">
                  <c:v>392</c:v>
                </c:pt>
                <c:pt idx="41">
                  <c:v>423</c:v>
                </c:pt>
                <c:pt idx="42">
                  <c:v>440</c:v>
                </c:pt>
                <c:pt idx="43">
                  <c:v>461</c:v>
                </c:pt>
                <c:pt idx="44">
                  <c:v>460</c:v>
                </c:pt>
                <c:pt idx="45">
                  <c:v>461</c:v>
                </c:pt>
                <c:pt idx="46">
                  <c:v>474</c:v>
                </c:pt>
                <c:pt idx="47">
                  <c:v>488</c:v>
                </c:pt>
                <c:pt idx="48">
                  <c:v>499</c:v>
                </c:pt>
                <c:pt idx="49">
                  <c:v>515</c:v>
                </c:pt>
                <c:pt idx="50">
                  <c:v>510</c:v>
                </c:pt>
                <c:pt idx="51">
                  <c:v>523</c:v>
                </c:pt>
                <c:pt idx="52">
                  <c:v>519</c:v>
                </c:pt>
                <c:pt idx="53">
                  <c:v>498</c:v>
                </c:pt>
                <c:pt idx="54">
                  <c:v>502</c:v>
                </c:pt>
                <c:pt idx="55">
                  <c:v>481</c:v>
                </c:pt>
                <c:pt idx="56">
                  <c:v>483</c:v>
                </c:pt>
                <c:pt idx="57">
                  <c:v>483</c:v>
                </c:pt>
                <c:pt idx="58">
                  <c:v>481</c:v>
                </c:pt>
                <c:pt idx="59">
                  <c:v>469</c:v>
                </c:pt>
                <c:pt idx="60">
                  <c:v>471</c:v>
                </c:pt>
                <c:pt idx="61">
                  <c:v>455</c:v>
                </c:pt>
                <c:pt idx="62">
                  <c:v>441</c:v>
                </c:pt>
                <c:pt idx="63">
                  <c:v>420</c:v>
                </c:pt>
                <c:pt idx="64">
                  <c:v>410</c:v>
                </c:pt>
                <c:pt idx="65">
                  <c:v>418</c:v>
                </c:pt>
                <c:pt idx="66">
                  <c:v>394</c:v>
                </c:pt>
                <c:pt idx="67">
                  <c:v>396</c:v>
                </c:pt>
                <c:pt idx="68">
                  <c:v>389</c:v>
                </c:pt>
                <c:pt idx="69">
                  <c:v>378</c:v>
                </c:pt>
                <c:pt idx="70">
                  <c:v>362</c:v>
                </c:pt>
                <c:pt idx="71">
                  <c:v>354</c:v>
                </c:pt>
                <c:pt idx="72">
                  <c:v>354</c:v>
                </c:pt>
                <c:pt idx="73">
                  <c:v>344</c:v>
                </c:pt>
                <c:pt idx="74">
                  <c:v>350</c:v>
                </c:pt>
                <c:pt idx="75">
                  <c:v>352</c:v>
                </c:pt>
                <c:pt idx="76">
                  <c:v>348</c:v>
                </c:pt>
                <c:pt idx="77">
                  <c:v>329</c:v>
                </c:pt>
                <c:pt idx="78">
                  <c:v>326</c:v>
                </c:pt>
                <c:pt idx="79">
                  <c:v>308</c:v>
                </c:pt>
                <c:pt idx="80">
                  <c:v>304</c:v>
                </c:pt>
                <c:pt idx="81">
                  <c:v>297</c:v>
                </c:pt>
                <c:pt idx="82">
                  <c:v>297</c:v>
                </c:pt>
                <c:pt idx="83">
                  <c:v>289</c:v>
                </c:pt>
                <c:pt idx="84">
                  <c:v>285</c:v>
                </c:pt>
                <c:pt idx="85">
                  <c:v>293</c:v>
                </c:pt>
                <c:pt idx="86">
                  <c:v>279</c:v>
                </c:pt>
                <c:pt idx="87">
                  <c:v>289</c:v>
                </c:pt>
                <c:pt idx="88">
                  <c:v>296</c:v>
                </c:pt>
                <c:pt idx="89">
                  <c:v>296</c:v>
                </c:pt>
                <c:pt idx="90">
                  <c:v>304</c:v>
                </c:pt>
                <c:pt idx="91">
                  <c:v>315</c:v>
                </c:pt>
                <c:pt idx="92">
                  <c:v>321</c:v>
                </c:pt>
                <c:pt idx="93">
                  <c:v>317</c:v>
                </c:pt>
                <c:pt idx="94">
                  <c:v>315</c:v>
                </c:pt>
                <c:pt idx="95">
                  <c:v>312</c:v>
                </c:pt>
                <c:pt idx="96">
                  <c:v>296</c:v>
                </c:pt>
                <c:pt idx="97">
                  <c:v>295</c:v>
                </c:pt>
                <c:pt idx="98">
                  <c:v>298</c:v>
                </c:pt>
                <c:pt idx="99">
                  <c:v>288</c:v>
                </c:pt>
                <c:pt idx="100">
                  <c:v>277</c:v>
                </c:pt>
                <c:pt idx="101">
                  <c:v>281</c:v>
                </c:pt>
                <c:pt idx="102">
                  <c:v>270</c:v>
                </c:pt>
                <c:pt idx="103">
                  <c:v>274</c:v>
                </c:pt>
                <c:pt idx="104">
                  <c:v>271</c:v>
                </c:pt>
                <c:pt idx="105">
                  <c:v>276</c:v>
                </c:pt>
                <c:pt idx="106">
                  <c:v>274</c:v>
                </c:pt>
                <c:pt idx="107">
                  <c:v>277</c:v>
                </c:pt>
                <c:pt idx="108">
                  <c:v>284</c:v>
                </c:pt>
                <c:pt idx="109">
                  <c:v>279</c:v>
                </c:pt>
                <c:pt idx="110">
                  <c:v>276</c:v>
                </c:pt>
                <c:pt idx="111">
                  <c:v>275</c:v>
                </c:pt>
                <c:pt idx="112">
                  <c:v>282</c:v>
                </c:pt>
                <c:pt idx="113">
                  <c:v>278</c:v>
                </c:pt>
                <c:pt idx="114">
                  <c:v>286</c:v>
                </c:pt>
                <c:pt idx="115">
                  <c:v>289</c:v>
                </c:pt>
                <c:pt idx="116">
                  <c:v>288</c:v>
                </c:pt>
                <c:pt idx="117">
                  <c:v>298</c:v>
                </c:pt>
                <c:pt idx="118">
                  <c:v>300</c:v>
                </c:pt>
                <c:pt idx="119">
                  <c:v>298</c:v>
                </c:pt>
                <c:pt idx="120">
                  <c:v>307</c:v>
                </c:pt>
                <c:pt idx="121">
                  <c:v>306</c:v>
                </c:pt>
                <c:pt idx="122">
                  <c:v>308</c:v>
                </c:pt>
                <c:pt idx="123">
                  <c:v>314</c:v>
                </c:pt>
                <c:pt idx="124">
                  <c:v>313</c:v>
                </c:pt>
                <c:pt idx="125">
                  <c:v>325</c:v>
                </c:pt>
                <c:pt idx="126">
                  <c:v>328</c:v>
                </c:pt>
                <c:pt idx="127">
                  <c:v>318</c:v>
                </c:pt>
                <c:pt idx="128">
                  <c:v>327</c:v>
                </c:pt>
                <c:pt idx="129">
                  <c:v>331</c:v>
                </c:pt>
                <c:pt idx="130">
                  <c:v>320</c:v>
                </c:pt>
                <c:pt idx="131">
                  <c:v>330</c:v>
                </c:pt>
                <c:pt idx="132">
                  <c:v>327</c:v>
                </c:pt>
                <c:pt idx="133">
                  <c:v>356</c:v>
                </c:pt>
                <c:pt idx="134">
                  <c:v>353</c:v>
                </c:pt>
                <c:pt idx="135">
                  <c:v>354</c:v>
                </c:pt>
                <c:pt idx="136">
                  <c:v>350</c:v>
                </c:pt>
                <c:pt idx="137">
                  <c:v>357</c:v>
                </c:pt>
                <c:pt idx="138">
                  <c:v>366</c:v>
                </c:pt>
                <c:pt idx="139">
                  <c:v>385</c:v>
                </c:pt>
                <c:pt idx="140">
                  <c:v>384</c:v>
                </c:pt>
                <c:pt idx="141">
                  <c:v>390</c:v>
                </c:pt>
                <c:pt idx="142">
                  <c:v>413</c:v>
                </c:pt>
                <c:pt idx="143">
                  <c:v>417</c:v>
                </c:pt>
                <c:pt idx="144">
                  <c:v>418</c:v>
                </c:pt>
                <c:pt idx="145">
                  <c:v>411</c:v>
                </c:pt>
                <c:pt idx="146">
                  <c:v>425</c:v>
                </c:pt>
                <c:pt idx="147">
                  <c:v>434</c:v>
                </c:pt>
                <c:pt idx="148">
                  <c:v>444</c:v>
                </c:pt>
                <c:pt idx="149">
                  <c:v>439</c:v>
                </c:pt>
                <c:pt idx="150">
                  <c:v>437</c:v>
                </c:pt>
                <c:pt idx="151">
                  <c:v>439</c:v>
                </c:pt>
                <c:pt idx="152">
                  <c:v>437</c:v>
                </c:pt>
                <c:pt idx="153">
                  <c:v>441</c:v>
                </c:pt>
                <c:pt idx="154">
                  <c:v>451</c:v>
                </c:pt>
                <c:pt idx="155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FC-40A5-AAF5-3FF943AFF7D9}"/>
            </c:ext>
          </c:extLst>
        </c:ser>
        <c:ser>
          <c:idx val="5"/>
          <c:order val="5"/>
          <c:tx>
            <c:strRef>
              <c:f>ACC!$Q$29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cat>
            <c:strRef>
              <c:f>ACC!$K$31:$K$186</c:f>
              <c:strCache>
                <c:ptCount val="145"/>
                <c:pt idx="0">
                  <c:v>04</c:v>
                </c:pt>
                <c:pt idx="12">
                  <c:v>05</c:v>
                </c:pt>
                <c:pt idx="24">
                  <c:v>06</c:v>
                </c:pt>
                <c:pt idx="36">
                  <c:v>07</c:v>
                </c:pt>
                <c:pt idx="48">
                  <c:v>08</c:v>
                </c:pt>
                <c:pt idx="60">
                  <c:v>09</c:v>
                </c:pt>
                <c:pt idx="72">
                  <c:v>10</c:v>
                </c:pt>
                <c:pt idx="84">
                  <c:v>11</c:v>
                </c:pt>
                <c:pt idx="96">
                  <c:v>12</c:v>
                </c:pt>
                <c:pt idx="108">
                  <c:v>13</c:v>
                </c:pt>
                <c:pt idx="120">
                  <c:v>14</c:v>
                </c:pt>
                <c:pt idx="132">
                  <c:v>15</c:v>
                </c:pt>
                <c:pt idx="144">
                  <c:v>16</c:v>
                </c:pt>
              </c:strCache>
            </c:strRef>
          </c:cat>
          <c:val>
            <c:numRef>
              <c:f>ACC!$Q$31:$Q$186</c:f>
              <c:numCache>
                <c:formatCode>General</c:formatCode>
                <c:ptCount val="156"/>
                <c:pt idx="0">
                  <c:v>22</c:v>
                </c:pt>
                <c:pt idx="1">
                  <c:v>22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20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31</c:v>
                </c:pt>
                <c:pt idx="13">
                  <c:v>31</c:v>
                </c:pt>
                <c:pt idx="14">
                  <c:v>27</c:v>
                </c:pt>
                <c:pt idx="15">
                  <c:v>27</c:v>
                </c:pt>
                <c:pt idx="16">
                  <c:v>29</c:v>
                </c:pt>
                <c:pt idx="17">
                  <c:v>34</c:v>
                </c:pt>
                <c:pt idx="18">
                  <c:v>43</c:v>
                </c:pt>
                <c:pt idx="19">
                  <c:v>47</c:v>
                </c:pt>
                <c:pt idx="20">
                  <c:v>47</c:v>
                </c:pt>
                <c:pt idx="21">
                  <c:v>46</c:v>
                </c:pt>
                <c:pt idx="22">
                  <c:v>42</c:v>
                </c:pt>
                <c:pt idx="23">
                  <c:v>38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26</c:v>
                </c:pt>
                <c:pt idx="29">
                  <c:v>21</c:v>
                </c:pt>
                <c:pt idx="30">
                  <c:v>12</c:v>
                </c:pt>
                <c:pt idx="31">
                  <c:v>8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11</c:v>
                </c:pt>
                <c:pt idx="39">
                  <c:v>11</c:v>
                </c:pt>
                <c:pt idx="40">
                  <c:v>15</c:v>
                </c:pt>
                <c:pt idx="41">
                  <c:v>15</c:v>
                </c:pt>
                <c:pt idx="42">
                  <c:v>20</c:v>
                </c:pt>
                <c:pt idx="43">
                  <c:v>20</c:v>
                </c:pt>
                <c:pt idx="44">
                  <c:v>25</c:v>
                </c:pt>
                <c:pt idx="45">
                  <c:v>33</c:v>
                </c:pt>
                <c:pt idx="46">
                  <c:v>37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33</c:v>
                </c:pt>
                <c:pt idx="51">
                  <c:v>33</c:v>
                </c:pt>
                <c:pt idx="52">
                  <c:v>36</c:v>
                </c:pt>
                <c:pt idx="53">
                  <c:v>43</c:v>
                </c:pt>
                <c:pt idx="54">
                  <c:v>47</c:v>
                </c:pt>
                <c:pt idx="55">
                  <c:v>55</c:v>
                </c:pt>
                <c:pt idx="56">
                  <c:v>60</c:v>
                </c:pt>
                <c:pt idx="57">
                  <c:v>56</c:v>
                </c:pt>
                <c:pt idx="58">
                  <c:v>59</c:v>
                </c:pt>
                <c:pt idx="59">
                  <c:v>57</c:v>
                </c:pt>
                <c:pt idx="60">
                  <c:v>57</c:v>
                </c:pt>
                <c:pt idx="61">
                  <c:v>57</c:v>
                </c:pt>
                <c:pt idx="62">
                  <c:v>64</c:v>
                </c:pt>
                <c:pt idx="63">
                  <c:v>64</c:v>
                </c:pt>
                <c:pt idx="64">
                  <c:v>57</c:v>
                </c:pt>
                <c:pt idx="65">
                  <c:v>50</c:v>
                </c:pt>
                <c:pt idx="66">
                  <c:v>41</c:v>
                </c:pt>
                <c:pt idx="67">
                  <c:v>33</c:v>
                </c:pt>
                <c:pt idx="68">
                  <c:v>29</c:v>
                </c:pt>
                <c:pt idx="69">
                  <c:v>25</c:v>
                </c:pt>
                <c:pt idx="70">
                  <c:v>18</c:v>
                </c:pt>
                <c:pt idx="71">
                  <c:v>13</c:v>
                </c:pt>
                <c:pt idx="72">
                  <c:v>13</c:v>
                </c:pt>
                <c:pt idx="73">
                  <c:v>17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11</c:v>
                </c:pt>
                <c:pt idx="81">
                  <c:v>15</c:v>
                </c:pt>
                <c:pt idx="82">
                  <c:v>15</c:v>
                </c:pt>
                <c:pt idx="83">
                  <c:v>20</c:v>
                </c:pt>
                <c:pt idx="84">
                  <c:v>20</c:v>
                </c:pt>
                <c:pt idx="85">
                  <c:v>16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13</c:v>
                </c:pt>
                <c:pt idx="90">
                  <c:v>13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23</c:v>
                </c:pt>
                <c:pt idx="95">
                  <c:v>18</c:v>
                </c:pt>
                <c:pt idx="96">
                  <c:v>18</c:v>
                </c:pt>
                <c:pt idx="97">
                  <c:v>22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23</c:v>
                </c:pt>
                <c:pt idx="102">
                  <c:v>30</c:v>
                </c:pt>
                <c:pt idx="103">
                  <c:v>24</c:v>
                </c:pt>
                <c:pt idx="104">
                  <c:v>24</c:v>
                </c:pt>
                <c:pt idx="105">
                  <c:v>20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12</c:v>
                </c:pt>
                <c:pt idx="110">
                  <c:v>12</c:v>
                </c:pt>
                <c:pt idx="111">
                  <c:v>13</c:v>
                </c:pt>
                <c:pt idx="112">
                  <c:v>9</c:v>
                </c:pt>
                <c:pt idx="113">
                  <c:v>11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3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6</c:v>
                </c:pt>
                <c:pt idx="143">
                  <c:v>7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7</c:v>
                </c:pt>
                <c:pt idx="148">
                  <c:v>7</c:v>
                </c:pt>
                <c:pt idx="149">
                  <c:v>6</c:v>
                </c:pt>
                <c:pt idx="150">
                  <c:v>5</c:v>
                </c:pt>
                <c:pt idx="151">
                  <c:v>6</c:v>
                </c:pt>
                <c:pt idx="152">
                  <c:v>8</c:v>
                </c:pt>
                <c:pt idx="153">
                  <c:v>7</c:v>
                </c:pt>
                <c:pt idx="154">
                  <c:v>7</c:v>
                </c:pt>
                <c:pt idx="15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FC-40A5-AAF5-3FF943AF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52544"/>
        <c:axId val="222037120"/>
      </c:areaChart>
      <c:catAx>
        <c:axId val="2234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222037120"/>
        <c:crosses val="autoZero"/>
        <c:auto val="1"/>
        <c:lblAlgn val="ctr"/>
        <c:lblOffset val="100"/>
        <c:tickLblSkip val="4"/>
        <c:tickMarkSkip val="6"/>
        <c:noMultiLvlLbl val="0"/>
      </c:catAx>
      <c:valAx>
        <c:axId val="222037120"/>
        <c:scaling>
          <c:orientation val="minMax"/>
          <c:max val="7000"/>
          <c:min val="0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223452544"/>
        <c:crosses val="autoZero"/>
        <c:crossBetween val="between"/>
        <c:majorUnit val="1000"/>
        <c:minorUnit val="400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3.5072695035460996E-2"/>
          <c:y val="0.9077165798611091"/>
          <c:w val="0.93736022458628843"/>
          <c:h val="7.574696180555580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Figure 6-5: Motorcyclist share of ACC entitlement claims, 12 month rolling totals</a:t>
            </a:r>
          </a:p>
        </c:rich>
      </c:tx>
      <c:layout>
        <c:manualLayout>
          <c:xMode val="edge"/>
          <c:yMode val="edge"/>
          <c:x val="0.14003787878787879"/>
          <c:y val="6.666666666666671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228092983704247E-2"/>
          <c:y val="0.19799229942072968"/>
          <c:w val="0.88090841448560064"/>
          <c:h val="0.69853018372702691"/>
        </c:manualLayout>
      </c:layout>
      <c:lineChart>
        <c:grouping val="stacked"/>
        <c:varyColors val="0"/>
        <c:ser>
          <c:idx val="0"/>
          <c:order val="0"/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ACC!$K$31:$K$186</c:f>
              <c:strCache>
                <c:ptCount val="145"/>
                <c:pt idx="0">
                  <c:v>04</c:v>
                </c:pt>
                <c:pt idx="12">
                  <c:v>05</c:v>
                </c:pt>
                <c:pt idx="24">
                  <c:v>06</c:v>
                </c:pt>
                <c:pt idx="36">
                  <c:v>07</c:v>
                </c:pt>
                <c:pt idx="48">
                  <c:v>08</c:v>
                </c:pt>
                <c:pt idx="60">
                  <c:v>09</c:v>
                </c:pt>
                <c:pt idx="72">
                  <c:v>10</c:v>
                </c:pt>
                <c:pt idx="84">
                  <c:v>11</c:v>
                </c:pt>
                <c:pt idx="96">
                  <c:v>12</c:v>
                </c:pt>
                <c:pt idx="108">
                  <c:v>13</c:v>
                </c:pt>
                <c:pt idx="120">
                  <c:v>14</c:v>
                </c:pt>
                <c:pt idx="132">
                  <c:v>15</c:v>
                </c:pt>
                <c:pt idx="144">
                  <c:v>16</c:v>
                </c:pt>
              </c:strCache>
            </c:strRef>
          </c:cat>
          <c:val>
            <c:numRef>
              <c:f>ACC!$R$31:$R$186</c:f>
              <c:numCache>
                <c:formatCode>0.0%</c:formatCode>
                <c:ptCount val="156"/>
                <c:pt idx="0">
                  <c:v>0.1564916564916565</c:v>
                </c:pt>
                <c:pt idx="1">
                  <c:v>0.1563702653433259</c:v>
                </c:pt>
                <c:pt idx="2">
                  <c:v>0.15200803212851405</c:v>
                </c:pt>
                <c:pt idx="3">
                  <c:v>0.15621890547263681</c:v>
                </c:pt>
                <c:pt idx="4">
                  <c:v>0.15596146126053795</c:v>
                </c:pt>
                <c:pt idx="5">
                  <c:v>0.15521374350779066</c:v>
                </c:pt>
                <c:pt idx="6">
                  <c:v>0.15497193263833201</c:v>
                </c:pt>
                <c:pt idx="7">
                  <c:v>0.15376944555245314</c:v>
                </c:pt>
                <c:pt idx="8">
                  <c:v>0.15802955665024632</c:v>
                </c:pt>
                <c:pt idx="9">
                  <c:v>0.15777910924705413</c:v>
                </c:pt>
                <c:pt idx="10">
                  <c:v>0.15561224489795919</c:v>
                </c:pt>
                <c:pt idx="11">
                  <c:v>0.15475255302435192</c:v>
                </c:pt>
                <c:pt idx="12">
                  <c:v>0.15752741774675971</c:v>
                </c:pt>
                <c:pt idx="13">
                  <c:v>0.16386969397828233</c:v>
                </c:pt>
                <c:pt idx="14">
                  <c:v>0.16841066140177691</c:v>
                </c:pt>
                <c:pt idx="15">
                  <c:v>0.16754437292763799</c:v>
                </c:pt>
                <c:pt idx="16">
                  <c:v>0.16394073503944584</c:v>
                </c:pt>
                <c:pt idx="17">
                  <c:v>0.16294173829990449</c:v>
                </c:pt>
                <c:pt idx="18">
                  <c:v>0.1637831603229527</c:v>
                </c:pt>
                <c:pt idx="19">
                  <c:v>0.16534839924670433</c:v>
                </c:pt>
                <c:pt idx="20">
                  <c:v>0.16439124742846456</c:v>
                </c:pt>
                <c:pt idx="21">
                  <c:v>0.16791744840525327</c:v>
                </c:pt>
                <c:pt idx="22">
                  <c:v>0.17249766136576239</c:v>
                </c:pt>
                <c:pt idx="23">
                  <c:v>0.17710663683818045</c:v>
                </c:pt>
                <c:pt idx="24">
                  <c:v>0.17754089321815841</c:v>
                </c:pt>
                <c:pt idx="25">
                  <c:v>0.17656735514531163</c:v>
                </c:pt>
                <c:pt idx="26">
                  <c:v>0.17988186862359049</c:v>
                </c:pt>
                <c:pt idx="27">
                  <c:v>0.18135654697134568</c:v>
                </c:pt>
                <c:pt idx="28">
                  <c:v>0.18473172488296724</c:v>
                </c:pt>
                <c:pt idx="29">
                  <c:v>0.18827549001978061</c:v>
                </c:pt>
                <c:pt idx="30">
                  <c:v>0.18902223791034239</c:v>
                </c:pt>
                <c:pt idx="31">
                  <c:v>0.1921980762379765</c:v>
                </c:pt>
                <c:pt idx="32">
                  <c:v>0.19535469931580843</c:v>
                </c:pt>
                <c:pt idx="33">
                  <c:v>0.19706610109579356</c:v>
                </c:pt>
                <c:pt idx="34">
                  <c:v>0.19493759887502196</c:v>
                </c:pt>
                <c:pt idx="35">
                  <c:v>0.19324090121317158</c:v>
                </c:pt>
                <c:pt idx="36">
                  <c:v>0.19948141745894554</c:v>
                </c:pt>
                <c:pt idx="37">
                  <c:v>0.20334309839738066</c:v>
                </c:pt>
                <c:pt idx="38">
                  <c:v>0.20603968938740294</c:v>
                </c:pt>
                <c:pt idx="39">
                  <c:v>0.21003781368167757</c:v>
                </c:pt>
                <c:pt idx="40">
                  <c:v>0.2156064461407973</c:v>
                </c:pt>
                <c:pt idx="41">
                  <c:v>0.2159608570946516</c:v>
                </c:pt>
                <c:pt idx="42">
                  <c:v>0.21593220338983052</c:v>
                </c:pt>
                <c:pt idx="43">
                  <c:v>0.21336025576308262</c:v>
                </c:pt>
                <c:pt idx="44">
                  <c:v>0.2117805000839067</c:v>
                </c:pt>
                <c:pt idx="45">
                  <c:v>0.21433333333333332</c:v>
                </c:pt>
                <c:pt idx="46">
                  <c:v>0.21560846560846561</c:v>
                </c:pt>
                <c:pt idx="47">
                  <c:v>0.21684558216350125</c:v>
                </c:pt>
                <c:pt idx="48">
                  <c:v>0.21529275170011611</c:v>
                </c:pt>
                <c:pt idx="49">
                  <c:v>0.21547052061093774</c:v>
                </c:pt>
                <c:pt idx="50">
                  <c:v>0.21731184582156504</c:v>
                </c:pt>
                <c:pt idx="51">
                  <c:v>0.21676159479251425</c:v>
                </c:pt>
                <c:pt idx="52">
                  <c:v>0.21809820988668091</c:v>
                </c:pt>
                <c:pt idx="53">
                  <c:v>0.22165542208326477</c:v>
                </c:pt>
                <c:pt idx="54">
                  <c:v>0.22613229064841969</c:v>
                </c:pt>
                <c:pt idx="55">
                  <c:v>0.22674131401284373</c:v>
                </c:pt>
                <c:pt idx="56">
                  <c:v>0.23014693742776951</c:v>
                </c:pt>
                <c:pt idx="57">
                  <c:v>0.22605236990387803</c:v>
                </c:pt>
                <c:pt idx="58">
                  <c:v>0.23009289980092901</c:v>
                </c:pt>
                <c:pt idx="59">
                  <c:v>0.23474801061007958</c:v>
                </c:pt>
                <c:pt idx="60">
                  <c:v>0.23585841878928218</c:v>
                </c:pt>
                <c:pt idx="61">
                  <c:v>0.23649439705636394</c:v>
                </c:pt>
                <c:pt idx="62">
                  <c:v>0.23473631675262019</c:v>
                </c:pt>
                <c:pt idx="63">
                  <c:v>0.23548387096774193</c:v>
                </c:pt>
                <c:pt idx="64">
                  <c:v>0.2306241426611797</c:v>
                </c:pt>
                <c:pt idx="65">
                  <c:v>0.22988308115543329</c:v>
                </c:pt>
                <c:pt idx="66">
                  <c:v>0.23177175061641422</c:v>
                </c:pt>
                <c:pt idx="67">
                  <c:v>0.23689839572192514</c:v>
                </c:pt>
                <c:pt idx="68">
                  <c:v>0.23899483158082338</c:v>
                </c:pt>
                <c:pt idx="69">
                  <c:v>0.24263368497635504</c:v>
                </c:pt>
                <c:pt idx="70">
                  <c:v>0.24238484398216939</c:v>
                </c:pt>
                <c:pt idx="71">
                  <c:v>0.24168260038240919</c:v>
                </c:pt>
                <c:pt idx="72">
                  <c:v>0.24341206324419284</c:v>
                </c:pt>
                <c:pt idx="73">
                  <c:v>0.24630738522954093</c:v>
                </c:pt>
                <c:pt idx="74">
                  <c:v>0.24529447480267152</c:v>
                </c:pt>
                <c:pt idx="75">
                  <c:v>0.24501131454433245</c:v>
                </c:pt>
                <c:pt idx="76">
                  <c:v>0.24741615692891794</c:v>
                </c:pt>
                <c:pt idx="77">
                  <c:v>0.24692423915389597</c:v>
                </c:pt>
                <c:pt idx="78">
                  <c:v>0.24580152671755726</c:v>
                </c:pt>
                <c:pt idx="79">
                  <c:v>0.24784625579854208</c:v>
                </c:pt>
                <c:pt idx="80">
                  <c:v>0.24687996369412299</c:v>
                </c:pt>
                <c:pt idx="81">
                  <c:v>0.24861367837338263</c:v>
                </c:pt>
                <c:pt idx="82">
                  <c:v>0.24755472752678157</c:v>
                </c:pt>
                <c:pt idx="83">
                  <c:v>0.24469067405355494</c:v>
                </c:pt>
                <c:pt idx="84">
                  <c:v>0.24117920148560817</c:v>
                </c:pt>
                <c:pt idx="85">
                  <c:v>0.24161073825503357</c:v>
                </c:pt>
                <c:pt idx="86">
                  <c:v>0.24087932647333957</c:v>
                </c:pt>
                <c:pt idx="87">
                  <c:v>0.24084868267661461</c:v>
                </c:pt>
                <c:pt idx="88">
                  <c:v>0.24248777078965758</c:v>
                </c:pt>
                <c:pt idx="89">
                  <c:v>0.24564662177850011</c:v>
                </c:pt>
                <c:pt idx="90">
                  <c:v>0.2445475638051044</c:v>
                </c:pt>
                <c:pt idx="91">
                  <c:v>0.2421318630829313</c:v>
                </c:pt>
                <c:pt idx="92">
                  <c:v>0.24170831440254431</c:v>
                </c:pt>
                <c:pt idx="93">
                  <c:v>0.23948146463497841</c:v>
                </c:pt>
                <c:pt idx="94">
                  <c:v>0.23899657924743445</c:v>
                </c:pt>
                <c:pt idx="95">
                  <c:v>0.23766504517025713</c:v>
                </c:pt>
                <c:pt idx="96">
                  <c:v>0.23895253682487724</c:v>
                </c:pt>
                <c:pt idx="97">
                  <c:v>0.23373888628919046</c:v>
                </c:pt>
                <c:pt idx="98">
                  <c:v>0.22943825551078453</c:v>
                </c:pt>
                <c:pt idx="99">
                  <c:v>0.22840827980014275</c:v>
                </c:pt>
                <c:pt idx="100">
                  <c:v>0.2238173687926571</c:v>
                </c:pt>
                <c:pt idx="101">
                  <c:v>0.22083136513934815</c:v>
                </c:pt>
                <c:pt idx="102">
                  <c:v>0.22209054278264992</c:v>
                </c:pt>
                <c:pt idx="103">
                  <c:v>0.22001419446415899</c:v>
                </c:pt>
                <c:pt idx="104">
                  <c:v>0.21071513991867974</c:v>
                </c:pt>
                <c:pt idx="105">
                  <c:v>0.21099163679808841</c:v>
                </c:pt>
                <c:pt idx="106">
                  <c:v>0.21209213051823417</c:v>
                </c:pt>
                <c:pt idx="107">
                  <c:v>0.21350190839694658</c:v>
                </c:pt>
                <c:pt idx="108">
                  <c:v>0.21121097445600756</c:v>
                </c:pt>
                <c:pt idx="109">
                  <c:v>0.21197718631178708</c:v>
                </c:pt>
                <c:pt idx="110">
                  <c:v>0.21724630776560266</c:v>
                </c:pt>
                <c:pt idx="111">
                  <c:v>0.221069997643177</c:v>
                </c:pt>
                <c:pt idx="112">
                  <c:v>0.22584455468934561</c:v>
                </c:pt>
                <c:pt idx="113">
                  <c:v>0.22444127436994771</c:v>
                </c:pt>
                <c:pt idx="114">
                  <c:v>0.224301279014685</c:v>
                </c:pt>
                <c:pt idx="115">
                  <c:v>0.22436814496900334</c:v>
                </c:pt>
                <c:pt idx="116">
                  <c:v>0.22832026609645997</c:v>
                </c:pt>
                <c:pt idx="117">
                  <c:v>0.22833178005591798</c:v>
                </c:pt>
                <c:pt idx="118">
                  <c:v>0.22736793111473122</c:v>
                </c:pt>
                <c:pt idx="119">
                  <c:v>0.22909427843409774</c:v>
                </c:pt>
                <c:pt idx="120">
                  <c:v>0.22758620689655173</c:v>
                </c:pt>
                <c:pt idx="121">
                  <c:v>0.22914735866543096</c:v>
                </c:pt>
                <c:pt idx="122">
                  <c:v>0.23036529680365297</c:v>
                </c:pt>
                <c:pt idx="123">
                  <c:v>0.22734535494179411</c:v>
                </c:pt>
                <c:pt idx="124">
                  <c:v>0.22618776994771539</c:v>
                </c:pt>
                <c:pt idx="125">
                  <c:v>0.22722159730033745</c:v>
                </c:pt>
                <c:pt idx="126">
                  <c:v>0.22744402571491909</c:v>
                </c:pt>
                <c:pt idx="127">
                  <c:v>0.22998447549345752</c:v>
                </c:pt>
                <c:pt idx="128">
                  <c:v>0.23331130204890946</c:v>
                </c:pt>
                <c:pt idx="129">
                  <c:v>0.22851476421330982</c:v>
                </c:pt>
                <c:pt idx="130">
                  <c:v>0.23175303197353914</c:v>
                </c:pt>
                <c:pt idx="131">
                  <c:v>0.22955087871555652</c:v>
                </c:pt>
                <c:pt idx="132">
                  <c:v>0.22964098073555167</c:v>
                </c:pt>
                <c:pt idx="133">
                  <c:v>0.22841880341880341</c:v>
                </c:pt>
                <c:pt idx="134">
                  <c:v>0.22998296422487224</c:v>
                </c:pt>
                <c:pt idx="135">
                  <c:v>0.23203241629345275</c:v>
                </c:pt>
                <c:pt idx="136">
                  <c:v>0.23260776781903542</c:v>
                </c:pt>
                <c:pt idx="137">
                  <c:v>0.23218096457533077</c:v>
                </c:pt>
                <c:pt idx="138">
                  <c:v>0.23300555793073963</c:v>
                </c:pt>
                <c:pt idx="139">
                  <c:v>0.23070434415858287</c:v>
                </c:pt>
                <c:pt idx="140">
                  <c:v>0.22488536890370989</c:v>
                </c:pt>
                <c:pt idx="141">
                  <c:v>0.22818238085413659</c:v>
                </c:pt>
                <c:pt idx="142">
                  <c:v>0.22307848306631514</c:v>
                </c:pt>
                <c:pt idx="143">
                  <c:v>0.22055239642567018</c:v>
                </c:pt>
                <c:pt idx="144">
                  <c:v>0.22152791775851643</c:v>
                </c:pt>
                <c:pt idx="145">
                  <c:v>0.21775005031193398</c:v>
                </c:pt>
                <c:pt idx="146">
                  <c:v>0.21532050009922604</c:v>
                </c:pt>
                <c:pt idx="147">
                  <c:v>0.21463510076306005</c:v>
                </c:pt>
                <c:pt idx="148">
                  <c:v>0.2143823699980669</c:v>
                </c:pt>
                <c:pt idx="149">
                  <c:v>0.21377358490566037</c:v>
                </c:pt>
                <c:pt idx="150">
                  <c:v>0.21165701475807958</c:v>
                </c:pt>
                <c:pt idx="151">
                  <c:v>0.2120264803236484</c:v>
                </c:pt>
                <c:pt idx="152">
                  <c:v>0.21546052631578946</c:v>
                </c:pt>
                <c:pt idx="153">
                  <c:v>0.21329183449285977</c:v>
                </c:pt>
                <c:pt idx="154">
                  <c:v>0.2151921682378535</c:v>
                </c:pt>
                <c:pt idx="155">
                  <c:v>0.21938040345821325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7-418D-90EA-31A017EEC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081792"/>
        <c:axId val="222083328"/>
      </c:lineChart>
      <c:catAx>
        <c:axId val="2220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083328"/>
        <c:crosses val="autoZero"/>
        <c:auto val="1"/>
        <c:lblAlgn val="ctr"/>
        <c:lblOffset val="100"/>
        <c:tickLblSkip val="2"/>
        <c:tickMarkSkip val="6"/>
        <c:noMultiLvlLbl val="0"/>
      </c:catAx>
      <c:valAx>
        <c:axId val="222083328"/>
        <c:scaling>
          <c:orientation val="minMax"/>
          <c:max val="0.25"/>
          <c:min val="0.1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081792"/>
        <c:crosses val="autoZero"/>
        <c:crossBetween val="midCat"/>
        <c:majorUnit val="0.05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Figure 6-1: Hospitalised for over one day: 12 month rolling totals</a:t>
            </a:r>
          </a:p>
        </c:rich>
      </c:tx>
      <c:layout>
        <c:manualLayout>
          <c:xMode val="edge"/>
          <c:yMode val="edge"/>
          <c:x val="0.14061720917363971"/>
          <c:y val="5.873715124816450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228092983704247E-2"/>
          <c:y val="0.18045394105472551"/>
          <c:w val="0.85685921738416204"/>
          <c:h val="0.61999976875137364"/>
        </c:manualLayout>
      </c:layout>
      <c:areaChart>
        <c:grouping val="stacked"/>
        <c:varyColors val="0"/>
        <c:ser>
          <c:idx val="0"/>
          <c:order val="0"/>
          <c:tx>
            <c:strRef>
              <c:f>Hospitalisations!$N$19</c:f>
              <c:strCache>
                <c:ptCount val="1"/>
                <c:pt idx="0">
                  <c:v>Motorcyclists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cat>
            <c:strRef>
              <c:f>Hospitalisations!$C$24:$C$87</c:f>
              <c:strCache>
                <c:ptCount val="61"/>
                <c:pt idx="0">
                  <c:v>01</c:v>
                </c:pt>
                <c:pt idx="4">
                  <c:v>02</c:v>
                </c:pt>
                <c:pt idx="8">
                  <c:v>03</c:v>
                </c:pt>
                <c:pt idx="12">
                  <c:v>04</c:v>
                </c:pt>
                <c:pt idx="16">
                  <c:v>05</c:v>
                </c:pt>
                <c:pt idx="20">
                  <c:v>06</c:v>
                </c:pt>
                <c:pt idx="24">
                  <c:v>07</c:v>
                </c:pt>
                <c:pt idx="28">
                  <c:v>08</c:v>
                </c:pt>
                <c:pt idx="32">
                  <c:v>09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strCache>
            </c:strRef>
          </c:cat>
          <c:val>
            <c:numRef>
              <c:f>Hospitalisations!$N$24:$N$87</c:f>
              <c:numCache>
                <c:formatCode>General</c:formatCode>
                <c:ptCount val="64"/>
                <c:pt idx="0">
                  <c:v>534</c:v>
                </c:pt>
                <c:pt idx="1">
                  <c:v>517</c:v>
                </c:pt>
                <c:pt idx="2">
                  <c:v>491</c:v>
                </c:pt>
                <c:pt idx="3">
                  <c:v>487</c:v>
                </c:pt>
                <c:pt idx="4">
                  <c:v>485</c:v>
                </c:pt>
                <c:pt idx="5">
                  <c:v>467</c:v>
                </c:pt>
                <c:pt idx="6">
                  <c:v>467</c:v>
                </c:pt>
                <c:pt idx="7">
                  <c:v>459</c:v>
                </c:pt>
                <c:pt idx="8">
                  <c:v>448</c:v>
                </c:pt>
                <c:pt idx="9">
                  <c:v>468</c:v>
                </c:pt>
                <c:pt idx="10">
                  <c:v>481</c:v>
                </c:pt>
                <c:pt idx="11">
                  <c:v>479</c:v>
                </c:pt>
                <c:pt idx="12">
                  <c:v>481</c:v>
                </c:pt>
                <c:pt idx="13">
                  <c:v>461</c:v>
                </c:pt>
                <c:pt idx="14">
                  <c:v>466</c:v>
                </c:pt>
                <c:pt idx="15">
                  <c:v>485</c:v>
                </c:pt>
                <c:pt idx="16">
                  <c:v>514</c:v>
                </c:pt>
                <c:pt idx="17">
                  <c:v>553</c:v>
                </c:pt>
                <c:pt idx="18">
                  <c:v>567</c:v>
                </c:pt>
                <c:pt idx="19">
                  <c:v>598</c:v>
                </c:pt>
                <c:pt idx="20">
                  <c:v>609</c:v>
                </c:pt>
                <c:pt idx="21">
                  <c:v>600</c:v>
                </c:pt>
                <c:pt idx="22">
                  <c:v>631</c:v>
                </c:pt>
                <c:pt idx="23">
                  <c:v>666</c:v>
                </c:pt>
                <c:pt idx="24">
                  <c:v>734</c:v>
                </c:pt>
                <c:pt idx="25">
                  <c:v>787</c:v>
                </c:pt>
                <c:pt idx="26">
                  <c:v>775</c:v>
                </c:pt>
                <c:pt idx="27">
                  <c:v>779</c:v>
                </c:pt>
                <c:pt idx="28">
                  <c:v>746</c:v>
                </c:pt>
                <c:pt idx="29">
                  <c:v>752</c:v>
                </c:pt>
                <c:pt idx="30">
                  <c:v>761</c:v>
                </c:pt>
                <c:pt idx="31">
                  <c:v>769</c:v>
                </c:pt>
                <c:pt idx="32">
                  <c:v>756</c:v>
                </c:pt>
                <c:pt idx="33">
                  <c:v>732</c:v>
                </c:pt>
                <c:pt idx="34">
                  <c:v>718</c:v>
                </c:pt>
                <c:pt idx="35">
                  <c:v>685</c:v>
                </c:pt>
                <c:pt idx="36">
                  <c:v>698</c:v>
                </c:pt>
                <c:pt idx="37">
                  <c:v>680</c:v>
                </c:pt>
                <c:pt idx="38">
                  <c:v>657</c:v>
                </c:pt>
                <c:pt idx="39">
                  <c:v>665</c:v>
                </c:pt>
                <c:pt idx="40">
                  <c:v>624</c:v>
                </c:pt>
                <c:pt idx="41">
                  <c:v>614</c:v>
                </c:pt>
                <c:pt idx="42">
                  <c:v>632</c:v>
                </c:pt>
                <c:pt idx="43">
                  <c:v>601</c:v>
                </c:pt>
                <c:pt idx="44">
                  <c:v>599</c:v>
                </c:pt>
                <c:pt idx="45">
                  <c:v>601</c:v>
                </c:pt>
                <c:pt idx="46">
                  <c:v>588</c:v>
                </c:pt>
                <c:pt idx="47">
                  <c:v>608</c:v>
                </c:pt>
                <c:pt idx="48">
                  <c:v>652</c:v>
                </c:pt>
                <c:pt idx="49">
                  <c:v>648</c:v>
                </c:pt>
                <c:pt idx="50">
                  <c:v>649</c:v>
                </c:pt>
                <c:pt idx="51">
                  <c:v>646</c:v>
                </c:pt>
                <c:pt idx="52">
                  <c:v>612</c:v>
                </c:pt>
                <c:pt idx="53">
                  <c:v>617</c:v>
                </c:pt>
                <c:pt idx="54">
                  <c:v>627</c:v>
                </c:pt>
                <c:pt idx="55">
                  <c:v>629</c:v>
                </c:pt>
                <c:pt idx="56">
                  <c:v>635</c:v>
                </c:pt>
                <c:pt idx="57">
                  <c:v>642</c:v>
                </c:pt>
                <c:pt idx="58">
                  <c:v>641</c:v>
                </c:pt>
                <c:pt idx="59">
                  <c:v>665</c:v>
                </c:pt>
                <c:pt idx="60">
                  <c:v>681</c:v>
                </c:pt>
                <c:pt idx="61">
                  <c:v>706</c:v>
                </c:pt>
                <c:pt idx="62">
                  <c:v>745</c:v>
                </c:pt>
                <c:pt idx="63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2-4B61-A043-77D1BB18A56A}"/>
            </c:ext>
          </c:extLst>
        </c:ser>
        <c:ser>
          <c:idx val="1"/>
          <c:order val="1"/>
          <c:tx>
            <c:strRef>
              <c:f>Hospitalisations!$O$19</c:f>
              <c:strCache>
                <c:ptCount val="1"/>
                <c:pt idx="0">
                  <c:v>Drivers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strRef>
              <c:f>Hospitalisations!$C$24:$C$87</c:f>
              <c:strCache>
                <c:ptCount val="61"/>
                <c:pt idx="0">
                  <c:v>01</c:v>
                </c:pt>
                <c:pt idx="4">
                  <c:v>02</c:v>
                </c:pt>
                <c:pt idx="8">
                  <c:v>03</c:v>
                </c:pt>
                <c:pt idx="12">
                  <c:v>04</c:v>
                </c:pt>
                <c:pt idx="16">
                  <c:v>05</c:v>
                </c:pt>
                <c:pt idx="20">
                  <c:v>06</c:v>
                </c:pt>
                <c:pt idx="24">
                  <c:v>07</c:v>
                </c:pt>
                <c:pt idx="28">
                  <c:v>08</c:v>
                </c:pt>
                <c:pt idx="32">
                  <c:v>09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strCache>
            </c:strRef>
          </c:cat>
          <c:val>
            <c:numRef>
              <c:f>Hospitalisations!$O$24:$O$87</c:f>
              <c:numCache>
                <c:formatCode>General</c:formatCode>
                <c:ptCount val="64"/>
                <c:pt idx="0">
                  <c:v>1108</c:v>
                </c:pt>
                <c:pt idx="1">
                  <c:v>1102</c:v>
                </c:pt>
                <c:pt idx="2">
                  <c:v>1085</c:v>
                </c:pt>
                <c:pt idx="3">
                  <c:v>1159</c:v>
                </c:pt>
                <c:pt idx="4">
                  <c:v>1139</c:v>
                </c:pt>
                <c:pt idx="5">
                  <c:v>1130</c:v>
                </c:pt>
                <c:pt idx="6">
                  <c:v>1138</c:v>
                </c:pt>
                <c:pt idx="7">
                  <c:v>1079</c:v>
                </c:pt>
                <c:pt idx="8">
                  <c:v>1050</c:v>
                </c:pt>
                <c:pt idx="9">
                  <c:v>1077</c:v>
                </c:pt>
                <c:pt idx="10">
                  <c:v>1104</c:v>
                </c:pt>
                <c:pt idx="11">
                  <c:v>1099</c:v>
                </c:pt>
                <c:pt idx="12">
                  <c:v>1146</c:v>
                </c:pt>
                <c:pt idx="13">
                  <c:v>1103</c:v>
                </c:pt>
                <c:pt idx="14">
                  <c:v>1069</c:v>
                </c:pt>
                <c:pt idx="15">
                  <c:v>1083</c:v>
                </c:pt>
                <c:pt idx="16">
                  <c:v>1072</c:v>
                </c:pt>
                <c:pt idx="17">
                  <c:v>1111</c:v>
                </c:pt>
                <c:pt idx="18">
                  <c:v>1121</c:v>
                </c:pt>
                <c:pt idx="19">
                  <c:v>1111</c:v>
                </c:pt>
                <c:pt idx="20">
                  <c:v>1137</c:v>
                </c:pt>
                <c:pt idx="21">
                  <c:v>1150</c:v>
                </c:pt>
                <c:pt idx="22">
                  <c:v>1142</c:v>
                </c:pt>
                <c:pt idx="23">
                  <c:v>1146</c:v>
                </c:pt>
                <c:pt idx="24">
                  <c:v>1113</c:v>
                </c:pt>
                <c:pt idx="25">
                  <c:v>1091</c:v>
                </c:pt>
                <c:pt idx="26">
                  <c:v>1106</c:v>
                </c:pt>
                <c:pt idx="27">
                  <c:v>1114</c:v>
                </c:pt>
                <c:pt idx="28">
                  <c:v>1108</c:v>
                </c:pt>
                <c:pt idx="29">
                  <c:v>1084</c:v>
                </c:pt>
                <c:pt idx="30">
                  <c:v>1024</c:v>
                </c:pt>
                <c:pt idx="31">
                  <c:v>1052</c:v>
                </c:pt>
                <c:pt idx="32">
                  <c:v>1051</c:v>
                </c:pt>
                <c:pt idx="33">
                  <c:v>1073</c:v>
                </c:pt>
                <c:pt idx="34">
                  <c:v>1087</c:v>
                </c:pt>
                <c:pt idx="35">
                  <c:v>990</c:v>
                </c:pt>
                <c:pt idx="36">
                  <c:v>954</c:v>
                </c:pt>
                <c:pt idx="37">
                  <c:v>905</c:v>
                </c:pt>
                <c:pt idx="38">
                  <c:v>875</c:v>
                </c:pt>
                <c:pt idx="39">
                  <c:v>904</c:v>
                </c:pt>
                <c:pt idx="40">
                  <c:v>933</c:v>
                </c:pt>
                <c:pt idx="41">
                  <c:v>902</c:v>
                </c:pt>
                <c:pt idx="42">
                  <c:v>922</c:v>
                </c:pt>
                <c:pt idx="43">
                  <c:v>894</c:v>
                </c:pt>
                <c:pt idx="44">
                  <c:v>874</c:v>
                </c:pt>
                <c:pt idx="45">
                  <c:v>868</c:v>
                </c:pt>
                <c:pt idx="46">
                  <c:v>863</c:v>
                </c:pt>
                <c:pt idx="47">
                  <c:v>898</c:v>
                </c:pt>
                <c:pt idx="48">
                  <c:v>870</c:v>
                </c:pt>
                <c:pt idx="49">
                  <c:v>899</c:v>
                </c:pt>
                <c:pt idx="50">
                  <c:v>909</c:v>
                </c:pt>
                <c:pt idx="51">
                  <c:v>918</c:v>
                </c:pt>
                <c:pt idx="52">
                  <c:v>956</c:v>
                </c:pt>
                <c:pt idx="53">
                  <c:v>942</c:v>
                </c:pt>
                <c:pt idx="54">
                  <c:v>931</c:v>
                </c:pt>
                <c:pt idx="55">
                  <c:v>917</c:v>
                </c:pt>
                <c:pt idx="56">
                  <c:v>865</c:v>
                </c:pt>
                <c:pt idx="57">
                  <c:v>857</c:v>
                </c:pt>
                <c:pt idx="58">
                  <c:v>903</c:v>
                </c:pt>
                <c:pt idx="59">
                  <c:v>934</c:v>
                </c:pt>
                <c:pt idx="60">
                  <c:v>1003</c:v>
                </c:pt>
                <c:pt idx="61">
                  <c:v>1053</c:v>
                </c:pt>
                <c:pt idx="62">
                  <c:v>1028</c:v>
                </c:pt>
                <c:pt idx="63">
                  <c:v>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2-4B61-A043-77D1BB18A56A}"/>
            </c:ext>
          </c:extLst>
        </c:ser>
        <c:ser>
          <c:idx val="2"/>
          <c:order val="2"/>
          <c:tx>
            <c:strRef>
              <c:f>Hospitalisations!$P$19</c:f>
              <c:strCache>
                <c:ptCount val="1"/>
                <c:pt idx="0">
                  <c:v>Passengers</c:v>
                </c:pt>
              </c:strCache>
            </c:strRef>
          </c:tx>
          <c:spPr>
            <a:ln w="25400">
              <a:noFill/>
            </a:ln>
          </c:spPr>
          <c:cat>
            <c:strRef>
              <c:f>Hospitalisations!$C$24:$C$87</c:f>
              <c:strCache>
                <c:ptCount val="61"/>
                <c:pt idx="0">
                  <c:v>01</c:v>
                </c:pt>
                <c:pt idx="4">
                  <c:v>02</c:v>
                </c:pt>
                <c:pt idx="8">
                  <c:v>03</c:v>
                </c:pt>
                <c:pt idx="12">
                  <c:v>04</c:v>
                </c:pt>
                <c:pt idx="16">
                  <c:v>05</c:v>
                </c:pt>
                <c:pt idx="20">
                  <c:v>06</c:v>
                </c:pt>
                <c:pt idx="24">
                  <c:v>07</c:v>
                </c:pt>
                <c:pt idx="28">
                  <c:v>08</c:v>
                </c:pt>
                <c:pt idx="32">
                  <c:v>09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strCache>
            </c:strRef>
          </c:cat>
          <c:val>
            <c:numRef>
              <c:f>Hospitalisations!$P$24:$P$87</c:f>
              <c:numCache>
                <c:formatCode>General</c:formatCode>
                <c:ptCount val="64"/>
                <c:pt idx="0">
                  <c:v>760</c:v>
                </c:pt>
                <c:pt idx="1">
                  <c:v>772</c:v>
                </c:pt>
                <c:pt idx="2">
                  <c:v>769</c:v>
                </c:pt>
                <c:pt idx="3">
                  <c:v>775</c:v>
                </c:pt>
                <c:pt idx="4">
                  <c:v>750</c:v>
                </c:pt>
                <c:pt idx="5">
                  <c:v>749</c:v>
                </c:pt>
                <c:pt idx="6">
                  <c:v>733</c:v>
                </c:pt>
                <c:pt idx="7">
                  <c:v>706</c:v>
                </c:pt>
                <c:pt idx="8">
                  <c:v>695</c:v>
                </c:pt>
                <c:pt idx="9">
                  <c:v>682</c:v>
                </c:pt>
                <c:pt idx="10">
                  <c:v>704</c:v>
                </c:pt>
                <c:pt idx="11">
                  <c:v>698</c:v>
                </c:pt>
                <c:pt idx="12">
                  <c:v>695</c:v>
                </c:pt>
                <c:pt idx="13">
                  <c:v>660</c:v>
                </c:pt>
                <c:pt idx="14">
                  <c:v>625</c:v>
                </c:pt>
                <c:pt idx="15">
                  <c:v>646</c:v>
                </c:pt>
                <c:pt idx="16">
                  <c:v>680</c:v>
                </c:pt>
                <c:pt idx="17">
                  <c:v>696</c:v>
                </c:pt>
                <c:pt idx="18">
                  <c:v>745</c:v>
                </c:pt>
                <c:pt idx="19">
                  <c:v>701</c:v>
                </c:pt>
                <c:pt idx="20">
                  <c:v>665</c:v>
                </c:pt>
                <c:pt idx="21">
                  <c:v>683</c:v>
                </c:pt>
                <c:pt idx="22">
                  <c:v>652</c:v>
                </c:pt>
                <c:pt idx="23">
                  <c:v>691</c:v>
                </c:pt>
                <c:pt idx="24">
                  <c:v>711</c:v>
                </c:pt>
                <c:pt idx="25">
                  <c:v>718</c:v>
                </c:pt>
                <c:pt idx="26">
                  <c:v>711</c:v>
                </c:pt>
                <c:pt idx="27">
                  <c:v>693</c:v>
                </c:pt>
                <c:pt idx="28">
                  <c:v>677</c:v>
                </c:pt>
                <c:pt idx="29">
                  <c:v>643</c:v>
                </c:pt>
                <c:pt idx="30">
                  <c:v>625</c:v>
                </c:pt>
                <c:pt idx="31">
                  <c:v>585</c:v>
                </c:pt>
                <c:pt idx="32">
                  <c:v>595</c:v>
                </c:pt>
                <c:pt idx="33">
                  <c:v>614</c:v>
                </c:pt>
                <c:pt idx="34">
                  <c:v>624</c:v>
                </c:pt>
                <c:pt idx="35">
                  <c:v>614</c:v>
                </c:pt>
                <c:pt idx="36">
                  <c:v>584</c:v>
                </c:pt>
                <c:pt idx="37">
                  <c:v>566</c:v>
                </c:pt>
                <c:pt idx="38">
                  <c:v>568</c:v>
                </c:pt>
                <c:pt idx="39">
                  <c:v>590</c:v>
                </c:pt>
                <c:pt idx="40">
                  <c:v>584</c:v>
                </c:pt>
                <c:pt idx="41">
                  <c:v>545</c:v>
                </c:pt>
                <c:pt idx="42">
                  <c:v>508</c:v>
                </c:pt>
                <c:pt idx="43">
                  <c:v>481</c:v>
                </c:pt>
                <c:pt idx="44">
                  <c:v>475</c:v>
                </c:pt>
                <c:pt idx="45">
                  <c:v>482</c:v>
                </c:pt>
                <c:pt idx="46">
                  <c:v>473</c:v>
                </c:pt>
                <c:pt idx="47">
                  <c:v>481</c:v>
                </c:pt>
                <c:pt idx="48">
                  <c:v>481</c:v>
                </c:pt>
                <c:pt idx="49">
                  <c:v>489</c:v>
                </c:pt>
                <c:pt idx="50">
                  <c:v>533</c:v>
                </c:pt>
                <c:pt idx="51">
                  <c:v>529</c:v>
                </c:pt>
                <c:pt idx="52">
                  <c:v>521</c:v>
                </c:pt>
                <c:pt idx="53">
                  <c:v>483</c:v>
                </c:pt>
                <c:pt idx="54">
                  <c:v>442</c:v>
                </c:pt>
                <c:pt idx="55">
                  <c:v>439</c:v>
                </c:pt>
                <c:pt idx="56">
                  <c:v>440</c:v>
                </c:pt>
                <c:pt idx="57">
                  <c:v>463</c:v>
                </c:pt>
                <c:pt idx="58">
                  <c:v>492</c:v>
                </c:pt>
                <c:pt idx="59">
                  <c:v>537</c:v>
                </c:pt>
                <c:pt idx="60">
                  <c:v>576</c:v>
                </c:pt>
                <c:pt idx="61">
                  <c:v>597</c:v>
                </c:pt>
                <c:pt idx="62">
                  <c:v>573</c:v>
                </c:pt>
                <c:pt idx="63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2-4B61-A043-77D1BB18A56A}"/>
            </c:ext>
          </c:extLst>
        </c:ser>
        <c:ser>
          <c:idx val="3"/>
          <c:order val="3"/>
          <c:tx>
            <c:strRef>
              <c:f>Hospitalisations!$Q$19</c:f>
              <c:strCache>
                <c:ptCount val="1"/>
                <c:pt idx="0">
                  <c:v>Cyclist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25400">
              <a:noFill/>
            </a:ln>
          </c:spPr>
          <c:cat>
            <c:strRef>
              <c:f>Hospitalisations!$C$24:$C$87</c:f>
              <c:strCache>
                <c:ptCount val="61"/>
                <c:pt idx="0">
                  <c:v>01</c:v>
                </c:pt>
                <c:pt idx="4">
                  <c:v>02</c:v>
                </c:pt>
                <c:pt idx="8">
                  <c:v>03</c:v>
                </c:pt>
                <c:pt idx="12">
                  <c:v>04</c:v>
                </c:pt>
                <c:pt idx="16">
                  <c:v>05</c:v>
                </c:pt>
                <c:pt idx="20">
                  <c:v>06</c:v>
                </c:pt>
                <c:pt idx="24">
                  <c:v>07</c:v>
                </c:pt>
                <c:pt idx="28">
                  <c:v>08</c:v>
                </c:pt>
                <c:pt idx="32">
                  <c:v>09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strCache>
            </c:strRef>
          </c:cat>
          <c:val>
            <c:numRef>
              <c:f>Hospitalisations!$Q$24:$Q$87</c:f>
              <c:numCache>
                <c:formatCode>General</c:formatCode>
                <c:ptCount val="64"/>
                <c:pt idx="0">
                  <c:v>124</c:v>
                </c:pt>
                <c:pt idx="1">
                  <c:v>129</c:v>
                </c:pt>
                <c:pt idx="2">
                  <c:v>133</c:v>
                </c:pt>
                <c:pt idx="3">
                  <c:v>130</c:v>
                </c:pt>
                <c:pt idx="4">
                  <c:v>120</c:v>
                </c:pt>
                <c:pt idx="5">
                  <c:v>117</c:v>
                </c:pt>
                <c:pt idx="6">
                  <c:v>115</c:v>
                </c:pt>
                <c:pt idx="7">
                  <c:v>110</c:v>
                </c:pt>
                <c:pt idx="8">
                  <c:v>106</c:v>
                </c:pt>
                <c:pt idx="9">
                  <c:v>107</c:v>
                </c:pt>
                <c:pt idx="10">
                  <c:v>103</c:v>
                </c:pt>
                <c:pt idx="11">
                  <c:v>103</c:v>
                </c:pt>
                <c:pt idx="12">
                  <c:v>109</c:v>
                </c:pt>
                <c:pt idx="13">
                  <c:v>103</c:v>
                </c:pt>
                <c:pt idx="14">
                  <c:v>116</c:v>
                </c:pt>
                <c:pt idx="15">
                  <c:v>136</c:v>
                </c:pt>
                <c:pt idx="16">
                  <c:v>138</c:v>
                </c:pt>
                <c:pt idx="17">
                  <c:v>139</c:v>
                </c:pt>
                <c:pt idx="18">
                  <c:v>143</c:v>
                </c:pt>
                <c:pt idx="19">
                  <c:v>132</c:v>
                </c:pt>
                <c:pt idx="20">
                  <c:v>126</c:v>
                </c:pt>
                <c:pt idx="21">
                  <c:v>132</c:v>
                </c:pt>
                <c:pt idx="22">
                  <c:v>137</c:v>
                </c:pt>
                <c:pt idx="23">
                  <c:v>141</c:v>
                </c:pt>
                <c:pt idx="24">
                  <c:v>141</c:v>
                </c:pt>
                <c:pt idx="25">
                  <c:v>136</c:v>
                </c:pt>
                <c:pt idx="26">
                  <c:v>130</c:v>
                </c:pt>
                <c:pt idx="27">
                  <c:v>141</c:v>
                </c:pt>
                <c:pt idx="28">
                  <c:v>153</c:v>
                </c:pt>
                <c:pt idx="29">
                  <c:v>162</c:v>
                </c:pt>
                <c:pt idx="30">
                  <c:v>160</c:v>
                </c:pt>
                <c:pt idx="31">
                  <c:v>138</c:v>
                </c:pt>
                <c:pt idx="32">
                  <c:v>121</c:v>
                </c:pt>
                <c:pt idx="33">
                  <c:v>112</c:v>
                </c:pt>
                <c:pt idx="34">
                  <c:v>109</c:v>
                </c:pt>
                <c:pt idx="35">
                  <c:v>114</c:v>
                </c:pt>
                <c:pt idx="36">
                  <c:v>120</c:v>
                </c:pt>
                <c:pt idx="37">
                  <c:v>118</c:v>
                </c:pt>
                <c:pt idx="38">
                  <c:v>109</c:v>
                </c:pt>
                <c:pt idx="39">
                  <c:v>113</c:v>
                </c:pt>
                <c:pt idx="40">
                  <c:v>114</c:v>
                </c:pt>
                <c:pt idx="41">
                  <c:v>117</c:v>
                </c:pt>
                <c:pt idx="42">
                  <c:v>128</c:v>
                </c:pt>
                <c:pt idx="43">
                  <c:v>128</c:v>
                </c:pt>
                <c:pt idx="44">
                  <c:v>123</c:v>
                </c:pt>
                <c:pt idx="45">
                  <c:v>127</c:v>
                </c:pt>
                <c:pt idx="46">
                  <c:v>122</c:v>
                </c:pt>
                <c:pt idx="47">
                  <c:v>113</c:v>
                </c:pt>
                <c:pt idx="48">
                  <c:v>125</c:v>
                </c:pt>
                <c:pt idx="49">
                  <c:v>122</c:v>
                </c:pt>
                <c:pt idx="50">
                  <c:v>119</c:v>
                </c:pt>
                <c:pt idx="51">
                  <c:v>130</c:v>
                </c:pt>
                <c:pt idx="52">
                  <c:v>123</c:v>
                </c:pt>
                <c:pt idx="53">
                  <c:v>125</c:v>
                </c:pt>
                <c:pt idx="54">
                  <c:v>130</c:v>
                </c:pt>
                <c:pt idx="55">
                  <c:v>118</c:v>
                </c:pt>
                <c:pt idx="56">
                  <c:v>103</c:v>
                </c:pt>
                <c:pt idx="57">
                  <c:v>95</c:v>
                </c:pt>
                <c:pt idx="58">
                  <c:v>93</c:v>
                </c:pt>
                <c:pt idx="59">
                  <c:v>100</c:v>
                </c:pt>
                <c:pt idx="60">
                  <c:v>112</c:v>
                </c:pt>
                <c:pt idx="61">
                  <c:v>116</c:v>
                </c:pt>
                <c:pt idx="62">
                  <c:v>106</c:v>
                </c:pt>
                <c:pt idx="6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22-4B61-A043-77D1BB18A56A}"/>
            </c:ext>
          </c:extLst>
        </c:ser>
        <c:ser>
          <c:idx val="4"/>
          <c:order val="4"/>
          <c:tx>
            <c:strRef>
              <c:f>Hospitalisations!$R$19</c:f>
              <c:strCache>
                <c:ptCount val="1"/>
                <c:pt idx="0">
                  <c:v>Pedestrians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</c:spPr>
          <c:cat>
            <c:strRef>
              <c:f>Hospitalisations!$C$24:$C$87</c:f>
              <c:strCache>
                <c:ptCount val="61"/>
                <c:pt idx="0">
                  <c:v>01</c:v>
                </c:pt>
                <c:pt idx="4">
                  <c:v>02</c:v>
                </c:pt>
                <c:pt idx="8">
                  <c:v>03</c:v>
                </c:pt>
                <c:pt idx="12">
                  <c:v>04</c:v>
                </c:pt>
                <c:pt idx="16">
                  <c:v>05</c:v>
                </c:pt>
                <c:pt idx="20">
                  <c:v>06</c:v>
                </c:pt>
                <c:pt idx="24">
                  <c:v>07</c:v>
                </c:pt>
                <c:pt idx="28">
                  <c:v>08</c:v>
                </c:pt>
                <c:pt idx="32">
                  <c:v>09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strCache>
            </c:strRef>
          </c:cat>
          <c:val>
            <c:numRef>
              <c:f>Hospitalisations!$R$24:$R$87</c:f>
              <c:numCache>
                <c:formatCode>General</c:formatCode>
                <c:ptCount val="64"/>
                <c:pt idx="0">
                  <c:v>360</c:v>
                </c:pt>
                <c:pt idx="1">
                  <c:v>360</c:v>
                </c:pt>
                <c:pt idx="2">
                  <c:v>369</c:v>
                </c:pt>
                <c:pt idx="3">
                  <c:v>376</c:v>
                </c:pt>
                <c:pt idx="4">
                  <c:v>391</c:v>
                </c:pt>
                <c:pt idx="5">
                  <c:v>389</c:v>
                </c:pt>
                <c:pt idx="6">
                  <c:v>394</c:v>
                </c:pt>
                <c:pt idx="7">
                  <c:v>408</c:v>
                </c:pt>
                <c:pt idx="8">
                  <c:v>396</c:v>
                </c:pt>
                <c:pt idx="9">
                  <c:v>402</c:v>
                </c:pt>
                <c:pt idx="10">
                  <c:v>398</c:v>
                </c:pt>
                <c:pt idx="11">
                  <c:v>392</c:v>
                </c:pt>
                <c:pt idx="12">
                  <c:v>388</c:v>
                </c:pt>
                <c:pt idx="13">
                  <c:v>376</c:v>
                </c:pt>
                <c:pt idx="14">
                  <c:v>359</c:v>
                </c:pt>
                <c:pt idx="15">
                  <c:v>353</c:v>
                </c:pt>
                <c:pt idx="16">
                  <c:v>351</c:v>
                </c:pt>
                <c:pt idx="17">
                  <c:v>346</c:v>
                </c:pt>
                <c:pt idx="18">
                  <c:v>366</c:v>
                </c:pt>
                <c:pt idx="19">
                  <c:v>356</c:v>
                </c:pt>
                <c:pt idx="20">
                  <c:v>363</c:v>
                </c:pt>
                <c:pt idx="21">
                  <c:v>379</c:v>
                </c:pt>
                <c:pt idx="22">
                  <c:v>367</c:v>
                </c:pt>
                <c:pt idx="23">
                  <c:v>385</c:v>
                </c:pt>
                <c:pt idx="24">
                  <c:v>362</c:v>
                </c:pt>
                <c:pt idx="25">
                  <c:v>343</c:v>
                </c:pt>
                <c:pt idx="26">
                  <c:v>346</c:v>
                </c:pt>
                <c:pt idx="27">
                  <c:v>340</c:v>
                </c:pt>
                <c:pt idx="28">
                  <c:v>357</c:v>
                </c:pt>
                <c:pt idx="29">
                  <c:v>365</c:v>
                </c:pt>
                <c:pt idx="30">
                  <c:v>364</c:v>
                </c:pt>
                <c:pt idx="31">
                  <c:v>349</c:v>
                </c:pt>
                <c:pt idx="32">
                  <c:v>339</c:v>
                </c:pt>
                <c:pt idx="33">
                  <c:v>328</c:v>
                </c:pt>
                <c:pt idx="34">
                  <c:v>329</c:v>
                </c:pt>
                <c:pt idx="35">
                  <c:v>341</c:v>
                </c:pt>
                <c:pt idx="36">
                  <c:v>332</c:v>
                </c:pt>
                <c:pt idx="37">
                  <c:v>334</c:v>
                </c:pt>
                <c:pt idx="38">
                  <c:v>323</c:v>
                </c:pt>
                <c:pt idx="39">
                  <c:v>315</c:v>
                </c:pt>
                <c:pt idx="40">
                  <c:v>327</c:v>
                </c:pt>
                <c:pt idx="41">
                  <c:v>328</c:v>
                </c:pt>
                <c:pt idx="42">
                  <c:v>320</c:v>
                </c:pt>
                <c:pt idx="43">
                  <c:v>315</c:v>
                </c:pt>
                <c:pt idx="44">
                  <c:v>302</c:v>
                </c:pt>
                <c:pt idx="45">
                  <c:v>306</c:v>
                </c:pt>
                <c:pt idx="46">
                  <c:v>312</c:v>
                </c:pt>
                <c:pt idx="47">
                  <c:v>313</c:v>
                </c:pt>
                <c:pt idx="48">
                  <c:v>325</c:v>
                </c:pt>
                <c:pt idx="49">
                  <c:v>307</c:v>
                </c:pt>
                <c:pt idx="50">
                  <c:v>312</c:v>
                </c:pt>
                <c:pt idx="51">
                  <c:v>310</c:v>
                </c:pt>
                <c:pt idx="52">
                  <c:v>290</c:v>
                </c:pt>
                <c:pt idx="53">
                  <c:v>309</c:v>
                </c:pt>
                <c:pt idx="54">
                  <c:v>288</c:v>
                </c:pt>
                <c:pt idx="55">
                  <c:v>291</c:v>
                </c:pt>
                <c:pt idx="56">
                  <c:v>302</c:v>
                </c:pt>
                <c:pt idx="57">
                  <c:v>290</c:v>
                </c:pt>
                <c:pt idx="58">
                  <c:v>307</c:v>
                </c:pt>
                <c:pt idx="59">
                  <c:v>331</c:v>
                </c:pt>
                <c:pt idx="60">
                  <c:v>323</c:v>
                </c:pt>
                <c:pt idx="61">
                  <c:v>316</c:v>
                </c:pt>
                <c:pt idx="62">
                  <c:v>312</c:v>
                </c:pt>
                <c:pt idx="6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22-4B61-A043-77D1BB18A56A}"/>
            </c:ext>
          </c:extLst>
        </c:ser>
        <c:ser>
          <c:idx val="5"/>
          <c:order val="5"/>
          <c:tx>
            <c:strRef>
              <c:f>Hospitalisations!$S$19</c:f>
              <c:strCache>
                <c:ptCount val="1"/>
                <c:pt idx="0">
                  <c:v>Other/unknown</c:v>
                </c:pt>
              </c:strCache>
            </c:strRef>
          </c:tx>
          <c:spPr>
            <a:ln w="25400">
              <a:noFill/>
            </a:ln>
          </c:spPr>
          <c:cat>
            <c:strRef>
              <c:f>Hospitalisations!$C$24:$C$87</c:f>
              <c:strCache>
                <c:ptCount val="61"/>
                <c:pt idx="0">
                  <c:v>01</c:v>
                </c:pt>
                <c:pt idx="4">
                  <c:v>02</c:v>
                </c:pt>
                <c:pt idx="8">
                  <c:v>03</c:v>
                </c:pt>
                <c:pt idx="12">
                  <c:v>04</c:v>
                </c:pt>
                <c:pt idx="16">
                  <c:v>05</c:v>
                </c:pt>
                <c:pt idx="20">
                  <c:v>06</c:v>
                </c:pt>
                <c:pt idx="24">
                  <c:v>07</c:v>
                </c:pt>
                <c:pt idx="28">
                  <c:v>08</c:v>
                </c:pt>
                <c:pt idx="32">
                  <c:v>09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strCache>
            </c:strRef>
          </c:cat>
          <c:val>
            <c:numRef>
              <c:f>Hospitalisations!$S$24:$S$87</c:f>
              <c:numCache>
                <c:formatCode>General</c:formatCode>
                <c:ptCount val="64"/>
                <c:pt idx="0">
                  <c:v>283</c:v>
                </c:pt>
                <c:pt idx="1">
                  <c:v>267</c:v>
                </c:pt>
                <c:pt idx="2">
                  <c:v>246</c:v>
                </c:pt>
                <c:pt idx="3">
                  <c:v>253</c:v>
                </c:pt>
                <c:pt idx="4">
                  <c:v>253</c:v>
                </c:pt>
                <c:pt idx="5">
                  <c:v>246</c:v>
                </c:pt>
                <c:pt idx="6">
                  <c:v>264</c:v>
                </c:pt>
                <c:pt idx="7">
                  <c:v>265</c:v>
                </c:pt>
                <c:pt idx="8">
                  <c:v>272</c:v>
                </c:pt>
                <c:pt idx="9">
                  <c:v>277</c:v>
                </c:pt>
                <c:pt idx="10">
                  <c:v>276</c:v>
                </c:pt>
                <c:pt idx="11">
                  <c:v>288</c:v>
                </c:pt>
                <c:pt idx="12">
                  <c:v>284</c:v>
                </c:pt>
                <c:pt idx="13">
                  <c:v>299</c:v>
                </c:pt>
                <c:pt idx="14">
                  <c:v>332</c:v>
                </c:pt>
                <c:pt idx="15">
                  <c:v>332</c:v>
                </c:pt>
                <c:pt idx="16">
                  <c:v>334</c:v>
                </c:pt>
                <c:pt idx="17">
                  <c:v>327</c:v>
                </c:pt>
                <c:pt idx="18">
                  <c:v>302</c:v>
                </c:pt>
                <c:pt idx="19">
                  <c:v>302</c:v>
                </c:pt>
                <c:pt idx="20">
                  <c:v>321</c:v>
                </c:pt>
                <c:pt idx="21">
                  <c:v>322</c:v>
                </c:pt>
                <c:pt idx="22">
                  <c:v>333</c:v>
                </c:pt>
                <c:pt idx="23">
                  <c:v>370</c:v>
                </c:pt>
                <c:pt idx="24">
                  <c:v>359</c:v>
                </c:pt>
                <c:pt idx="25">
                  <c:v>358</c:v>
                </c:pt>
                <c:pt idx="26">
                  <c:v>373</c:v>
                </c:pt>
                <c:pt idx="27">
                  <c:v>339</c:v>
                </c:pt>
                <c:pt idx="28">
                  <c:v>336</c:v>
                </c:pt>
                <c:pt idx="29">
                  <c:v>352</c:v>
                </c:pt>
                <c:pt idx="30">
                  <c:v>350</c:v>
                </c:pt>
                <c:pt idx="31">
                  <c:v>351</c:v>
                </c:pt>
                <c:pt idx="32">
                  <c:v>347</c:v>
                </c:pt>
                <c:pt idx="33">
                  <c:v>325</c:v>
                </c:pt>
                <c:pt idx="34">
                  <c:v>302</c:v>
                </c:pt>
                <c:pt idx="35">
                  <c:v>299</c:v>
                </c:pt>
                <c:pt idx="36">
                  <c:v>292</c:v>
                </c:pt>
                <c:pt idx="37">
                  <c:v>295</c:v>
                </c:pt>
                <c:pt idx="38">
                  <c:v>289</c:v>
                </c:pt>
                <c:pt idx="39">
                  <c:v>310</c:v>
                </c:pt>
                <c:pt idx="40">
                  <c:v>301</c:v>
                </c:pt>
                <c:pt idx="41">
                  <c:v>301</c:v>
                </c:pt>
                <c:pt idx="42">
                  <c:v>311</c:v>
                </c:pt>
                <c:pt idx="43">
                  <c:v>288</c:v>
                </c:pt>
                <c:pt idx="44">
                  <c:v>332</c:v>
                </c:pt>
                <c:pt idx="45">
                  <c:v>355</c:v>
                </c:pt>
                <c:pt idx="46">
                  <c:v>381</c:v>
                </c:pt>
                <c:pt idx="47">
                  <c:v>385</c:v>
                </c:pt>
                <c:pt idx="48">
                  <c:v>358</c:v>
                </c:pt>
                <c:pt idx="49">
                  <c:v>352</c:v>
                </c:pt>
                <c:pt idx="50">
                  <c:v>349</c:v>
                </c:pt>
                <c:pt idx="51">
                  <c:v>352</c:v>
                </c:pt>
                <c:pt idx="52">
                  <c:v>340</c:v>
                </c:pt>
                <c:pt idx="53">
                  <c:v>352</c:v>
                </c:pt>
                <c:pt idx="54">
                  <c:v>339</c:v>
                </c:pt>
                <c:pt idx="55">
                  <c:v>327</c:v>
                </c:pt>
                <c:pt idx="56">
                  <c:v>344</c:v>
                </c:pt>
                <c:pt idx="57">
                  <c:v>320</c:v>
                </c:pt>
                <c:pt idx="58">
                  <c:v>322</c:v>
                </c:pt>
                <c:pt idx="59">
                  <c:v>335</c:v>
                </c:pt>
                <c:pt idx="60">
                  <c:v>351</c:v>
                </c:pt>
                <c:pt idx="61">
                  <c:v>348</c:v>
                </c:pt>
                <c:pt idx="62">
                  <c:v>349</c:v>
                </c:pt>
                <c:pt idx="63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22-4B61-A043-77D1BB18A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92416"/>
        <c:axId val="234093952"/>
      </c:areaChart>
      <c:catAx>
        <c:axId val="23409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93952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34093952"/>
        <c:scaling>
          <c:orientation val="minMax"/>
          <c:max val="3500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0924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2.7306737588652603E-2"/>
          <c:y val="0.90488151041666653"/>
          <c:w val="0.95392840852159067"/>
          <c:h val="9.51185727334746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Figure</a:t>
            </a:r>
            <a:r>
              <a:rPr lang="en-NZ" sz="1000" baseline="0">
                <a:latin typeface="+mn-lt"/>
              </a:rPr>
              <a:t> 6-3: </a:t>
            </a:r>
            <a:r>
              <a:rPr lang="en-NZ" sz="1000">
                <a:latin typeface="+mn-lt"/>
              </a:rPr>
              <a:t>Motorcyclist share of hospitalisations for over one day: 12 month rolling totals</a:t>
            </a:r>
          </a:p>
        </c:rich>
      </c:tx>
      <c:layout>
        <c:manualLayout>
          <c:xMode val="edge"/>
          <c:yMode val="edge"/>
          <c:x val="0.11704630938226739"/>
          <c:y val="6.666666666666671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228092983704247E-2"/>
          <c:y val="0.20973972967035509"/>
          <c:w val="0.88090841448560064"/>
          <c:h val="0.6473476938731012"/>
        </c:manualLayout>
      </c:layout>
      <c:lineChart>
        <c:grouping val="stacked"/>
        <c:varyColors val="0"/>
        <c:ser>
          <c:idx val="0"/>
          <c:order val="0"/>
          <c:tx>
            <c:strRef>
              <c:f>Hospitalisations!$N$19</c:f>
              <c:strCache>
                <c:ptCount val="1"/>
                <c:pt idx="0">
                  <c:v>Motorcyclists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Hospitalisations!$C$24:$C$87</c:f>
              <c:strCache>
                <c:ptCount val="61"/>
                <c:pt idx="0">
                  <c:v>01</c:v>
                </c:pt>
                <c:pt idx="4">
                  <c:v>02</c:v>
                </c:pt>
                <c:pt idx="8">
                  <c:v>03</c:v>
                </c:pt>
                <c:pt idx="12">
                  <c:v>04</c:v>
                </c:pt>
                <c:pt idx="16">
                  <c:v>05</c:v>
                </c:pt>
                <c:pt idx="20">
                  <c:v>06</c:v>
                </c:pt>
                <c:pt idx="24">
                  <c:v>07</c:v>
                </c:pt>
                <c:pt idx="28">
                  <c:v>08</c:v>
                </c:pt>
                <c:pt idx="32">
                  <c:v>09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strCache>
            </c:strRef>
          </c:cat>
          <c:val>
            <c:numRef>
              <c:f>Hospitalisations!$T$24:$T$87</c:f>
              <c:numCache>
                <c:formatCode>0%</c:formatCode>
                <c:ptCount val="64"/>
                <c:pt idx="0">
                  <c:v>0.16850741558851373</c:v>
                </c:pt>
                <c:pt idx="1">
                  <c:v>0.16428344455036542</c:v>
                </c:pt>
                <c:pt idx="2">
                  <c:v>0.15874555447785321</c:v>
                </c:pt>
                <c:pt idx="3">
                  <c:v>0.15314465408805031</c:v>
                </c:pt>
                <c:pt idx="4">
                  <c:v>0.15455704270235818</c:v>
                </c:pt>
                <c:pt idx="5">
                  <c:v>0.15074241446094255</c:v>
                </c:pt>
                <c:pt idx="6">
                  <c:v>0.15011250401800064</c:v>
                </c:pt>
                <c:pt idx="7">
                  <c:v>0.15163528245787908</c:v>
                </c:pt>
                <c:pt idx="8">
                  <c:v>0.15099427030670712</c:v>
                </c:pt>
                <c:pt idx="9">
                  <c:v>0.15532691669432461</c:v>
                </c:pt>
                <c:pt idx="10">
                  <c:v>0.15688193085453359</c:v>
                </c:pt>
                <c:pt idx="11">
                  <c:v>0.15658711997384767</c:v>
                </c:pt>
                <c:pt idx="12">
                  <c:v>0.15501127940702547</c:v>
                </c:pt>
                <c:pt idx="13">
                  <c:v>0.15356429047301798</c:v>
                </c:pt>
                <c:pt idx="14">
                  <c:v>0.15706100438153017</c:v>
                </c:pt>
                <c:pt idx="15">
                  <c:v>0.15980230642504117</c:v>
                </c:pt>
                <c:pt idx="16">
                  <c:v>0.16639689219812237</c:v>
                </c:pt>
                <c:pt idx="17">
                  <c:v>0.17433795712484237</c:v>
                </c:pt>
                <c:pt idx="18">
                  <c:v>0.17478421701602959</c:v>
                </c:pt>
                <c:pt idx="19">
                  <c:v>0.18687500000000001</c:v>
                </c:pt>
                <c:pt idx="20">
                  <c:v>0.1890717168581186</c:v>
                </c:pt>
                <c:pt idx="21">
                  <c:v>0.18371096142069809</c:v>
                </c:pt>
                <c:pt idx="22">
                  <c:v>0.19343960760269774</c:v>
                </c:pt>
                <c:pt idx="23">
                  <c:v>0.19593998234774934</c:v>
                </c:pt>
                <c:pt idx="24">
                  <c:v>0.21461988304093568</c:v>
                </c:pt>
                <c:pt idx="25">
                  <c:v>0.22924555782114769</c:v>
                </c:pt>
                <c:pt idx="26">
                  <c:v>0.22522522522522523</c:v>
                </c:pt>
                <c:pt idx="27">
                  <c:v>0.22871403405754551</c:v>
                </c:pt>
                <c:pt idx="28">
                  <c:v>0.22090612970091797</c:v>
                </c:pt>
                <c:pt idx="29">
                  <c:v>0.22394282310899344</c:v>
                </c:pt>
                <c:pt idx="30">
                  <c:v>0.23172959805115712</c:v>
                </c:pt>
                <c:pt idx="31">
                  <c:v>0.23705302096177558</c:v>
                </c:pt>
                <c:pt idx="32">
                  <c:v>0.23558741040822687</c:v>
                </c:pt>
                <c:pt idx="33">
                  <c:v>0.22989949748743718</c:v>
                </c:pt>
                <c:pt idx="34">
                  <c:v>0.22656989586620385</c:v>
                </c:pt>
                <c:pt idx="35">
                  <c:v>0.22510680249753531</c:v>
                </c:pt>
                <c:pt idx="36">
                  <c:v>0.23422818791946309</c:v>
                </c:pt>
                <c:pt idx="37">
                  <c:v>0.23464458247066944</c:v>
                </c:pt>
                <c:pt idx="38">
                  <c:v>0.23289613612194257</c:v>
                </c:pt>
                <c:pt idx="39">
                  <c:v>0.22954780807732136</c:v>
                </c:pt>
                <c:pt idx="40">
                  <c:v>0.21644120707596254</c:v>
                </c:pt>
                <c:pt idx="41">
                  <c:v>0.21873886711791948</c:v>
                </c:pt>
                <c:pt idx="42">
                  <c:v>0.22403403048564338</c:v>
                </c:pt>
                <c:pt idx="43">
                  <c:v>0.22201699298115996</c:v>
                </c:pt>
                <c:pt idx="44">
                  <c:v>0.22144177449168206</c:v>
                </c:pt>
                <c:pt idx="45">
                  <c:v>0.2194231471339905</c:v>
                </c:pt>
                <c:pt idx="46">
                  <c:v>0.21467688937568455</c:v>
                </c:pt>
                <c:pt idx="47">
                  <c:v>0.21729807005003574</c:v>
                </c:pt>
                <c:pt idx="48">
                  <c:v>0.23194592671647102</c:v>
                </c:pt>
                <c:pt idx="49">
                  <c:v>0.23003194888178913</c:v>
                </c:pt>
                <c:pt idx="50">
                  <c:v>0.22605363984674329</c:v>
                </c:pt>
                <c:pt idx="51">
                  <c:v>0.22391681109185441</c:v>
                </c:pt>
                <c:pt idx="52">
                  <c:v>0.21534130893736805</c:v>
                </c:pt>
                <c:pt idx="53">
                  <c:v>0.21817538896746819</c:v>
                </c:pt>
                <c:pt idx="54">
                  <c:v>0.22742110990206746</c:v>
                </c:pt>
                <c:pt idx="55">
                  <c:v>0.23116501286291805</c:v>
                </c:pt>
                <c:pt idx="56">
                  <c:v>0.2361472666418743</c:v>
                </c:pt>
                <c:pt idx="57">
                  <c:v>0.24071991001124859</c:v>
                </c:pt>
                <c:pt idx="58">
                  <c:v>0.2324147933284989</c:v>
                </c:pt>
                <c:pt idx="59">
                  <c:v>0.22915230875258444</c:v>
                </c:pt>
                <c:pt idx="60">
                  <c:v>0.22357189757058438</c:v>
                </c:pt>
                <c:pt idx="61">
                  <c:v>0.22512755102040816</c:v>
                </c:pt>
                <c:pt idx="62">
                  <c:v>0.23931898490202377</c:v>
                </c:pt>
                <c:pt idx="63">
                  <c:v>0.23735273735273735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6-455D-ACD1-67362507E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95264"/>
        <c:axId val="233997056"/>
      </c:lineChart>
      <c:catAx>
        <c:axId val="2339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997056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33997056"/>
        <c:scaling>
          <c:orientation val="minMax"/>
          <c:max val="0.25"/>
          <c:min val="0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995264"/>
        <c:crosses val="autoZero"/>
        <c:crossBetween val="between"/>
        <c:majorUnit val="0.05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800"/>
              <a:t>Figure 6-4: Non-motorcyclist hospitalisations for over one day: 12 month rolling totals</a:t>
            </a:r>
          </a:p>
        </c:rich>
      </c:tx>
      <c:layout>
        <c:manualLayout>
          <c:xMode val="edge"/>
          <c:yMode val="edge"/>
          <c:x val="0.11708599290780142"/>
          <c:y val="1.9242424242424335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228092983704247E-2"/>
          <c:y val="0.20973972967035509"/>
          <c:w val="0.88090841448560064"/>
          <c:h val="0.64734769387310165"/>
        </c:manualLayout>
      </c:layout>
      <c:lineChart>
        <c:grouping val="stacked"/>
        <c:varyColors val="0"/>
        <c:ser>
          <c:idx val="0"/>
          <c:order val="0"/>
          <c:tx>
            <c:strRef>
              <c:f>Hospitalisations!$N$19</c:f>
              <c:strCache>
                <c:ptCount val="1"/>
                <c:pt idx="0">
                  <c:v>Motorcyclists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Hospitalisations!$C$24:$C$87</c:f>
              <c:strCache>
                <c:ptCount val="61"/>
                <c:pt idx="0">
                  <c:v>01</c:v>
                </c:pt>
                <c:pt idx="4">
                  <c:v>02</c:v>
                </c:pt>
                <c:pt idx="8">
                  <c:v>03</c:v>
                </c:pt>
                <c:pt idx="12">
                  <c:v>04</c:v>
                </c:pt>
                <c:pt idx="16">
                  <c:v>05</c:v>
                </c:pt>
                <c:pt idx="20">
                  <c:v>06</c:v>
                </c:pt>
                <c:pt idx="24">
                  <c:v>07</c:v>
                </c:pt>
                <c:pt idx="28">
                  <c:v>08</c:v>
                </c:pt>
                <c:pt idx="32">
                  <c:v>09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strCache>
            </c:strRef>
          </c:cat>
          <c:val>
            <c:numRef>
              <c:f>Hospitalisations!$U$24:$U$87</c:f>
              <c:numCache>
                <c:formatCode>General</c:formatCode>
                <c:ptCount val="64"/>
                <c:pt idx="0">
                  <c:v>2635</c:v>
                </c:pt>
                <c:pt idx="1">
                  <c:v>2630</c:v>
                </c:pt>
                <c:pt idx="2">
                  <c:v>2602</c:v>
                </c:pt>
                <c:pt idx="3">
                  <c:v>2693</c:v>
                </c:pt>
                <c:pt idx="4">
                  <c:v>2653</c:v>
                </c:pt>
                <c:pt idx="5">
                  <c:v>2631</c:v>
                </c:pt>
                <c:pt idx="6">
                  <c:v>2644</c:v>
                </c:pt>
                <c:pt idx="7">
                  <c:v>2568</c:v>
                </c:pt>
                <c:pt idx="8">
                  <c:v>2519</c:v>
                </c:pt>
                <c:pt idx="9">
                  <c:v>2545</c:v>
                </c:pt>
                <c:pt idx="10">
                  <c:v>2585</c:v>
                </c:pt>
                <c:pt idx="11">
                  <c:v>2580</c:v>
                </c:pt>
                <c:pt idx="12">
                  <c:v>2622</c:v>
                </c:pt>
                <c:pt idx="13">
                  <c:v>2541</c:v>
                </c:pt>
                <c:pt idx="14">
                  <c:v>2501</c:v>
                </c:pt>
                <c:pt idx="15">
                  <c:v>2550</c:v>
                </c:pt>
                <c:pt idx="16">
                  <c:v>2575</c:v>
                </c:pt>
                <c:pt idx="17">
                  <c:v>2619</c:v>
                </c:pt>
                <c:pt idx="18">
                  <c:v>2677</c:v>
                </c:pt>
                <c:pt idx="19">
                  <c:v>2602</c:v>
                </c:pt>
                <c:pt idx="20">
                  <c:v>2612</c:v>
                </c:pt>
                <c:pt idx="21">
                  <c:v>2666</c:v>
                </c:pt>
                <c:pt idx="22">
                  <c:v>2631</c:v>
                </c:pt>
                <c:pt idx="23">
                  <c:v>2733</c:v>
                </c:pt>
                <c:pt idx="24">
                  <c:v>2686</c:v>
                </c:pt>
                <c:pt idx="25">
                  <c:v>2646</c:v>
                </c:pt>
                <c:pt idx="26">
                  <c:v>2666</c:v>
                </c:pt>
                <c:pt idx="27">
                  <c:v>2627</c:v>
                </c:pt>
                <c:pt idx="28">
                  <c:v>2631</c:v>
                </c:pt>
                <c:pt idx="29">
                  <c:v>2606</c:v>
                </c:pt>
                <c:pt idx="30">
                  <c:v>2523</c:v>
                </c:pt>
                <c:pt idx="31">
                  <c:v>2475</c:v>
                </c:pt>
                <c:pt idx="32">
                  <c:v>2453</c:v>
                </c:pt>
                <c:pt idx="33">
                  <c:v>2452</c:v>
                </c:pt>
                <c:pt idx="34">
                  <c:v>2451</c:v>
                </c:pt>
                <c:pt idx="35">
                  <c:v>2358</c:v>
                </c:pt>
                <c:pt idx="36">
                  <c:v>2282</c:v>
                </c:pt>
                <c:pt idx="37">
                  <c:v>2218</c:v>
                </c:pt>
                <c:pt idx="38">
                  <c:v>2164</c:v>
                </c:pt>
                <c:pt idx="39">
                  <c:v>2232</c:v>
                </c:pt>
                <c:pt idx="40">
                  <c:v>2259</c:v>
                </c:pt>
                <c:pt idx="41">
                  <c:v>2193</c:v>
                </c:pt>
                <c:pt idx="42">
                  <c:v>2189</c:v>
                </c:pt>
                <c:pt idx="43">
                  <c:v>2106</c:v>
                </c:pt>
                <c:pt idx="44">
                  <c:v>2106</c:v>
                </c:pt>
                <c:pt idx="45">
                  <c:v>2138</c:v>
                </c:pt>
                <c:pt idx="46">
                  <c:v>2151</c:v>
                </c:pt>
                <c:pt idx="47">
                  <c:v>2190</c:v>
                </c:pt>
                <c:pt idx="48">
                  <c:v>2159</c:v>
                </c:pt>
                <c:pt idx="49">
                  <c:v>2169</c:v>
                </c:pt>
                <c:pt idx="50">
                  <c:v>2222</c:v>
                </c:pt>
                <c:pt idx="51">
                  <c:v>2239</c:v>
                </c:pt>
                <c:pt idx="52">
                  <c:v>2230</c:v>
                </c:pt>
                <c:pt idx="53">
                  <c:v>2211</c:v>
                </c:pt>
                <c:pt idx="54">
                  <c:v>2130</c:v>
                </c:pt>
                <c:pt idx="55">
                  <c:v>2092</c:v>
                </c:pt>
                <c:pt idx="56">
                  <c:v>2054</c:v>
                </c:pt>
                <c:pt idx="57">
                  <c:v>2025</c:v>
                </c:pt>
                <c:pt idx="58">
                  <c:v>2117</c:v>
                </c:pt>
                <c:pt idx="59">
                  <c:v>2237</c:v>
                </c:pt>
                <c:pt idx="60">
                  <c:v>2365</c:v>
                </c:pt>
                <c:pt idx="61">
                  <c:v>2430</c:v>
                </c:pt>
                <c:pt idx="62">
                  <c:v>2368</c:v>
                </c:pt>
                <c:pt idx="63">
                  <c:v>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27A-A797-09768EB7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164224"/>
        <c:axId val="234165760"/>
      </c:lineChart>
      <c:catAx>
        <c:axId val="23416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165760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34165760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1642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Calibri"/>
                <a:cs typeface="Calibri"/>
              </a:defRPr>
            </a:pPr>
            <a:r>
              <a:rPr lang="en-NZ" sz="1000" b="1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Figure 5-4: Travel growth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Calibri"/>
                <a:cs typeface="Calibri"/>
              </a:defRPr>
            </a:pPr>
            <a:r>
              <a:rPr lang="en-NZ" sz="1000" b="1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Compared with the same quarter a year ago </a:t>
            </a:r>
          </a:p>
        </c:rich>
      </c:tx>
      <c:layout>
        <c:manualLayout>
          <c:xMode val="edge"/>
          <c:yMode val="edge"/>
          <c:x val="0.14900472813238771"/>
          <c:y val="7.8089412377172822E-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22453703703722"/>
          <c:y val="0.17680238095238732"/>
          <c:w val="0.86060810185185188"/>
          <c:h val="0.63533589293074078"/>
        </c:manualLayout>
      </c:layout>
      <c:lineChart>
        <c:grouping val="standard"/>
        <c:varyColors val="0"/>
        <c:ser>
          <c:idx val="0"/>
          <c:order val="0"/>
          <c:tx>
            <c:strRef>
              <c:f>Travel!$K$20</c:f>
              <c:strCache>
                <c:ptCount val="1"/>
                <c:pt idx="0">
                  <c:v>Light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Travel!$F$25:$F$81</c:f>
              <c:numCache>
                <c:formatCode>mmmyy</c:formatCode>
                <c:ptCount val="57"/>
                <c:pt idx="0">
                  <c:v>37316</c:v>
                </c:pt>
                <c:pt idx="1">
                  <c:v>37408</c:v>
                </c:pt>
                <c:pt idx="2">
                  <c:v>37500</c:v>
                </c:pt>
                <c:pt idx="3">
                  <c:v>37591</c:v>
                </c:pt>
                <c:pt idx="4">
                  <c:v>37681</c:v>
                </c:pt>
                <c:pt idx="5">
                  <c:v>37773</c:v>
                </c:pt>
                <c:pt idx="6">
                  <c:v>37865</c:v>
                </c:pt>
                <c:pt idx="7">
                  <c:v>37956</c:v>
                </c:pt>
                <c:pt idx="8">
                  <c:v>38047</c:v>
                </c:pt>
                <c:pt idx="9">
                  <c:v>38139</c:v>
                </c:pt>
                <c:pt idx="10">
                  <c:v>38231</c:v>
                </c:pt>
                <c:pt idx="11">
                  <c:v>38322</c:v>
                </c:pt>
                <c:pt idx="12">
                  <c:v>38412</c:v>
                </c:pt>
                <c:pt idx="13">
                  <c:v>38504</c:v>
                </c:pt>
                <c:pt idx="14">
                  <c:v>38596</c:v>
                </c:pt>
                <c:pt idx="15">
                  <c:v>38687</c:v>
                </c:pt>
                <c:pt idx="16">
                  <c:v>38777</c:v>
                </c:pt>
                <c:pt idx="17">
                  <c:v>38869</c:v>
                </c:pt>
                <c:pt idx="18">
                  <c:v>38961</c:v>
                </c:pt>
                <c:pt idx="19">
                  <c:v>39052</c:v>
                </c:pt>
                <c:pt idx="20">
                  <c:v>39142</c:v>
                </c:pt>
                <c:pt idx="21">
                  <c:v>39234</c:v>
                </c:pt>
                <c:pt idx="22">
                  <c:v>39326</c:v>
                </c:pt>
                <c:pt idx="23">
                  <c:v>39417</c:v>
                </c:pt>
                <c:pt idx="24">
                  <c:v>39508</c:v>
                </c:pt>
                <c:pt idx="25">
                  <c:v>39600</c:v>
                </c:pt>
                <c:pt idx="26">
                  <c:v>39692</c:v>
                </c:pt>
                <c:pt idx="27">
                  <c:v>39783</c:v>
                </c:pt>
                <c:pt idx="28">
                  <c:v>39873</c:v>
                </c:pt>
                <c:pt idx="29">
                  <c:v>39965</c:v>
                </c:pt>
                <c:pt idx="30">
                  <c:v>40057</c:v>
                </c:pt>
                <c:pt idx="31">
                  <c:v>40148</c:v>
                </c:pt>
                <c:pt idx="32">
                  <c:v>40238</c:v>
                </c:pt>
                <c:pt idx="33">
                  <c:v>40330</c:v>
                </c:pt>
                <c:pt idx="34">
                  <c:v>40422</c:v>
                </c:pt>
                <c:pt idx="35">
                  <c:v>40513</c:v>
                </c:pt>
                <c:pt idx="36">
                  <c:v>40603</c:v>
                </c:pt>
                <c:pt idx="37">
                  <c:v>40695</c:v>
                </c:pt>
                <c:pt idx="38">
                  <c:v>40787</c:v>
                </c:pt>
                <c:pt idx="39">
                  <c:v>40878</c:v>
                </c:pt>
                <c:pt idx="40">
                  <c:v>40969</c:v>
                </c:pt>
                <c:pt idx="41">
                  <c:v>41061</c:v>
                </c:pt>
                <c:pt idx="42">
                  <c:v>41153</c:v>
                </c:pt>
                <c:pt idx="43">
                  <c:v>41244</c:v>
                </c:pt>
                <c:pt idx="44">
                  <c:v>41334</c:v>
                </c:pt>
                <c:pt idx="45">
                  <c:v>41426</c:v>
                </c:pt>
                <c:pt idx="46">
                  <c:v>41518</c:v>
                </c:pt>
                <c:pt idx="47">
                  <c:v>41609</c:v>
                </c:pt>
                <c:pt idx="48">
                  <c:v>41699</c:v>
                </c:pt>
                <c:pt idx="49">
                  <c:v>41791</c:v>
                </c:pt>
                <c:pt idx="50">
                  <c:v>41883</c:v>
                </c:pt>
                <c:pt idx="51">
                  <c:v>41974</c:v>
                </c:pt>
                <c:pt idx="52">
                  <c:v>42064</c:v>
                </c:pt>
                <c:pt idx="53">
                  <c:v>42156</c:v>
                </c:pt>
                <c:pt idx="54">
                  <c:v>42248</c:v>
                </c:pt>
                <c:pt idx="55">
                  <c:v>42339</c:v>
                </c:pt>
                <c:pt idx="56">
                  <c:v>42430</c:v>
                </c:pt>
              </c:numCache>
            </c:numRef>
          </c:cat>
          <c:val>
            <c:numRef>
              <c:f>Travel!$K$25:$K$81</c:f>
              <c:numCache>
                <c:formatCode>0.0%</c:formatCode>
                <c:ptCount val="57"/>
                <c:pt idx="0">
                  <c:v>3.1708583022696087E-2</c:v>
                </c:pt>
                <c:pt idx="1">
                  <c:v>3.4099144418028145E-2</c:v>
                </c:pt>
                <c:pt idx="2">
                  <c:v>3.3271071678729863E-2</c:v>
                </c:pt>
                <c:pt idx="3">
                  <c:v>3.0650471109092973E-2</c:v>
                </c:pt>
                <c:pt idx="4">
                  <c:v>3.0070889549508345E-2</c:v>
                </c:pt>
                <c:pt idx="5">
                  <c:v>3.1210700811706869E-2</c:v>
                </c:pt>
                <c:pt idx="6">
                  <c:v>3.1860806688509775E-2</c:v>
                </c:pt>
                <c:pt idx="7">
                  <c:v>3.1280978081286485E-2</c:v>
                </c:pt>
                <c:pt idx="8">
                  <c:v>4.0182040182040184E-2</c:v>
                </c:pt>
                <c:pt idx="9">
                  <c:v>2.5388026607538802E-2</c:v>
                </c:pt>
                <c:pt idx="10">
                  <c:v>2.1241651155151649E-2</c:v>
                </c:pt>
                <c:pt idx="11">
                  <c:v>1.9438214247570224E-2</c:v>
                </c:pt>
                <c:pt idx="12">
                  <c:v>9.0705367623519374E-3</c:v>
                </c:pt>
                <c:pt idx="13">
                  <c:v>1.4812412152665154E-2</c:v>
                </c:pt>
                <c:pt idx="14">
                  <c:v>7.9339551838747725E-3</c:v>
                </c:pt>
                <c:pt idx="15">
                  <c:v>8.3813514929282349E-4</c:v>
                </c:pt>
                <c:pt idx="16">
                  <c:v>-5.6049069373942471E-3</c:v>
                </c:pt>
                <c:pt idx="17">
                  <c:v>-7.7775410185382489E-3</c:v>
                </c:pt>
                <c:pt idx="18">
                  <c:v>-3.7230081906180195E-3</c:v>
                </c:pt>
                <c:pt idx="19">
                  <c:v>6.176070344394431E-3</c:v>
                </c:pt>
                <c:pt idx="20">
                  <c:v>1.4569818143145804E-2</c:v>
                </c:pt>
                <c:pt idx="21">
                  <c:v>1.9542574895307634E-2</c:v>
                </c:pt>
                <c:pt idx="22">
                  <c:v>1.847106555626735E-2</c:v>
                </c:pt>
                <c:pt idx="23">
                  <c:v>7.0744902205576365E-3</c:v>
                </c:pt>
                <c:pt idx="24">
                  <c:v>4.6121593291404616E-3</c:v>
                </c:pt>
                <c:pt idx="25">
                  <c:v>-1.9589257503949447E-2</c:v>
                </c:pt>
                <c:pt idx="26">
                  <c:v>-2.6942027466191426E-2</c:v>
                </c:pt>
                <c:pt idx="27">
                  <c:v>-1.8698347107438017E-2</c:v>
                </c:pt>
                <c:pt idx="28">
                  <c:v>-1.867696160267112E-2</c:v>
                </c:pt>
                <c:pt idx="29">
                  <c:v>3.4375335696637662E-3</c:v>
                </c:pt>
                <c:pt idx="30">
                  <c:v>1.3251454427925016E-2</c:v>
                </c:pt>
                <c:pt idx="31">
                  <c:v>1.0737972418149279E-2</c:v>
                </c:pt>
                <c:pt idx="32">
                  <c:v>5.9542796384901651E-3</c:v>
                </c:pt>
                <c:pt idx="33">
                  <c:v>1.8199336259501124E-3</c:v>
                </c:pt>
                <c:pt idx="34">
                  <c:v>-2.8708133971291866E-3</c:v>
                </c:pt>
                <c:pt idx="35">
                  <c:v>-7.4992188313717321E-3</c:v>
                </c:pt>
                <c:pt idx="36">
                  <c:v>-1.0886798435683331E-2</c:v>
                </c:pt>
                <c:pt idx="37">
                  <c:v>-1.2395811070741612E-2</c:v>
                </c:pt>
                <c:pt idx="38">
                  <c:v>-1.3435700575815739E-2</c:v>
                </c:pt>
                <c:pt idx="39">
                  <c:v>-1.2803022352817715E-2</c:v>
                </c:pt>
                <c:pt idx="40">
                  <c:v>1.3891857234451805E-3</c:v>
                </c:pt>
                <c:pt idx="41">
                  <c:v>-3.4624540142826226E-3</c:v>
                </c:pt>
                <c:pt idx="42">
                  <c:v>1.9455252918287938E-3</c:v>
                </c:pt>
                <c:pt idx="43">
                  <c:v>8.8232167534814492E-3</c:v>
                </c:pt>
                <c:pt idx="44">
                  <c:v>3.3080781133283535E-3</c:v>
                </c:pt>
                <c:pt idx="45">
                  <c:v>1.769815418023887E-2</c:v>
                </c:pt>
                <c:pt idx="46">
                  <c:v>2.0927723840345198E-2</c:v>
                </c:pt>
                <c:pt idx="47">
                  <c:v>2.1917808219178082E-2</c:v>
                </c:pt>
                <c:pt idx="48">
                  <c:v>2.265475430759413E-2</c:v>
                </c:pt>
                <c:pt idx="49">
                  <c:v>2.5712151925744157E-2</c:v>
                </c:pt>
                <c:pt idx="50">
                  <c:v>3.127641589180051E-2</c:v>
                </c:pt>
                <c:pt idx="51">
                  <c:v>3.351206434316354E-2</c:v>
                </c:pt>
                <c:pt idx="52">
                  <c:v>2.9225169006760272E-2</c:v>
                </c:pt>
                <c:pt idx="53">
                  <c:v>3.0164343665487831E-2</c:v>
                </c:pt>
                <c:pt idx="54">
                  <c:v>3.4836065573770489E-2</c:v>
                </c:pt>
                <c:pt idx="55">
                  <c:v>3.9808440586650701E-2</c:v>
                </c:pt>
                <c:pt idx="56">
                  <c:v>4.6382376717865804E-2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6-4FB5-94BD-D254F3E8386C}"/>
            </c:ext>
          </c:extLst>
        </c:ser>
        <c:ser>
          <c:idx val="1"/>
          <c:order val="1"/>
          <c:tx>
            <c:strRef>
              <c:f>Travel!$J$20</c:f>
              <c:strCache>
                <c:ptCount val="1"/>
                <c:pt idx="0">
                  <c:v>Heavy</c:v>
                </c:pt>
              </c:strCache>
            </c:strRef>
          </c:tx>
          <c:marker>
            <c:symbol val="none"/>
          </c:marker>
          <c:cat>
            <c:numRef>
              <c:f>Travel!$F$25:$F$81</c:f>
              <c:numCache>
                <c:formatCode>mmmyy</c:formatCode>
                <c:ptCount val="57"/>
                <c:pt idx="0">
                  <c:v>37316</c:v>
                </c:pt>
                <c:pt idx="1">
                  <c:v>37408</c:v>
                </c:pt>
                <c:pt idx="2">
                  <c:v>37500</c:v>
                </c:pt>
                <c:pt idx="3">
                  <c:v>37591</c:v>
                </c:pt>
                <c:pt idx="4">
                  <c:v>37681</c:v>
                </c:pt>
                <c:pt idx="5">
                  <c:v>37773</c:v>
                </c:pt>
                <c:pt idx="6">
                  <c:v>37865</c:v>
                </c:pt>
                <c:pt idx="7">
                  <c:v>37956</c:v>
                </c:pt>
                <c:pt idx="8">
                  <c:v>38047</c:v>
                </c:pt>
                <c:pt idx="9">
                  <c:v>38139</c:v>
                </c:pt>
                <c:pt idx="10">
                  <c:v>38231</c:v>
                </c:pt>
                <c:pt idx="11">
                  <c:v>38322</c:v>
                </c:pt>
                <c:pt idx="12">
                  <c:v>38412</c:v>
                </c:pt>
                <c:pt idx="13">
                  <c:v>38504</c:v>
                </c:pt>
                <c:pt idx="14">
                  <c:v>38596</c:v>
                </c:pt>
                <c:pt idx="15">
                  <c:v>38687</c:v>
                </c:pt>
                <c:pt idx="16">
                  <c:v>38777</c:v>
                </c:pt>
                <c:pt idx="17">
                  <c:v>38869</c:v>
                </c:pt>
                <c:pt idx="18">
                  <c:v>38961</c:v>
                </c:pt>
                <c:pt idx="19">
                  <c:v>39052</c:v>
                </c:pt>
                <c:pt idx="20">
                  <c:v>39142</c:v>
                </c:pt>
                <c:pt idx="21">
                  <c:v>39234</c:v>
                </c:pt>
                <c:pt idx="22">
                  <c:v>39326</c:v>
                </c:pt>
                <c:pt idx="23">
                  <c:v>39417</c:v>
                </c:pt>
                <c:pt idx="24">
                  <c:v>39508</c:v>
                </c:pt>
                <c:pt idx="25">
                  <c:v>39600</c:v>
                </c:pt>
                <c:pt idx="26">
                  <c:v>39692</c:v>
                </c:pt>
                <c:pt idx="27">
                  <c:v>39783</c:v>
                </c:pt>
                <c:pt idx="28">
                  <c:v>39873</c:v>
                </c:pt>
                <c:pt idx="29">
                  <c:v>39965</c:v>
                </c:pt>
                <c:pt idx="30">
                  <c:v>40057</c:v>
                </c:pt>
                <c:pt idx="31">
                  <c:v>40148</c:v>
                </c:pt>
                <c:pt idx="32">
                  <c:v>40238</c:v>
                </c:pt>
                <c:pt idx="33">
                  <c:v>40330</c:v>
                </c:pt>
                <c:pt idx="34">
                  <c:v>40422</c:v>
                </c:pt>
                <c:pt idx="35">
                  <c:v>40513</c:v>
                </c:pt>
                <c:pt idx="36">
                  <c:v>40603</c:v>
                </c:pt>
                <c:pt idx="37">
                  <c:v>40695</c:v>
                </c:pt>
                <c:pt idx="38">
                  <c:v>40787</c:v>
                </c:pt>
                <c:pt idx="39">
                  <c:v>40878</c:v>
                </c:pt>
                <c:pt idx="40">
                  <c:v>40969</c:v>
                </c:pt>
                <c:pt idx="41">
                  <c:v>41061</c:v>
                </c:pt>
                <c:pt idx="42">
                  <c:v>41153</c:v>
                </c:pt>
                <c:pt idx="43">
                  <c:v>41244</c:v>
                </c:pt>
                <c:pt idx="44">
                  <c:v>41334</c:v>
                </c:pt>
                <c:pt idx="45">
                  <c:v>41426</c:v>
                </c:pt>
                <c:pt idx="46">
                  <c:v>41518</c:v>
                </c:pt>
                <c:pt idx="47">
                  <c:v>41609</c:v>
                </c:pt>
                <c:pt idx="48">
                  <c:v>41699</c:v>
                </c:pt>
                <c:pt idx="49">
                  <c:v>41791</c:v>
                </c:pt>
                <c:pt idx="50">
                  <c:v>41883</c:v>
                </c:pt>
                <c:pt idx="51">
                  <c:v>41974</c:v>
                </c:pt>
                <c:pt idx="52">
                  <c:v>42064</c:v>
                </c:pt>
                <c:pt idx="53">
                  <c:v>42156</c:v>
                </c:pt>
                <c:pt idx="54">
                  <c:v>42248</c:v>
                </c:pt>
                <c:pt idx="55">
                  <c:v>42339</c:v>
                </c:pt>
                <c:pt idx="56">
                  <c:v>42430</c:v>
                </c:pt>
              </c:numCache>
            </c:numRef>
          </c:cat>
          <c:val>
            <c:numRef>
              <c:f>Travel!$J$25:$J$81</c:f>
              <c:numCache>
                <c:formatCode>0.0%</c:formatCode>
                <c:ptCount val="57"/>
                <c:pt idx="0">
                  <c:v>5.1373540721238724E-2</c:v>
                </c:pt>
                <c:pt idx="1">
                  <c:v>4.5505184677350367E-2</c:v>
                </c:pt>
                <c:pt idx="2">
                  <c:v>3.7037037037037035E-2</c:v>
                </c:pt>
                <c:pt idx="3">
                  <c:v>4.6280991735537187E-2</c:v>
                </c:pt>
                <c:pt idx="4">
                  <c:v>3.459637561779242E-2</c:v>
                </c:pt>
                <c:pt idx="5">
                  <c:v>3.6065573770491806E-2</c:v>
                </c:pt>
                <c:pt idx="6">
                  <c:v>4.707792207792208E-2</c:v>
                </c:pt>
                <c:pt idx="7">
                  <c:v>5.0552922590837282E-2</c:v>
                </c:pt>
                <c:pt idx="8">
                  <c:v>7.32484076433121E-2</c:v>
                </c:pt>
                <c:pt idx="9">
                  <c:v>7.1202531645569625E-2</c:v>
                </c:pt>
                <c:pt idx="10">
                  <c:v>6.6666666666666666E-2</c:v>
                </c:pt>
                <c:pt idx="11">
                  <c:v>6.0150375939849621E-2</c:v>
                </c:pt>
                <c:pt idx="12">
                  <c:v>4.0059347181008904E-2</c:v>
                </c:pt>
                <c:pt idx="13">
                  <c:v>3.6927621861152143E-2</c:v>
                </c:pt>
                <c:pt idx="14">
                  <c:v>3.1976744186046513E-2</c:v>
                </c:pt>
                <c:pt idx="15">
                  <c:v>2.1276595744680851E-2</c:v>
                </c:pt>
                <c:pt idx="16">
                  <c:v>1.2838801711840228E-2</c:v>
                </c:pt>
                <c:pt idx="17">
                  <c:v>1.5669515669515671E-2</c:v>
                </c:pt>
                <c:pt idx="18">
                  <c:v>1.6901408450704224E-2</c:v>
                </c:pt>
                <c:pt idx="19">
                  <c:v>3.1944444444444442E-2</c:v>
                </c:pt>
                <c:pt idx="20">
                  <c:v>3.0985915492957747E-2</c:v>
                </c:pt>
                <c:pt idx="21">
                  <c:v>2.9453015427769985E-2</c:v>
                </c:pt>
                <c:pt idx="22">
                  <c:v>2.7700831024930747E-2</c:v>
                </c:pt>
                <c:pt idx="23">
                  <c:v>1.4804845222072678E-2</c:v>
                </c:pt>
                <c:pt idx="24">
                  <c:v>3.2786885245901641E-2</c:v>
                </c:pt>
                <c:pt idx="25">
                  <c:v>1.0899182561307902E-2</c:v>
                </c:pt>
                <c:pt idx="26">
                  <c:v>-1.3477088948787063E-2</c:v>
                </c:pt>
                <c:pt idx="27">
                  <c:v>-2.3872679045092837E-2</c:v>
                </c:pt>
                <c:pt idx="28">
                  <c:v>-4.8941798941798939E-2</c:v>
                </c:pt>
                <c:pt idx="29">
                  <c:v>-5.2560646900269542E-2</c:v>
                </c:pt>
                <c:pt idx="30">
                  <c:v>-3.9617486338797817E-2</c:v>
                </c:pt>
                <c:pt idx="31">
                  <c:v>-2.309782608695652E-2</c:v>
                </c:pt>
                <c:pt idx="32">
                  <c:v>-1.1126564673157162E-2</c:v>
                </c:pt>
                <c:pt idx="33">
                  <c:v>7.1123755334281651E-3</c:v>
                </c:pt>
                <c:pt idx="34">
                  <c:v>1.1379800853485065E-2</c:v>
                </c:pt>
                <c:pt idx="35">
                  <c:v>5.5632823365785811E-3</c:v>
                </c:pt>
                <c:pt idx="36">
                  <c:v>4.2194092827004216E-3</c:v>
                </c:pt>
                <c:pt idx="37">
                  <c:v>4.2372881355932203E-3</c:v>
                </c:pt>
                <c:pt idx="38">
                  <c:v>4.2194092827004216E-3</c:v>
                </c:pt>
                <c:pt idx="39">
                  <c:v>-2.7662517289073307E-3</c:v>
                </c:pt>
                <c:pt idx="40">
                  <c:v>4.2016806722689074E-3</c:v>
                </c:pt>
                <c:pt idx="41">
                  <c:v>-2.8129395218002813E-3</c:v>
                </c:pt>
                <c:pt idx="42">
                  <c:v>-1.4005602240896359E-3</c:v>
                </c:pt>
                <c:pt idx="43">
                  <c:v>5.5478502080443829E-3</c:v>
                </c:pt>
                <c:pt idx="44">
                  <c:v>4.1841004184100415E-3</c:v>
                </c:pt>
                <c:pt idx="45">
                  <c:v>1.9746121297602257E-2</c:v>
                </c:pt>
                <c:pt idx="46">
                  <c:v>3.0855539971949508E-2</c:v>
                </c:pt>
                <c:pt idx="47">
                  <c:v>4.275862068965517E-2</c:v>
                </c:pt>
                <c:pt idx="48">
                  <c:v>4.4444444444444446E-2</c:v>
                </c:pt>
                <c:pt idx="49">
                  <c:v>3.8727524204702629E-2</c:v>
                </c:pt>
                <c:pt idx="50">
                  <c:v>3.8095238095238099E-2</c:v>
                </c:pt>
                <c:pt idx="51">
                  <c:v>3.7037037037037035E-2</c:v>
                </c:pt>
                <c:pt idx="52">
                  <c:v>3.1914893617021274E-2</c:v>
                </c:pt>
                <c:pt idx="53">
                  <c:v>3.0625832223701729E-2</c:v>
                </c:pt>
                <c:pt idx="54">
                  <c:v>2.621231979030144E-2</c:v>
                </c:pt>
                <c:pt idx="55">
                  <c:v>3.5714285714285712E-2</c:v>
                </c:pt>
                <c:pt idx="56">
                  <c:v>5.2835051546391752E-2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6-4FB5-94BD-D254F3E8386C}"/>
            </c:ext>
          </c:extLst>
        </c:ser>
        <c:ser>
          <c:idx val="2"/>
          <c:order val="2"/>
          <c:tx>
            <c:strRef>
              <c:f>Travel!$L$20</c:f>
              <c:strCache>
                <c:ptCount val="1"/>
                <c:pt idx="0">
                  <c:v>All vehicles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Travel!$F$25:$F$81</c:f>
              <c:numCache>
                <c:formatCode>mmmyy</c:formatCode>
                <c:ptCount val="57"/>
                <c:pt idx="0">
                  <c:v>37316</c:v>
                </c:pt>
                <c:pt idx="1">
                  <c:v>37408</c:v>
                </c:pt>
                <c:pt idx="2">
                  <c:v>37500</c:v>
                </c:pt>
                <c:pt idx="3">
                  <c:v>37591</c:v>
                </c:pt>
                <c:pt idx="4">
                  <c:v>37681</c:v>
                </c:pt>
                <c:pt idx="5">
                  <c:v>37773</c:v>
                </c:pt>
                <c:pt idx="6">
                  <c:v>37865</c:v>
                </c:pt>
                <c:pt idx="7">
                  <c:v>37956</c:v>
                </c:pt>
                <c:pt idx="8">
                  <c:v>38047</c:v>
                </c:pt>
                <c:pt idx="9">
                  <c:v>38139</c:v>
                </c:pt>
                <c:pt idx="10">
                  <c:v>38231</c:v>
                </c:pt>
                <c:pt idx="11">
                  <c:v>38322</c:v>
                </c:pt>
                <c:pt idx="12">
                  <c:v>38412</c:v>
                </c:pt>
                <c:pt idx="13">
                  <c:v>38504</c:v>
                </c:pt>
                <c:pt idx="14">
                  <c:v>38596</c:v>
                </c:pt>
                <c:pt idx="15">
                  <c:v>38687</c:v>
                </c:pt>
                <c:pt idx="16">
                  <c:v>38777</c:v>
                </c:pt>
                <c:pt idx="17">
                  <c:v>38869</c:v>
                </c:pt>
                <c:pt idx="18">
                  <c:v>38961</c:v>
                </c:pt>
                <c:pt idx="19">
                  <c:v>39052</c:v>
                </c:pt>
                <c:pt idx="20">
                  <c:v>39142</c:v>
                </c:pt>
                <c:pt idx="21">
                  <c:v>39234</c:v>
                </c:pt>
                <c:pt idx="22">
                  <c:v>39326</c:v>
                </c:pt>
                <c:pt idx="23">
                  <c:v>39417</c:v>
                </c:pt>
                <c:pt idx="24">
                  <c:v>39508</c:v>
                </c:pt>
                <c:pt idx="25">
                  <c:v>39600</c:v>
                </c:pt>
                <c:pt idx="26">
                  <c:v>39692</c:v>
                </c:pt>
                <c:pt idx="27">
                  <c:v>39783</c:v>
                </c:pt>
                <c:pt idx="28">
                  <c:v>39873</c:v>
                </c:pt>
                <c:pt idx="29">
                  <c:v>39965</c:v>
                </c:pt>
                <c:pt idx="30">
                  <c:v>40057</c:v>
                </c:pt>
                <c:pt idx="31">
                  <c:v>40148</c:v>
                </c:pt>
                <c:pt idx="32">
                  <c:v>40238</c:v>
                </c:pt>
                <c:pt idx="33">
                  <c:v>40330</c:v>
                </c:pt>
                <c:pt idx="34">
                  <c:v>40422</c:v>
                </c:pt>
                <c:pt idx="35">
                  <c:v>40513</c:v>
                </c:pt>
                <c:pt idx="36">
                  <c:v>40603</c:v>
                </c:pt>
                <c:pt idx="37">
                  <c:v>40695</c:v>
                </c:pt>
                <c:pt idx="38">
                  <c:v>40787</c:v>
                </c:pt>
                <c:pt idx="39">
                  <c:v>40878</c:v>
                </c:pt>
                <c:pt idx="40">
                  <c:v>40969</c:v>
                </c:pt>
                <c:pt idx="41">
                  <c:v>41061</c:v>
                </c:pt>
                <c:pt idx="42">
                  <c:v>41153</c:v>
                </c:pt>
                <c:pt idx="43">
                  <c:v>41244</c:v>
                </c:pt>
                <c:pt idx="44">
                  <c:v>41334</c:v>
                </c:pt>
                <c:pt idx="45">
                  <c:v>41426</c:v>
                </c:pt>
                <c:pt idx="46">
                  <c:v>41518</c:v>
                </c:pt>
                <c:pt idx="47">
                  <c:v>41609</c:v>
                </c:pt>
                <c:pt idx="48">
                  <c:v>41699</c:v>
                </c:pt>
                <c:pt idx="49">
                  <c:v>41791</c:v>
                </c:pt>
                <c:pt idx="50">
                  <c:v>41883</c:v>
                </c:pt>
                <c:pt idx="51">
                  <c:v>41974</c:v>
                </c:pt>
                <c:pt idx="52">
                  <c:v>42064</c:v>
                </c:pt>
                <c:pt idx="53">
                  <c:v>42156</c:v>
                </c:pt>
                <c:pt idx="54">
                  <c:v>42248</c:v>
                </c:pt>
                <c:pt idx="55">
                  <c:v>42339</c:v>
                </c:pt>
                <c:pt idx="56">
                  <c:v>42430</c:v>
                </c:pt>
              </c:numCache>
            </c:numRef>
          </c:cat>
          <c:val>
            <c:numRef>
              <c:f>Travel!$L$25:$L$81</c:f>
              <c:numCache>
                <c:formatCode>0.0%</c:formatCode>
                <c:ptCount val="57"/>
                <c:pt idx="0">
                  <c:v>3.2962469656106122E-2</c:v>
                </c:pt>
                <c:pt idx="1">
                  <c:v>3.4835136396513117E-2</c:v>
                </c:pt>
                <c:pt idx="2">
                  <c:v>3.3515283842794757E-2</c:v>
                </c:pt>
                <c:pt idx="3">
                  <c:v>3.1654981941788826E-2</c:v>
                </c:pt>
                <c:pt idx="4">
                  <c:v>3.0364588901956591E-2</c:v>
                </c:pt>
                <c:pt idx="5">
                  <c:v>3.152719888853265E-2</c:v>
                </c:pt>
                <c:pt idx="6">
                  <c:v>3.2850955952255199E-2</c:v>
                </c:pt>
                <c:pt idx="7">
                  <c:v>3.2537067545304776E-2</c:v>
                </c:pt>
                <c:pt idx="8">
                  <c:v>4.2336826813323646E-2</c:v>
                </c:pt>
                <c:pt idx="9">
                  <c:v>2.838789888106092E-2</c:v>
                </c:pt>
                <c:pt idx="10">
                  <c:v>2.4238085498056863E-2</c:v>
                </c:pt>
                <c:pt idx="11">
                  <c:v>2.2138013562026326E-2</c:v>
                </c:pt>
                <c:pt idx="12">
                  <c:v>1.1149825783972125E-2</c:v>
                </c:pt>
                <c:pt idx="13">
                  <c:v>1.6320773725569213E-2</c:v>
                </c:pt>
                <c:pt idx="14">
                  <c:v>9.5856215676485279E-3</c:v>
                </c:pt>
                <c:pt idx="15">
                  <c:v>2.2439024390243901E-3</c:v>
                </c:pt>
                <c:pt idx="16">
                  <c:v>-4.3319877916707687E-3</c:v>
                </c:pt>
                <c:pt idx="17">
                  <c:v>-6.1459159397303726E-3</c:v>
                </c:pt>
                <c:pt idx="18">
                  <c:v>-2.2747502719810109E-3</c:v>
                </c:pt>
                <c:pt idx="19">
                  <c:v>7.9820889710892629E-3</c:v>
                </c:pt>
                <c:pt idx="20">
                  <c:v>1.5722337585286267E-2</c:v>
                </c:pt>
                <c:pt idx="21">
                  <c:v>2.0247356872132454E-2</c:v>
                </c:pt>
                <c:pt idx="22">
                  <c:v>1.9131641554321968E-2</c:v>
                </c:pt>
                <c:pt idx="23">
                  <c:v>7.6291646547561563E-3</c:v>
                </c:pt>
                <c:pt idx="24">
                  <c:v>6.6199376947040497E-3</c:v>
                </c:pt>
                <c:pt idx="25">
                  <c:v>-1.7401505523511586E-2</c:v>
                </c:pt>
                <c:pt idx="26">
                  <c:v>-2.59702363583309E-2</c:v>
                </c:pt>
                <c:pt idx="27">
                  <c:v>-1.9072263753114816E-2</c:v>
                </c:pt>
                <c:pt idx="28">
                  <c:v>-2.0889748549323017E-2</c:v>
                </c:pt>
                <c:pt idx="29">
                  <c:v>-6.9644811461546112E-4</c:v>
                </c:pt>
                <c:pt idx="30">
                  <c:v>9.3868583982424612E-3</c:v>
                </c:pt>
                <c:pt idx="31">
                  <c:v>8.3048363458720076E-3</c:v>
                </c:pt>
                <c:pt idx="32">
                  <c:v>4.7412090082971162E-3</c:v>
                </c:pt>
                <c:pt idx="33">
                  <c:v>2.1903624054161689E-3</c:v>
                </c:pt>
                <c:pt idx="34">
                  <c:v>-1.8796992481203006E-3</c:v>
                </c:pt>
                <c:pt idx="35">
                  <c:v>-6.5891472868217053E-3</c:v>
                </c:pt>
                <c:pt idx="36">
                  <c:v>-9.8309083759339361E-3</c:v>
                </c:pt>
                <c:pt idx="37">
                  <c:v>-1.1225909000596066E-2</c:v>
                </c:pt>
                <c:pt idx="38">
                  <c:v>-1.2191495688373476E-2</c:v>
                </c:pt>
                <c:pt idx="39">
                  <c:v>-1.2095200936402654E-2</c:v>
                </c:pt>
                <c:pt idx="40">
                  <c:v>1.5885623510722795E-3</c:v>
                </c:pt>
                <c:pt idx="41">
                  <c:v>-3.4160554606651261E-3</c:v>
                </c:pt>
                <c:pt idx="42">
                  <c:v>1.7057997190447522E-3</c:v>
                </c:pt>
                <c:pt idx="43">
                  <c:v>8.5900473933649291E-3</c:v>
                </c:pt>
                <c:pt idx="44">
                  <c:v>3.3703409992069788E-3</c:v>
                </c:pt>
                <c:pt idx="45">
                  <c:v>1.7844540780320595E-2</c:v>
                </c:pt>
                <c:pt idx="46">
                  <c:v>2.1636782530301511E-2</c:v>
                </c:pt>
                <c:pt idx="47">
                  <c:v>2.339696524718551E-2</c:v>
                </c:pt>
                <c:pt idx="48">
                  <c:v>2.4204702627939143E-2</c:v>
                </c:pt>
                <c:pt idx="49">
                  <c:v>2.6644215530903327E-2</c:v>
                </c:pt>
                <c:pt idx="50">
                  <c:v>3.1767820374546521E-2</c:v>
                </c:pt>
                <c:pt idx="51">
                  <c:v>3.3766979146738089E-2</c:v>
                </c:pt>
                <c:pt idx="52">
                  <c:v>2.9420275875373783E-2</c:v>
                </c:pt>
                <c:pt idx="53">
                  <c:v>3.0197780993728895E-2</c:v>
                </c:pt>
                <c:pt idx="54">
                  <c:v>3.4210776394564289E-2</c:v>
                </c:pt>
                <c:pt idx="55">
                  <c:v>3.9511427778291849E-2</c:v>
                </c:pt>
                <c:pt idx="56">
                  <c:v>4.685157421289355E-2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96-4FB5-94BD-D254F3E83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257408"/>
        <c:axId val="234263296"/>
      </c:lineChart>
      <c:dateAx>
        <c:axId val="234257408"/>
        <c:scaling>
          <c:orientation val="minMax"/>
          <c:max val="42461"/>
          <c:min val="37316"/>
        </c:scaling>
        <c:delete val="0"/>
        <c:axPos val="b"/>
        <c:numFmt formatCode="mmmyy" sourceLinked="0"/>
        <c:majorTickMark val="out"/>
        <c:minorTickMark val="none"/>
        <c:tickLblPos val="low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63296"/>
        <c:crossesAt val="0"/>
        <c:auto val="0"/>
        <c:lblOffset val="100"/>
        <c:baseTimeUnit val="months"/>
        <c:majorUnit val="24"/>
        <c:majorTimeUnit val="months"/>
        <c:minorUnit val="3"/>
        <c:minorTimeUnit val="months"/>
      </c:dateAx>
      <c:valAx>
        <c:axId val="234263296"/>
        <c:scaling>
          <c:orientation val="minMax"/>
          <c:max val="8.0000000000000043E-2"/>
          <c:min val="-6.0000000000000032E-2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low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57408"/>
        <c:crossesAt val="37316"/>
        <c:crossBetween val="between"/>
        <c:majorUnit val="2.0000000000000011E-2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16673699763593391"/>
          <c:y val="0.89960868527797655"/>
          <c:w val="0.7040543735224587"/>
          <c:h val="8.936205288388544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4803149606302699" l="0.70866141732285992" r="0.70866141732285992" t="0.74803149606302699" header="0.31496062992127888" footer="0.31496062992127888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900"/>
              <a:t>Annual travel on all roads</a:t>
            </a:r>
          </a:p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900"/>
              <a:t>Rolling 12 months </a:t>
            </a:r>
          </a:p>
        </c:rich>
      </c:tx>
      <c:layout>
        <c:manualLayout>
          <c:xMode val="edge"/>
          <c:yMode val="edge"/>
          <c:x val="0.27808776015674308"/>
          <c:y val="1.65367345610724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80496453900721"/>
          <c:y val="0.14972222222222706"/>
          <c:w val="0.77797665484633571"/>
          <c:h val="0.666830295138913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Travel!$G$20</c:f>
              <c:strCache>
                <c:ptCount val="1"/>
                <c:pt idx="0">
                  <c:v> Light travel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Travel!$A$25:$A$81</c:f>
              <c:strCache>
                <c:ptCount val="57"/>
                <c:pt idx="0">
                  <c:v>02</c:v>
                </c:pt>
                <c:pt idx="4">
                  <c:v>03</c:v>
                </c:pt>
                <c:pt idx="8">
                  <c:v>04</c:v>
                </c:pt>
                <c:pt idx="12">
                  <c:v>05</c:v>
                </c:pt>
                <c:pt idx="16">
                  <c:v>06</c:v>
                </c:pt>
                <c:pt idx="20">
                  <c:v>07</c:v>
                </c:pt>
                <c:pt idx="24">
                  <c:v>08</c:v>
                </c:pt>
                <c:pt idx="28">
                  <c:v>09</c:v>
                </c:pt>
                <c:pt idx="32">
                  <c:v>10</c:v>
                </c:pt>
                <c:pt idx="36">
                  <c:v>11</c:v>
                </c:pt>
                <c:pt idx="40">
                  <c:v>12</c:v>
                </c:pt>
                <c:pt idx="44">
                  <c:v>13</c:v>
                </c:pt>
                <c:pt idx="48">
                  <c:v>14</c:v>
                </c:pt>
                <c:pt idx="52">
                  <c:v>15</c:v>
                </c:pt>
                <c:pt idx="56">
                  <c:v>16</c:v>
                </c:pt>
              </c:strCache>
            </c:strRef>
          </c:cat>
          <c:val>
            <c:numRef>
              <c:f>Travel!$G$25:$G$81</c:f>
              <c:numCache>
                <c:formatCode>General</c:formatCode>
                <c:ptCount val="57"/>
                <c:pt idx="0" formatCode="0">
                  <c:v>34579.57</c:v>
                </c:pt>
                <c:pt idx="1">
                  <c:v>34868</c:v>
                </c:pt>
                <c:pt idx="2">
                  <c:v>35153</c:v>
                </c:pt>
                <c:pt idx="3">
                  <c:v>35423</c:v>
                </c:pt>
                <c:pt idx="4">
                  <c:v>35686</c:v>
                </c:pt>
                <c:pt idx="5">
                  <c:v>35959</c:v>
                </c:pt>
                <c:pt idx="6">
                  <c:v>36241</c:v>
                </c:pt>
                <c:pt idx="7">
                  <c:v>36525</c:v>
                </c:pt>
                <c:pt idx="8">
                  <c:v>36887</c:v>
                </c:pt>
                <c:pt idx="9">
                  <c:v>37116</c:v>
                </c:pt>
                <c:pt idx="10">
                  <c:v>37310</c:v>
                </c:pt>
                <c:pt idx="11">
                  <c:v>37492</c:v>
                </c:pt>
                <c:pt idx="12">
                  <c:v>37577</c:v>
                </c:pt>
                <c:pt idx="13">
                  <c:v>37714</c:v>
                </c:pt>
                <c:pt idx="14">
                  <c:v>37788</c:v>
                </c:pt>
                <c:pt idx="15">
                  <c:v>37796</c:v>
                </c:pt>
                <c:pt idx="16">
                  <c:v>37743</c:v>
                </c:pt>
                <c:pt idx="17">
                  <c:v>37670</c:v>
                </c:pt>
                <c:pt idx="18">
                  <c:v>37635</c:v>
                </c:pt>
                <c:pt idx="19">
                  <c:v>37694</c:v>
                </c:pt>
                <c:pt idx="20">
                  <c:v>37831</c:v>
                </c:pt>
                <c:pt idx="21">
                  <c:v>38013</c:v>
                </c:pt>
                <c:pt idx="22">
                  <c:v>38186</c:v>
                </c:pt>
                <c:pt idx="23">
                  <c:v>38254</c:v>
                </c:pt>
                <c:pt idx="24">
                  <c:v>38298</c:v>
                </c:pt>
                <c:pt idx="25">
                  <c:v>38112</c:v>
                </c:pt>
                <c:pt idx="26">
                  <c:v>37855</c:v>
                </c:pt>
                <c:pt idx="27">
                  <c:v>37674</c:v>
                </c:pt>
                <c:pt idx="28">
                  <c:v>37495</c:v>
                </c:pt>
                <c:pt idx="29">
                  <c:v>37527</c:v>
                </c:pt>
                <c:pt idx="30">
                  <c:v>37650</c:v>
                </c:pt>
                <c:pt idx="31">
                  <c:v>37752</c:v>
                </c:pt>
                <c:pt idx="32">
                  <c:v>37808</c:v>
                </c:pt>
                <c:pt idx="33">
                  <c:v>37825</c:v>
                </c:pt>
                <c:pt idx="34">
                  <c:v>37798</c:v>
                </c:pt>
                <c:pt idx="35">
                  <c:v>37726</c:v>
                </c:pt>
                <c:pt idx="36">
                  <c:v>37623</c:v>
                </c:pt>
                <c:pt idx="37">
                  <c:v>37507</c:v>
                </c:pt>
                <c:pt idx="38">
                  <c:v>37381</c:v>
                </c:pt>
                <c:pt idx="39">
                  <c:v>37259</c:v>
                </c:pt>
                <c:pt idx="40">
                  <c:v>37272</c:v>
                </c:pt>
                <c:pt idx="41">
                  <c:v>37240</c:v>
                </c:pt>
                <c:pt idx="42">
                  <c:v>37258</c:v>
                </c:pt>
                <c:pt idx="43">
                  <c:v>37341</c:v>
                </c:pt>
                <c:pt idx="44">
                  <c:v>37372</c:v>
                </c:pt>
                <c:pt idx="45">
                  <c:v>37535</c:v>
                </c:pt>
                <c:pt idx="46">
                  <c:v>37729</c:v>
                </c:pt>
                <c:pt idx="47">
                  <c:v>37937</c:v>
                </c:pt>
                <c:pt idx="48">
                  <c:v>38150</c:v>
                </c:pt>
                <c:pt idx="49">
                  <c:v>38391</c:v>
                </c:pt>
                <c:pt idx="50">
                  <c:v>38687</c:v>
                </c:pt>
                <c:pt idx="51">
                  <c:v>39012</c:v>
                </c:pt>
                <c:pt idx="52">
                  <c:v>39293</c:v>
                </c:pt>
                <c:pt idx="53">
                  <c:v>39583</c:v>
                </c:pt>
                <c:pt idx="54">
                  <c:v>39923</c:v>
                </c:pt>
                <c:pt idx="55">
                  <c:v>40322</c:v>
                </c:pt>
                <c:pt idx="56">
                  <c:v>40781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1-4F62-8089-8891CA522C24}"/>
            </c:ext>
          </c:extLst>
        </c:ser>
        <c:ser>
          <c:idx val="1"/>
          <c:order val="1"/>
          <c:tx>
            <c:strRef>
              <c:f>Travel!$H$20</c:f>
              <c:strCache>
                <c:ptCount val="1"/>
                <c:pt idx="0">
                  <c:v>Heavy travel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Travel!$A$25:$A$81</c:f>
              <c:strCache>
                <c:ptCount val="57"/>
                <c:pt idx="0">
                  <c:v>02</c:v>
                </c:pt>
                <c:pt idx="4">
                  <c:v>03</c:v>
                </c:pt>
                <c:pt idx="8">
                  <c:v>04</c:v>
                </c:pt>
                <c:pt idx="12">
                  <c:v>05</c:v>
                </c:pt>
                <c:pt idx="16">
                  <c:v>06</c:v>
                </c:pt>
                <c:pt idx="20">
                  <c:v>07</c:v>
                </c:pt>
                <c:pt idx="24">
                  <c:v>08</c:v>
                </c:pt>
                <c:pt idx="28">
                  <c:v>09</c:v>
                </c:pt>
                <c:pt idx="32">
                  <c:v>10</c:v>
                </c:pt>
                <c:pt idx="36">
                  <c:v>11</c:v>
                </c:pt>
                <c:pt idx="40">
                  <c:v>12</c:v>
                </c:pt>
                <c:pt idx="44">
                  <c:v>13</c:v>
                </c:pt>
                <c:pt idx="48">
                  <c:v>14</c:v>
                </c:pt>
                <c:pt idx="52">
                  <c:v>15</c:v>
                </c:pt>
                <c:pt idx="56">
                  <c:v>16</c:v>
                </c:pt>
              </c:strCache>
            </c:strRef>
          </c:cat>
          <c:val>
            <c:numRef>
              <c:f>Travel!$H$25:$H$81</c:f>
              <c:numCache>
                <c:formatCode>General</c:formatCode>
                <c:ptCount val="57"/>
                <c:pt idx="0" formatCode="0">
                  <c:v>2389.4499999999998</c:v>
                </c:pt>
                <c:pt idx="1">
                  <c:v>2416</c:v>
                </c:pt>
                <c:pt idx="2">
                  <c:v>2438</c:v>
                </c:pt>
                <c:pt idx="3">
                  <c:v>2466</c:v>
                </c:pt>
                <c:pt idx="4">
                  <c:v>2487</c:v>
                </c:pt>
                <c:pt idx="5">
                  <c:v>2509</c:v>
                </c:pt>
                <c:pt idx="6">
                  <c:v>2538</c:v>
                </c:pt>
                <c:pt idx="7">
                  <c:v>2570</c:v>
                </c:pt>
                <c:pt idx="8">
                  <c:v>2616</c:v>
                </c:pt>
                <c:pt idx="9">
                  <c:v>2661</c:v>
                </c:pt>
                <c:pt idx="10">
                  <c:v>2704</c:v>
                </c:pt>
                <c:pt idx="11">
                  <c:v>2744</c:v>
                </c:pt>
                <c:pt idx="12">
                  <c:v>2771</c:v>
                </c:pt>
                <c:pt idx="13">
                  <c:v>2796</c:v>
                </c:pt>
                <c:pt idx="14">
                  <c:v>2818</c:v>
                </c:pt>
                <c:pt idx="15">
                  <c:v>2833</c:v>
                </c:pt>
                <c:pt idx="16">
                  <c:v>2842</c:v>
                </c:pt>
                <c:pt idx="17">
                  <c:v>2853</c:v>
                </c:pt>
                <c:pt idx="18">
                  <c:v>2865</c:v>
                </c:pt>
                <c:pt idx="19">
                  <c:v>2888</c:v>
                </c:pt>
                <c:pt idx="20">
                  <c:v>2910</c:v>
                </c:pt>
                <c:pt idx="21">
                  <c:v>2931</c:v>
                </c:pt>
                <c:pt idx="22">
                  <c:v>2951</c:v>
                </c:pt>
                <c:pt idx="23">
                  <c:v>2962</c:v>
                </c:pt>
                <c:pt idx="24">
                  <c:v>2986</c:v>
                </c:pt>
                <c:pt idx="25">
                  <c:v>2994</c:v>
                </c:pt>
                <c:pt idx="26">
                  <c:v>2984</c:v>
                </c:pt>
                <c:pt idx="27">
                  <c:v>2966</c:v>
                </c:pt>
                <c:pt idx="28">
                  <c:v>2929</c:v>
                </c:pt>
                <c:pt idx="29">
                  <c:v>2890</c:v>
                </c:pt>
                <c:pt idx="30">
                  <c:v>2861</c:v>
                </c:pt>
                <c:pt idx="31">
                  <c:v>2844</c:v>
                </c:pt>
                <c:pt idx="32">
                  <c:v>2836</c:v>
                </c:pt>
                <c:pt idx="33">
                  <c:v>2841</c:v>
                </c:pt>
                <c:pt idx="34">
                  <c:v>2849</c:v>
                </c:pt>
                <c:pt idx="35">
                  <c:v>2853</c:v>
                </c:pt>
                <c:pt idx="36">
                  <c:v>2856</c:v>
                </c:pt>
                <c:pt idx="37">
                  <c:v>2859</c:v>
                </c:pt>
                <c:pt idx="38">
                  <c:v>2862</c:v>
                </c:pt>
                <c:pt idx="39">
                  <c:v>2860</c:v>
                </c:pt>
                <c:pt idx="40">
                  <c:v>2863</c:v>
                </c:pt>
                <c:pt idx="41">
                  <c:v>2861</c:v>
                </c:pt>
                <c:pt idx="42">
                  <c:v>2860</c:v>
                </c:pt>
                <c:pt idx="43">
                  <c:v>2864</c:v>
                </c:pt>
                <c:pt idx="44">
                  <c:v>2867</c:v>
                </c:pt>
                <c:pt idx="45">
                  <c:v>2881</c:v>
                </c:pt>
                <c:pt idx="46">
                  <c:v>2903</c:v>
                </c:pt>
                <c:pt idx="47">
                  <c:v>2934</c:v>
                </c:pt>
                <c:pt idx="48">
                  <c:v>2966</c:v>
                </c:pt>
                <c:pt idx="49">
                  <c:v>2994</c:v>
                </c:pt>
                <c:pt idx="50">
                  <c:v>3022</c:v>
                </c:pt>
                <c:pt idx="51">
                  <c:v>3050</c:v>
                </c:pt>
                <c:pt idx="52">
                  <c:v>3074</c:v>
                </c:pt>
                <c:pt idx="53">
                  <c:v>3097</c:v>
                </c:pt>
                <c:pt idx="54">
                  <c:v>3117</c:v>
                </c:pt>
                <c:pt idx="55">
                  <c:v>3145</c:v>
                </c:pt>
                <c:pt idx="56">
                  <c:v>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1-4F62-8089-8891CA52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512960"/>
        <c:axId val="235514496"/>
      </c:barChart>
      <c:catAx>
        <c:axId val="23551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14496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235514496"/>
        <c:scaling>
          <c:orientation val="minMax"/>
          <c:max val="44000"/>
          <c:min val="2500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 pitchFamily="34" charset="0"/>
                    <a:ea typeface="Arial"/>
                    <a:cs typeface="Arial" pitchFamily="34" charset="0"/>
                  </a:defRPr>
                </a:pPr>
                <a:r>
                  <a:rPr lang="en-NZ" sz="800" b="0" i="0" u="none" strike="noStrike" baseline="0">
                    <a:solidFill>
                      <a:srgbClr val="000000"/>
                    </a:solidFill>
                    <a:latin typeface="Arial" pitchFamily="34" charset="0"/>
                    <a:cs typeface="Arial" pitchFamily="34" charset="0"/>
                  </a:rPr>
                  <a:t>km (millions)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12960"/>
        <c:crosses val="autoZero"/>
        <c:crossBetween val="midCat"/>
        <c:majorUnit val="5000"/>
      </c:valAx>
    </c:plotArea>
    <c:legend>
      <c:legendPos val="b"/>
      <c:layout>
        <c:manualLayout>
          <c:xMode val="edge"/>
          <c:yMode val="edge"/>
          <c:x val="0.28911700121991957"/>
          <c:y val="0.91658575735884262"/>
          <c:w val="0.42176599756016431"/>
          <c:h val="8.341424264115750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+mn-lt"/>
                <a:cs typeface="Arial" pitchFamily="34" charset="0"/>
              </a:defRPr>
            </a:pPr>
            <a:r>
              <a:rPr lang="en-NZ" sz="1000">
                <a:latin typeface="+mn-lt"/>
                <a:cs typeface="Arial" pitchFamily="34" charset="0"/>
              </a:rPr>
              <a:t>Figure</a:t>
            </a:r>
            <a:r>
              <a:rPr lang="en-NZ" sz="1000" baseline="0">
                <a:latin typeface="+mn-lt"/>
                <a:cs typeface="Arial" pitchFamily="34" charset="0"/>
              </a:rPr>
              <a:t> 5-3: </a:t>
            </a:r>
            <a:r>
              <a:rPr lang="en-NZ" sz="1000">
                <a:latin typeface="+mn-lt"/>
                <a:cs typeface="Arial" pitchFamily="34" charset="0"/>
              </a:rPr>
              <a:t>Growth in </a:t>
            </a:r>
            <a:r>
              <a:rPr lang="en-NZ" sz="1000" baseline="0">
                <a:latin typeface="+mn-lt"/>
                <a:cs typeface="Arial" pitchFamily="34" charset="0"/>
              </a:rPr>
              <a:t>traffic: relative to 2001 </a:t>
            </a:r>
            <a:endParaRPr lang="en-NZ" sz="1000">
              <a:latin typeface="+mn-lt"/>
              <a:cs typeface="Arial" pitchFamily="34" charset="0"/>
            </a:endParaRPr>
          </a:p>
        </c:rich>
      </c:tx>
      <c:layout>
        <c:manualLayout>
          <c:xMode val="edge"/>
          <c:yMode val="edge"/>
          <c:x val="0.15365199068426341"/>
          <c:y val="1.10270926877941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43285214348206"/>
          <c:y val="0.10894600984794256"/>
          <c:w val="0.85101159230096235"/>
          <c:h val="0.73167957311121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Travel!$I$86</c:f>
              <c:strCache>
                <c:ptCount val="1"/>
                <c:pt idx="0">
                  <c:v>All traffic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Travel!$A$87:$A$101</c:f>
              <c:strCache>
                <c:ptCount val="1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Travel!$I$87:$I$101</c:f>
              <c:numCache>
                <c:formatCode>0.00</c:formatCode>
                <c:ptCount val="15"/>
                <c:pt idx="0" formatCode="General">
                  <c:v>1</c:v>
                </c:pt>
                <c:pt idx="1">
                  <c:v>1.0327811795391733</c:v>
                </c:pt>
                <c:pt idx="2">
                  <c:v>1.0641192663200858</c:v>
                </c:pt>
                <c:pt idx="3">
                  <c:v>1.0958975720549007</c:v>
                </c:pt>
                <c:pt idx="4">
                  <c:v>1.1071231553794068</c:v>
                </c:pt>
                <c:pt idx="5">
                  <c:v>1.1082512164487812</c:v>
                </c:pt>
                <c:pt idx="6">
                  <c:v>1.1258874882894878</c:v>
                </c:pt>
                <c:pt idx="7">
                  <c:v>1.1122407007185198</c:v>
                </c:pt>
                <c:pt idx="8">
                  <c:v>1.1128735154647542</c:v>
                </c:pt>
                <c:pt idx="9">
                  <c:v>1.1111126396491453</c:v>
                </c:pt>
                <c:pt idx="10">
                  <c:v>1.0991166731553106</c:v>
                </c:pt>
                <c:pt idx="11">
                  <c:v>1.101427822663297</c:v>
                </c:pt>
                <c:pt idx="12">
                  <c:v>1.1187064166039584</c:v>
                </c:pt>
                <c:pt idx="13">
                  <c:v>1.14982439390792</c:v>
                </c:pt>
                <c:pt idx="14">
                  <c:v>1.2002844914989592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1-4FC8-AA11-F63C24FBAB68}"/>
            </c:ext>
          </c:extLst>
        </c:ser>
        <c:ser>
          <c:idx val="1"/>
          <c:order val="1"/>
          <c:tx>
            <c:strRef>
              <c:f>Travel!$J$86</c:f>
              <c:strCache>
                <c:ptCount val="1"/>
                <c:pt idx="0">
                  <c:v>All heavy traffic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Travel!$A$87:$A$101</c:f>
              <c:strCache>
                <c:ptCount val="15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Travel!$J$87:$J$101</c:f>
              <c:numCache>
                <c:formatCode>0.00</c:formatCode>
                <c:ptCount val="15"/>
                <c:pt idx="0" formatCode="General">
                  <c:v>1</c:v>
                </c:pt>
                <c:pt idx="1">
                  <c:v>1.0448992084612181</c:v>
                </c:pt>
                <c:pt idx="2">
                  <c:v>1.0891097526760132</c:v>
                </c:pt>
                <c:pt idx="3">
                  <c:v>1.1618020897984169</c:v>
                </c:pt>
                <c:pt idx="4">
                  <c:v>1.2038871270798084</c:v>
                </c:pt>
                <c:pt idx="5">
                  <c:v>1.2259923991872059</c:v>
                </c:pt>
                <c:pt idx="6">
                  <c:v>1.2574499018015797</c:v>
                </c:pt>
                <c:pt idx="7">
                  <c:v>1.2612758142817062</c:v>
                </c:pt>
                <c:pt idx="8">
                  <c:v>1.2119640534267422</c:v>
                </c:pt>
                <c:pt idx="9">
                  <c:v>1.2145146617468265</c:v>
                </c:pt>
                <c:pt idx="10">
                  <c:v>1.2191907770003145</c:v>
                </c:pt>
                <c:pt idx="11">
                  <c:v>1.2196158783869953</c:v>
                </c:pt>
                <c:pt idx="12">
                  <c:v>1.2489478740679651</c:v>
                </c:pt>
                <c:pt idx="13">
                  <c:v>1.298259634922929</c:v>
                </c:pt>
                <c:pt idx="14">
                  <c:v>1.3492718013246159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1-4FC8-AA11-F63C24FBA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486592"/>
        <c:axId val="235525248"/>
      </c:barChart>
      <c:catAx>
        <c:axId val="2354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35525248"/>
        <c:crosses val="autoZero"/>
        <c:auto val="1"/>
        <c:lblAlgn val="ctr"/>
        <c:lblOffset val="100"/>
        <c:noMultiLvlLbl val="0"/>
      </c:catAx>
      <c:valAx>
        <c:axId val="235525248"/>
        <c:scaling>
          <c:orientation val="minMax"/>
          <c:max val="1.46"/>
          <c:min val="0.9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35486592"/>
        <c:crosses val="autoZero"/>
        <c:crossBetween val="between"/>
        <c:majorUnit val="0.1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0.05"/>
          <c:y val="0.91820611266566887"/>
          <c:w val="0.9"/>
          <c:h val="8.179388733433114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+mn-lt"/>
                <a:cs typeface="Arial" pitchFamily="34" charset="0"/>
              </a:defRPr>
            </a:pPr>
            <a:r>
              <a:rPr lang="en-NZ" sz="1000">
                <a:latin typeface="+mn-lt"/>
                <a:cs typeface="Arial" pitchFamily="34" charset="0"/>
              </a:rPr>
              <a:t>Figure 2-2:</a:t>
            </a:r>
            <a:r>
              <a:rPr lang="en-NZ" sz="1000" baseline="0">
                <a:latin typeface="+mn-lt"/>
                <a:cs typeface="Arial" pitchFamily="34" charset="0"/>
              </a:rPr>
              <a:t> </a:t>
            </a:r>
            <a:r>
              <a:rPr lang="en-NZ" sz="1000">
                <a:latin typeface="+mn-lt"/>
                <a:cs typeface="Arial" pitchFamily="34" charset="0"/>
              </a:rPr>
              <a:t>Quarterly road toll</a:t>
            </a:r>
          </a:p>
        </c:rich>
      </c:tx>
      <c:layout>
        <c:manualLayout>
          <c:xMode val="edge"/>
          <c:yMode val="edge"/>
          <c:x val="0.30858037825059248"/>
          <c:y val="5.599647266313942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78250591016562"/>
          <c:y val="9.2100529100529127E-2"/>
          <c:w val="0.81279550827423164"/>
          <c:h val="0.7701296296296329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0-76DC-415C-BC38-DFAE7BAD4F32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76DC-415C-BC38-DFAE7BAD4F3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2-76DC-415C-BC38-DFAE7BAD4F3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3-76DC-415C-BC38-DFAE7BAD4F3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4-76DC-415C-BC38-DFAE7BAD4F3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76DC-415C-BC38-DFAE7BAD4F3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6-76DC-415C-BC38-DFAE7BAD4F3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7-76DC-415C-BC38-DFAE7BAD4F3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8-76DC-415C-BC38-DFAE7BAD4F3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9-76DC-415C-BC38-DFAE7BAD4F3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A-76DC-415C-BC38-DFAE7BAD4F3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B-76DC-415C-BC38-DFAE7BAD4F3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C-76DC-415C-BC38-DFAE7BAD4F32}"/>
              </c:ext>
            </c:extLst>
          </c:dPt>
          <c:dPt>
            <c:idx val="20"/>
            <c:invertIfNegative val="0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D-76DC-415C-BC38-DFAE7BAD4F3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E-76DC-415C-BC38-DFAE7BAD4F3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F-76DC-415C-BC38-DFAE7BAD4F32}"/>
              </c:ext>
            </c:extLst>
          </c:dPt>
          <c:dPt>
            <c:idx val="23"/>
            <c:invertIfNegative val="0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10-76DC-415C-BC38-DFAE7BAD4F32}"/>
              </c:ext>
            </c:extLst>
          </c:dPt>
          <c:cat>
            <c:multiLvlStrRef>
              <c:f>'12month_toll'!$T$34:$U$57</c:f>
              <c:multiLvlStrCache>
                <c:ptCount val="23"/>
                <c:lvl>
                  <c:pt idx="0">
                    <c:v>11</c:v>
                  </c:pt>
                  <c:pt idx="2">
                    <c:v>13</c:v>
                  </c:pt>
                  <c:pt idx="4">
                    <c:v>15</c:v>
                  </c:pt>
                  <c:pt idx="6">
                    <c:v>11</c:v>
                  </c:pt>
                  <c:pt idx="8">
                    <c:v>13</c:v>
                  </c:pt>
                  <c:pt idx="10">
                    <c:v>15</c:v>
                  </c:pt>
                  <c:pt idx="12">
                    <c:v>11</c:v>
                  </c:pt>
                  <c:pt idx="14">
                    <c:v>13</c:v>
                  </c:pt>
                  <c:pt idx="16">
                    <c:v>15</c:v>
                  </c:pt>
                  <c:pt idx="18">
                    <c:v>11</c:v>
                  </c:pt>
                  <c:pt idx="20">
                    <c:v>13</c:v>
                  </c:pt>
                  <c:pt idx="22">
                    <c:v>15</c:v>
                  </c:pt>
                </c:lvl>
                <c:lvl>
                  <c:pt idx="0">
                    <c:v>Q1</c:v>
                  </c:pt>
                  <c:pt idx="6">
                    <c:v>Q2</c:v>
                  </c:pt>
                  <c:pt idx="12">
                    <c:v>Q3</c:v>
                  </c:pt>
                  <c:pt idx="18">
                    <c:v>Q4</c:v>
                  </c:pt>
                </c:lvl>
              </c:multiLvlStrCache>
            </c:multiLvlStrRef>
          </c:cat>
          <c:val>
            <c:numRef>
              <c:f>'12month_toll'!$Q$34:$Q$57</c:f>
              <c:numCache>
                <c:formatCode>General</c:formatCode>
                <c:ptCount val="24"/>
                <c:pt idx="0">
                  <c:v>70</c:v>
                </c:pt>
                <c:pt idx="1">
                  <c:v>84</c:v>
                </c:pt>
                <c:pt idx="2">
                  <c:v>66</c:v>
                </c:pt>
                <c:pt idx="3">
                  <c:v>67</c:v>
                </c:pt>
                <c:pt idx="4">
                  <c:v>81</c:v>
                </c:pt>
                <c:pt idx="5">
                  <c:v>89</c:v>
                </c:pt>
                <c:pt idx="6">
                  <c:v>69</c:v>
                </c:pt>
                <c:pt idx="7">
                  <c:v>56</c:v>
                </c:pt>
                <c:pt idx="8">
                  <c:v>60</c:v>
                </c:pt>
                <c:pt idx="9">
                  <c:v>83</c:v>
                </c:pt>
                <c:pt idx="10">
                  <c:v>81</c:v>
                </c:pt>
                <c:pt idx="11">
                  <c:v>81</c:v>
                </c:pt>
                <c:pt idx="12">
                  <c:v>67</c:v>
                </c:pt>
                <c:pt idx="13">
                  <c:v>70</c:v>
                </c:pt>
                <c:pt idx="14">
                  <c:v>61</c:v>
                </c:pt>
                <c:pt idx="15">
                  <c:v>48</c:v>
                </c:pt>
                <c:pt idx="16">
                  <c:v>67</c:v>
                </c:pt>
                <c:pt idx="17">
                  <c:v>72</c:v>
                </c:pt>
                <c:pt idx="18">
                  <c:v>78</c:v>
                </c:pt>
                <c:pt idx="19">
                  <c:v>98</c:v>
                </c:pt>
                <c:pt idx="20">
                  <c:v>66</c:v>
                </c:pt>
                <c:pt idx="21">
                  <c:v>96</c:v>
                </c:pt>
                <c:pt idx="22">
                  <c:v>91</c:v>
                </c:pt>
                <c:pt idx="2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6DC-415C-BC38-DFAE7BAD4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66368"/>
        <c:axId val="213867904"/>
      </c:barChart>
      <c:catAx>
        <c:axId val="21386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138679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3867904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1386636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Figure</a:t>
            </a:r>
            <a:r>
              <a:rPr lang="en-NZ" sz="1000" baseline="0">
                <a:latin typeface="+mn-lt"/>
              </a:rPr>
              <a:t> 2-5: International </a:t>
            </a:r>
            <a:r>
              <a:rPr lang="en-NZ" sz="1000">
                <a:latin typeface="+mn-lt"/>
              </a:rPr>
              <a:t>12 month rolling road tolls</a:t>
            </a:r>
          </a:p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Jan 2008 = 1</a:t>
            </a:r>
          </a:p>
        </c:rich>
      </c:tx>
      <c:layout>
        <c:manualLayout>
          <c:xMode val="edge"/>
          <c:yMode val="edge"/>
          <c:x val="0.26472686733556478"/>
          <c:y val="7.285974499089253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35027100271003"/>
          <c:y val="0.11916211293260508"/>
          <c:w val="0.66097191864395233"/>
          <c:h val="0.8007429399193956"/>
        </c:manualLayout>
      </c:layout>
      <c:lineChart>
        <c:grouping val="standard"/>
        <c:varyColors val="0"/>
        <c:ser>
          <c:idx val="1"/>
          <c:order val="0"/>
          <c:tx>
            <c:strRef>
              <c:f>International!$EE$67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International!$Z$59:$EC$59</c:f>
              <c:numCache>
                <c:formatCode>General</c:formatCode>
                <c:ptCount val="108"/>
                <c:pt idx="0">
                  <c:v>2008</c:v>
                </c:pt>
                <c:pt idx="12">
                  <c:v>2009</c:v>
                </c:pt>
                <c:pt idx="24">
                  <c:v>2010</c:v>
                </c:pt>
                <c:pt idx="36">
                  <c:v>2011</c:v>
                </c:pt>
                <c:pt idx="48">
                  <c:v>2012</c:v>
                </c:pt>
                <c:pt idx="60">
                  <c:v>2013</c:v>
                </c:pt>
                <c:pt idx="72">
                  <c:v>2014</c:v>
                </c:pt>
                <c:pt idx="84">
                  <c:v>2015</c:v>
                </c:pt>
                <c:pt idx="96">
                  <c:v>2016</c:v>
                </c:pt>
              </c:numCache>
            </c:numRef>
          </c:cat>
          <c:val>
            <c:numRef>
              <c:f>International!$Z$67:$EC$67</c:f>
              <c:numCache>
                <c:formatCode>0.00</c:formatCode>
                <c:ptCount val="108"/>
                <c:pt idx="0">
                  <c:v>1</c:v>
                </c:pt>
                <c:pt idx="1">
                  <c:v>0.98862918509159825</c:v>
                </c:pt>
                <c:pt idx="2">
                  <c:v>0.97915350600126339</c:v>
                </c:pt>
                <c:pt idx="3">
                  <c:v>0.96146557169930513</c:v>
                </c:pt>
                <c:pt idx="4">
                  <c:v>0.94567277321541376</c:v>
                </c:pt>
                <c:pt idx="5">
                  <c:v>0.94061907770056852</c:v>
                </c:pt>
                <c:pt idx="6">
                  <c:v>0.93430195830701201</c:v>
                </c:pt>
                <c:pt idx="7">
                  <c:v>0.94125078963992415</c:v>
                </c:pt>
                <c:pt idx="8">
                  <c:v>0.93493367024636764</c:v>
                </c:pt>
                <c:pt idx="9">
                  <c:v>0.93240682248894502</c:v>
                </c:pt>
                <c:pt idx="10">
                  <c:v>0.92293114339861027</c:v>
                </c:pt>
                <c:pt idx="11">
                  <c:v>0.90777005685407453</c:v>
                </c:pt>
                <c:pt idx="12">
                  <c:v>0.90966519267214152</c:v>
                </c:pt>
                <c:pt idx="13">
                  <c:v>0.91850915982312065</c:v>
                </c:pt>
                <c:pt idx="14">
                  <c:v>0.91724573594440939</c:v>
                </c:pt>
                <c:pt idx="15">
                  <c:v>0.94567277321541376</c:v>
                </c:pt>
                <c:pt idx="16">
                  <c:v>0.95957043588123814</c:v>
                </c:pt>
                <c:pt idx="17">
                  <c:v>0.96336070751737213</c:v>
                </c:pt>
                <c:pt idx="18">
                  <c:v>0.95388502842703726</c:v>
                </c:pt>
                <c:pt idx="19">
                  <c:v>0.93998736576121289</c:v>
                </c:pt>
                <c:pt idx="20">
                  <c:v>0.94188250157927988</c:v>
                </c:pt>
                <c:pt idx="21">
                  <c:v>0.95262160454832601</c:v>
                </c:pt>
                <c:pt idx="22">
                  <c:v>0.94693619709412513</c:v>
                </c:pt>
                <c:pt idx="23">
                  <c:v>0.94061907770056852</c:v>
                </c:pt>
                <c:pt idx="24">
                  <c:v>0.94756790903348076</c:v>
                </c:pt>
                <c:pt idx="25">
                  <c:v>0.93556538218572327</c:v>
                </c:pt>
                <c:pt idx="26">
                  <c:v>0.91787744788376502</c:v>
                </c:pt>
                <c:pt idx="27">
                  <c:v>0.89450410612760578</c:v>
                </c:pt>
                <c:pt idx="28">
                  <c:v>0.89829437776373977</c:v>
                </c:pt>
                <c:pt idx="29">
                  <c:v>0.88755527479469365</c:v>
                </c:pt>
                <c:pt idx="30">
                  <c:v>0.88692356285533802</c:v>
                </c:pt>
                <c:pt idx="31">
                  <c:v>0.87302590018951354</c:v>
                </c:pt>
                <c:pt idx="32">
                  <c:v>0.86923562855337966</c:v>
                </c:pt>
                <c:pt idx="33">
                  <c:v>0.85533796588755528</c:v>
                </c:pt>
                <c:pt idx="34">
                  <c:v>0.86291850915982315</c:v>
                </c:pt>
                <c:pt idx="35">
                  <c:v>0.86039166140240053</c:v>
                </c:pt>
                <c:pt idx="36">
                  <c:v>0.83891345546430829</c:v>
                </c:pt>
                <c:pt idx="37">
                  <c:v>0.83954516740366392</c:v>
                </c:pt>
                <c:pt idx="38">
                  <c:v>0.84396715097915354</c:v>
                </c:pt>
                <c:pt idx="39">
                  <c:v>0.84270372710044217</c:v>
                </c:pt>
                <c:pt idx="40">
                  <c:v>0.82564750473783954</c:v>
                </c:pt>
                <c:pt idx="41">
                  <c:v>0.82122552116234993</c:v>
                </c:pt>
                <c:pt idx="42">
                  <c:v>0.81554011370814905</c:v>
                </c:pt>
                <c:pt idx="43">
                  <c:v>0.82501579279848392</c:v>
                </c:pt>
                <c:pt idx="44">
                  <c:v>0.81364497789008217</c:v>
                </c:pt>
                <c:pt idx="45">
                  <c:v>0.79532533164876817</c:v>
                </c:pt>
                <c:pt idx="46">
                  <c:v>0.80543272267845867</c:v>
                </c:pt>
                <c:pt idx="47">
                  <c:v>0.80669614655716992</c:v>
                </c:pt>
                <c:pt idx="48">
                  <c:v>0.81617182564750479</c:v>
                </c:pt>
                <c:pt idx="49">
                  <c:v>0.81301326595072643</c:v>
                </c:pt>
                <c:pt idx="50">
                  <c:v>0.80669614655716992</c:v>
                </c:pt>
                <c:pt idx="51">
                  <c:v>0.80164245104232468</c:v>
                </c:pt>
                <c:pt idx="52">
                  <c:v>0.80480101073910293</c:v>
                </c:pt>
                <c:pt idx="53">
                  <c:v>0.80543272267845867</c:v>
                </c:pt>
                <c:pt idx="54">
                  <c:v>0.79911560328490205</c:v>
                </c:pt>
                <c:pt idx="55">
                  <c:v>0.80859128237523692</c:v>
                </c:pt>
                <c:pt idx="56">
                  <c:v>0.82122552116234993</c:v>
                </c:pt>
                <c:pt idx="57">
                  <c:v>0.83765003158559692</c:v>
                </c:pt>
                <c:pt idx="58">
                  <c:v>0.8269109286165508</c:v>
                </c:pt>
                <c:pt idx="59">
                  <c:v>0.8205938092229943</c:v>
                </c:pt>
                <c:pt idx="60">
                  <c:v>0.81427668982943779</c:v>
                </c:pt>
                <c:pt idx="61">
                  <c:v>0.81933038534428304</c:v>
                </c:pt>
                <c:pt idx="62">
                  <c:v>0.82185723310170566</c:v>
                </c:pt>
                <c:pt idx="63">
                  <c:v>0.80859128237523692</c:v>
                </c:pt>
                <c:pt idx="64">
                  <c:v>0.80543272267845867</c:v>
                </c:pt>
                <c:pt idx="65">
                  <c:v>0.79658875552747943</c:v>
                </c:pt>
                <c:pt idx="66">
                  <c:v>0.80290587492103604</c:v>
                </c:pt>
                <c:pt idx="67">
                  <c:v>0.79027163613392293</c:v>
                </c:pt>
                <c:pt idx="68">
                  <c:v>0.77384712571067593</c:v>
                </c:pt>
                <c:pt idx="69">
                  <c:v>0.75931775110549593</c:v>
                </c:pt>
                <c:pt idx="70">
                  <c:v>0.75300063171193932</c:v>
                </c:pt>
                <c:pt idx="71">
                  <c:v>0.75300063171193932</c:v>
                </c:pt>
                <c:pt idx="72">
                  <c:v>0.75363234365129506</c:v>
                </c:pt>
                <c:pt idx="73">
                  <c:v>0.74542008843967156</c:v>
                </c:pt>
                <c:pt idx="74">
                  <c:v>0.74921036007580544</c:v>
                </c:pt>
                <c:pt idx="75">
                  <c:v>0.74099810486418194</c:v>
                </c:pt>
                <c:pt idx="76">
                  <c:v>0.73657612128869232</c:v>
                </c:pt>
                <c:pt idx="77">
                  <c:v>0.73468098547062544</c:v>
                </c:pt>
                <c:pt idx="78">
                  <c:v>0.73089071383449145</c:v>
                </c:pt>
                <c:pt idx="79">
                  <c:v>0.72836386607706882</c:v>
                </c:pt>
                <c:pt idx="80">
                  <c:v>0.73847125710675932</c:v>
                </c:pt>
                <c:pt idx="81">
                  <c:v>0.74542008843967156</c:v>
                </c:pt>
                <c:pt idx="82">
                  <c:v>0.74542008843967156</c:v>
                </c:pt>
                <c:pt idx="83">
                  <c:v>0.72962728995578019</c:v>
                </c:pt>
                <c:pt idx="84">
                  <c:v>0.73468098547062544</c:v>
                </c:pt>
                <c:pt idx="85">
                  <c:v>0.72394188250157931</c:v>
                </c:pt>
                <c:pt idx="86">
                  <c:v>0.71509791535060008</c:v>
                </c:pt>
                <c:pt idx="87">
                  <c:v>0.73341756159191407</c:v>
                </c:pt>
                <c:pt idx="88">
                  <c:v>0.73531269740998106</c:v>
                </c:pt>
                <c:pt idx="89">
                  <c:v>0.74099810486418194</c:v>
                </c:pt>
                <c:pt idx="90">
                  <c:v>0.74162981680353757</c:v>
                </c:pt>
                <c:pt idx="91">
                  <c:v>0.75615919140871768</c:v>
                </c:pt>
                <c:pt idx="92">
                  <c:v>0.75173720783322806</c:v>
                </c:pt>
                <c:pt idx="93">
                  <c:v>0.76437144662034118</c:v>
                </c:pt>
                <c:pt idx="94">
                  <c:v>0.75615919140871768</c:v>
                </c:pt>
                <c:pt idx="95">
                  <c:v>0.76121288692356281</c:v>
                </c:pt>
                <c:pt idx="96">
                  <c:v>0.76121288692356281</c:v>
                </c:pt>
                <c:pt idx="97">
                  <c:v>0.7814276689829438</c:v>
                </c:pt>
                <c:pt idx="98">
                  <c:v>0.7896399241945673</c:v>
                </c:pt>
                <c:pt idx="99">
                  <c:v>0.7978521794061908</c:v>
                </c:pt>
                <c:pt idx="100">
                  <c:v>0.79911560328490205</c:v>
                </c:pt>
                <c:pt idx="101">
                  <c:v>0.7978521794061908</c:v>
                </c:pt>
                <c:pt idx="102">
                  <c:v>0.8123815540113708</c:v>
                </c:pt>
                <c:pt idx="103">
                  <c:v>0.80480101073910293</c:v>
                </c:pt>
                <c:pt idx="104">
                  <c:v>0.80480101073910293</c:v>
                </c:pt>
                <c:pt idx="105">
                  <c:v>0.80037902716361342</c:v>
                </c:pt>
                <c:pt idx="106">
                  <c:v>0.80732785849652555</c:v>
                </c:pt>
                <c:pt idx="107">
                  <c:v>0.82122552116234993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D-4959-A83F-F64EC7F0AD7E}"/>
            </c:ext>
          </c:extLst>
        </c:ser>
        <c:ser>
          <c:idx val="0"/>
          <c:order val="1"/>
          <c:tx>
            <c:strRef>
              <c:f>International!$EE$60</c:f>
              <c:strCache>
                <c:ptCount val="1"/>
                <c:pt idx="0">
                  <c:v>Germany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International!$Z$59:$EC$59</c:f>
              <c:numCache>
                <c:formatCode>General</c:formatCode>
                <c:ptCount val="108"/>
                <c:pt idx="0">
                  <c:v>2008</c:v>
                </c:pt>
                <c:pt idx="12">
                  <c:v>2009</c:v>
                </c:pt>
                <c:pt idx="24">
                  <c:v>2010</c:v>
                </c:pt>
                <c:pt idx="36">
                  <c:v>2011</c:v>
                </c:pt>
                <c:pt idx="48">
                  <c:v>2012</c:v>
                </c:pt>
                <c:pt idx="60">
                  <c:v>2013</c:v>
                </c:pt>
                <c:pt idx="72">
                  <c:v>2014</c:v>
                </c:pt>
                <c:pt idx="84">
                  <c:v>2015</c:v>
                </c:pt>
                <c:pt idx="96">
                  <c:v>2016</c:v>
                </c:pt>
              </c:numCache>
            </c:numRef>
          </c:cat>
          <c:val>
            <c:numRef>
              <c:f>International!$Z$60:$EC$60</c:f>
              <c:numCache>
                <c:formatCode>0.00</c:formatCode>
                <c:ptCount val="108"/>
                <c:pt idx="0">
                  <c:v>1</c:v>
                </c:pt>
                <c:pt idx="1">
                  <c:v>0.99624802527646128</c:v>
                </c:pt>
                <c:pt idx="2">
                  <c:v>0.98262243285939965</c:v>
                </c:pt>
                <c:pt idx="3">
                  <c:v>0.95971563981042651</c:v>
                </c:pt>
                <c:pt idx="4">
                  <c:v>0.94628751974723535</c:v>
                </c:pt>
                <c:pt idx="5">
                  <c:v>0.93917851500789884</c:v>
                </c:pt>
                <c:pt idx="6">
                  <c:v>0.93325434439178512</c:v>
                </c:pt>
                <c:pt idx="7">
                  <c:v>0.91864139020537128</c:v>
                </c:pt>
                <c:pt idx="8">
                  <c:v>0.90876777251184837</c:v>
                </c:pt>
                <c:pt idx="9">
                  <c:v>0.9113349131121643</c:v>
                </c:pt>
                <c:pt idx="10">
                  <c:v>0.9014612954186414</c:v>
                </c:pt>
                <c:pt idx="11">
                  <c:v>0.88368878357030012</c:v>
                </c:pt>
                <c:pt idx="12">
                  <c:v>0.86947077409162721</c:v>
                </c:pt>
                <c:pt idx="13">
                  <c:v>0.86216429699842023</c:v>
                </c:pt>
                <c:pt idx="14">
                  <c:v>0.85090837282780407</c:v>
                </c:pt>
                <c:pt idx="15">
                  <c:v>0.85485781990521326</c:v>
                </c:pt>
                <c:pt idx="16">
                  <c:v>0.84814375987361768</c:v>
                </c:pt>
                <c:pt idx="17">
                  <c:v>0.83827014218009477</c:v>
                </c:pt>
                <c:pt idx="18">
                  <c:v>0.82385466034755139</c:v>
                </c:pt>
                <c:pt idx="19">
                  <c:v>0.82128751974723535</c:v>
                </c:pt>
                <c:pt idx="20">
                  <c:v>0.82148499210110582</c:v>
                </c:pt>
                <c:pt idx="21">
                  <c:v>0.81240126382306477</c:v>
                </c:pt>
                <c:pt idx="22">
                  <c:v>0.82523696682464454</c:v>
                </c:pt>
                <c:pt idx="23">
                  <c:v>0.81852290679304895</c:v>
                </c:pt>
                <c:pt idx="24">
                  <c:v>0.80134281200631907</c:v>
                </c:pt>
                <c:pt idx="25">
                  <c:v>0.79186413902053709</c:v>
                </c:pt>
                <c:pt idx="26">
                  <c:v>0.78870458135860977</c:v>
                </c:pt>
                <c:pt idx="27">
                  <c:v>0.78436018957345977</c:v>
                </c:pt>
                <c:pt idx="28">
                  <c:v>0.7681674565560821</c:v>
                </c:pt>
                <c:pt idx="29">
                  <c:v>0.76461295418641395</c:v>
                </c:pt>
                <c:pt idx="30">
                  <c:v>0.77744865718799372</c:v>
                </c:pt>
                <c:pt idx="31">
                  <c:v>0.75849131121642965</c:v>
                </c:pt>
                <c:pt idx="32">
                  <c:v>0.75434439178515011</c:v>
                </c:pt>
                <c:pt idx="33">
                  <c:v>0.74684044233807267</c:v>
                </c:pt>
                <c:pt idx="34">
                  <c:v>0.74644549763033174</c:v>
                </c:pt>
                <c:pt idx="35">
                  <c:v>0.72373617693522907</c:v>
                </c:pt>
                <c:pt idx="36">
                  <c:v>0.73301737756714058</c:v>
                </c:pt>
                <c:pt idx="37">
                  <c:v>0.73301737756714058</c:v>
                </c:pt>
                <c:pt idx="38">
                  <c:v>0.74032385466034756</c:v>
                </c:pt>
                <c:pt idx="39">
                  <c:v>0.73597946287519744</c:v>
                </c:pt>
                <c:pt idx="40">
                  <c:v>0.74763033175355453</c:v>
                </c:pt>
                <c:pt idx="41">
                  <c:v>0.74466824644549767</c:v>
                </c:pt>
                <c:pt idx="42">
                  <c:v>0.73143759873617697</c:v>
                </c:pt>
                <c:pt idx="43">
                  <c:v>0.74763033175355453</c:v>
                </c:pt>
                <c:pt idx="44">
                  <c:v>0.752172195892575</c:v>
                </c:pt>
                <c:pt idx="45">
                  <c:v>0.76125592417061616</c:v>
                </c:pt>
                <c:pt idx="46">
                  <c:v>0.7549368088467614</c:v>
                </c:pt>
                <c:pt idx="47">
                  <c:v>0.78988941548183256</c:v>
                </c:pt>
                <c:pt idx="48">
                  <c:v>0.79482622432859396</c:v>
                </c:pt>
                <c:pt idx="49">
                  <c:v>0.80469984202211686</c:v>
                </c:pt>
                <c:pt idx="50">
                  <c:v>0.79482622432859396</c:v>
                </c:pt>
                <c:pt idx="51">
                  <c:v>0.77725118483412325</c:v>
                </c:pt>
                <c:pt idx="52">
                  <c:v>0.76994470774091628</c:v>
                </c:pt>
                <c:pt idx="53">
                  <c:v>0.76639020537124802</c:v>
                </c:pt>
                <c:pt idx="54">
                  <c:v>0.7709320695102686</c:v>
                </c:pt>
                <c:pt idx="55">
                  <c:v>0.76836492890995256</c:v>
                </c:pt>
                <c:pt idx="56">
                  <c:v>0.75552922590837279</c:v>
                </c:pt>
                <c:pt idx="57">
                  <c:v>0.74526066350710896</c:v>
                </c:pt>
                <c:pt idx="58">
                  <c:v>0.73657187993680884</c:v>
                </c:pt>
                <c:pt idx="59">
                  <c:v>0.7136650868878357</c:v>
                </c:pt>
                <c:pt idx="60">
                  <c:v>0.70300157977883093</c:v>
                </c:pt>
                <c:pt idx="61">
                  <c:v>0.6893759873617693</c:v>
                </c:pt>
                <c:pt idx="62">
                  <c:v>0.6850315955766193</c:v>
                </c:pt>
                <c:pt idx="63">
                  <c:v>0.68404423380726698</c:v>
                </c:pt>
                <c:pt idx="64">
                  <c:v>0.67140600315955767</c:v>
                </c:pt>
                <c:pt idx="65">
                  <c:v>0.66824644549763035</c:v>
                </c:pt>
                <c:pt idx="66">
                  <c:v>0.66390205371248023</c:v>
                </c:pt>
                <c:pt idx="67">
                  <c:v>0.65481832543443919</c:v>
                </c:pt>
                <c:pt idx="68">
                  <c:v>0.65778041074249605</c:v>
                </c:pt>
                <c:pt idx="69">
                  <c:v>0.65383096366508686</c:v>
                </c:pt>
                <c:pt idx="70">
                  <c:v>0.65067140600315954</c:v>
                </c:pt>
                <c:pt idx="71">
                  <c:v>0.66093996840442337</c:v>
                </c:pt>
                <c:pt idx="72">
                  <c:v>0.66113744075829384</c:v>
                </c:pt>
                <c:pt idx="73">
                  <c:v>0.66311216429699837</c:v>
                </c:pt>
                <c:pt idx="74">
                  <c:v>0.6640995260663507</c:v>
                </c:pt>
                <c:pt idx="75">
                  <c:v>0.67535545023696686</c:v>
                </c:pt>
                <c:pt idx="76">
                  <c:v>0.67890995260663511</c:v>
                </c:pt>
                <c:pt idx="77">
                  <c:v>0.68424170616113744</c:v>
                </c:pt>
                <c:pt idx="78">
                  <c:v>0.67910742496050558</c:v>
                </c:pt>
                <c:pt idx="79">
                  <c:v>0.67022116903633489</c:v>
                </c:pt>
                <c:pt idx="80">
                  <c:v>0.66864139020537128</c:v>
                </c:pt>
                <c:pt idx="81">
                  <c:v>0.66488941548183256</c:v>
                </c:pt>
                <c:pt idx="82">
                  <c:v>0.66311216429699837</c:v>
                </c:pt>
                <c:pt idx="83">
                  <c:v>0.66291469194312791</c:v>
                </c:pt>
                <c:pt idx="84">
                  <c:v>0.66469194312796209</c:v>
                </c:pt>
                <c:pt idx="85">
                  <c:v>0.66666666666666663</c:v>
                </c:pt>
                <c:pt idx="86">
                  <c:v>0.66567930489731442</c:v>
                </c:pt>
                <c:pt idx="87">
                  <c:v>0.66251974723538709</c:v>
                </c:pt>
                <c:pt idx="88">
                  <c:v>0.66390205371248023</c:v>
                </c:pt>
                <c:pt idx="89">
                  <c:v>0.66370458135860977</c:v>
                </c:pt>
                <c:pt idx="90">
                  <c:v>0.66469194312796209</c:v>
                </c:pt>
                <c:pt idx="91">
                  <c:v>0.67634281200631907</c:v>
                </c:pt>
                <c:pt idx="92">
                  <c:v>0.67318325434439175</c:v>
                </c:pt>
                <c:pt idx="93">
                  <c:v>0.674565560821485</c:v>
                </c:pt>
                <c:pt idx="94">
                  <c:v>0.68364928909952605</c:v>
                </c:pt>
                <c:pt idx="95">
                  <c:v>0.68305687203791465</c:v>
                </c:pt>
                <c:pt idx="96">
                  <c:v>0.68680884676145337</c:v>
                </c:pt>
                <c:pt idx="97">
                  <c:v>0.68424170616113744</c:v>
                </c:pt>
                <c:pt idx="98">
                  <c:v>0.67634281200631907</c:v>
                </c:pt>
                <c:pt idx="99">
                  <c:v>0.66864139020537128</c:v>
                </c:pt>
                <c:pt idx="100">
                  <c:v>0.67160347551342814</c:v>
                </c:pt>
                <c:pt idx="101">
                  <c:v>0.65620063191153244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D-4959-A83F-F64EC7F0AD7E}"/>
            </c:ext>
          </c:extLst>
        </c:ser>
        <c:ser>
          <c:idx val="2"/>
          <c:order val="2"/>
          <c:tx>
            <c:strRef>
              <c:f>International!$EE$61</c:f>
              <c:strCache>
                <c:ptCount val="1"/>
                <c:pt idx="0">
                  <c:v>Austria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International!$Z$59:$EC$59</c:f>
              <c:numCache>
                <c:formatCode>General</c:formatCode>
                <c:ptCount val="108"/>
                <c:pt idx="0">
                  <c:v>2008</c:v>
                </c:pt>
                <c:pt idx="12">
                  <c:v>2009</c:v>
                </c:pt>
                <c:pt idx="24">
                  <c:v>2010</c:v>
                </c:pt>
                <c:pt idx="36">
                  <c:v>2011</c:v>
                </c:pt>
                <c:pt idx="48">
                  <c:v>2012</c:v>
                </c:pt>
                <c:pt idx="60">
                  <c:v>2013</c:v>
                </c:pt>
                <c:pt idx="72">
                  <c:v>2014</c:v>
                </c:pt>
                <c:pt idx="84">
                  <c:v>2015</c:v>
                </c:pt>
                <c:pt idx="96">
                  <c:v>2016</c:v>
                </c:pt>
              </c:numCache>
            </c:numRef>
          </c:cat>
          <c:val>
            <c:numRef>
              <c:f>International!$Z$61:$EC$61</c:f>
              <c:numCache>
                <c:formatCode>0.00</c:formatCode>
                <c:ptCount val="108"/>
                <c:pt idx="0">
                  <c:v>1</c:v>
                </c:pt>
                <c:pt idx="1">
                  <c:v>0.98691860465116277</c:v>
                </c:pt>
                <c:pt idx="2">
                  <c:v>1.0116279069767442</c:v>
                </c:pt>
                <c:pt idx="3">
                  <c:v>0.98546511627906974</c:v>
                </c:pt>
                <c:pt idx="4">
                  <c:v>0.96220930232558144</c:v>
                </c:pt>
                <c:pt idx="5">
                  <c:v>0.97965116279069764</c:v>
                </c:pt>
                <c:pt idx="6">
                  <c:v>0.96220930232558144</c:v>
                </c:pt>
                <c:pt idx="7">
                  <c:v>0.96656976744186052</c:v>
                </c:pt>
                <c:pt idx="8">
                  <c:v>0.97093023255813948</c:v>
                </c:pt>
                <c:pt idx="9">
                  <c:v>0.97819767441860461</c:v>
                </c:pt>
                <c:pt idx="10">
                  <c:v>0.99563953488372092</c:v>
                </c:pt>
                <c:pt idx="11">
                  <c:v>0.97819767441860461</c:v>
                </c:pt>
                <c:pt idx="12">
                  <c:v>0.99709302325581395</c:v>
                </c:pt>
                <c:pt idx="13">
                  <c:v>0.99709302325581395</c:v>
                </c:pt>
                <c:pt idx="14">
                  <c:v>0.96075581395348841</c:v>
                </c:pt>
                <c:pt idx="15">
                  <c:v>0.96220930232558144</c:v>
                </c:pt>
                <c:pt idx="16">
                  <c:v>0.96656976744186052</c:v>
                </c:pt>
                <c:pt idx="17">
                  <c:v>0.94186046511627908</c:v>
                </c:pt>
                <c:pt idx="18">
                  <c:v>0.9316860465116279</c:v>
                </c:pt>
                <c:pt idx="19">
                  <c:v>0.93895348837209303</c:v>
                </c:pt>
                <c:pt idx="20">
                  <c:v>0.94186046511627908</c:v>
                </c:pt>
                <c:pt idx="21">
                  <c:v>0.92441860465116277</c:v>
                </c:pt>
                <c:pt idx="22">
                  <c:v>0.92587209302325579</c:v>
                </c:pt>
                <c:pt idx="23">
                  <c:v>0.90697674418604646</c:v>
                </c:pt>
                <c:pt idx="24">
                  <c:v>0.89098837209302328</c:v>
                </c:pt>
                <c:pt idx="25">
                  <c:v>0.875</c:v>
                </c:pt>
                <c:pt idx="26">
                  <c:v>0.87645348837209303</c:v>
                </c:pt>
                <c:pt idx="27">
                  <c:v>0.8691860465116279</c:v>
                </c:pt>
                <c:pt idx="28">
                  <c:v>0.83720930232558144</c:v>
                </c:pt>
                <c:pt idx="29">
                  <c:v>0.82558139534883723</c:v>
                </c:pt>
                <c:pt idx="30">
                  <c:v>0.82703488372093026</c:v>
                </c:pt>
                <c:pt idx="31">
                  <c:v>0.80087209302325579</c:v>
                </c:pt>
                <c:pt idx="32">
                  <c:v>0.77761627906976749</c:v>
                </c:pt>
                <c:pt idx="33">
                  <c:v>0.78052325581395354</c:v>
                </c:pt>
                <c:pt idx="34">
                  <c:v>0.76162790697674421</c:v>
                </c:pt>
                <c:pt idx="35">
                  <c:v>0.75872093023255816</c:v>
                </c:pt>
                <c:pt idx="36">
                  <c:v>0.75290697674418605</c:v>
                </c:pt>
                <c:pt idx="37">
                  <c:v>0.75726744186046513</c:v>
                </c:pt>
                <c:pt idx="38">
                  <c:v>0.75145348837209303</c:v>
                </c:pt>
                <c:pt idx="39">
                  <c:v>0.74854651162790697</c:v>
                </c:pt>
                <c:pt idx="40">
                  <c:v>0.77906976744186052</c:v>
                </c:pt>
                <c:pt idx="41">
                  <c:v>0.78488372093023251</c:v>
                </c:pt>
                <c:pt idx="42">
                  <c:v>0.78052325581395354</c:v>
                </c:pt>
                <c:pt idx="43">
                  <c:v>0.77470930232558144</c:v>
                </c:pt>
                <c:pt idx="44">
                  <c:v>0.78052325581395354</c:v>
                </c:pt>
                <c:pt idx="45">
                  <c:v>0.77325581395348841</c:v>
                </c:pt>
                <c:pt idx="46">
                  <c:v>0.76308139534883723</c:v>
                </c:pt>
                <c:pt idx="47">
                  <c:v>0.76017441860465118</c:v>
                </c:pt>
                <c:pt idx="48">
                  <c:v>0.74709302325581395</c:v>
                </c:pt>
                <c:pt idx="49">
                  <c:v>0.75</c:v>
                </c:pt>
                <c:pt idx="50">
                  <c:v>0.75872093023255816</c:v>
                </c:pt>
                <c:pt idx="83">
                  <c:v>0.66715116279069764</c:v>
                </c:pt>
                <c:pt idx="84">
                  <c:v>0.65261627906976749</c:v>
                </c:pt>
                <c:pt idx="85">
                  <c:v>0.64244186046511631</c:v>
                </c:pt>
                <c:pt idx="86">
                  <c:v>0.62645348837209303</c:v>
                </c:pt>
                <c:pt idx="87">
                  <c:v>0.6191860465116279</c:v>
                </c:pt>
                <c:pt idx="88">
                  <c:v>0.62936046511627908</c:v>
                </c:pt>
                <c:pt idx="89">
                  <c:v>0.62790697674418605</c:v>
                </c:pt>
                <c:pt idx="90">
                  <c:v>0.65552325581395354</c:v>
                </c:pt>
                <c:pt idx="91">
                  <c:v>0.67296511627906974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D-4959-A83F-F64EC7F0AD7E}"/>
            </c:ext>
          </c:extLst>
        </c:ser>
        <c:ser>
          <c:idx val="5"/>
          <c:order val="3"/>
          <c:tx>
            <c:strRef>
              <c:f>International!$EE$64</c:f>
              <c:strCache>
                <c:ptCount val="1"/>
                <c:pt idx="0">
                  <c:v>Finland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cat>
            <c:numRef>
              <c:f>International!$Z$59:$EC$59</c:f>
              <c:numCache>
                <c:formatCode>General</c:formatCode>
                <c:ptCount val="108"/>
                <c:pt idx="0">
                  <c:v>2008</c:v>
                </c:pt>
                <c:pt idx="12">
                  <c:v>2009</c:v>
                </c:pt>
                <c:pt idx="24">
                  <c:v>2010</c:v>
                </c:pt>
                <c:pt idx="36">
                  <c:v>2011</c:v>
                </c:pt>
                <c:pt idx="48">
                  <c:v>2012</c:v>
                </c:pt>
                <c:pt idx="60">
                  <c:v>2013</c:v>
                </c:pt>
                <c:pt idx="72">
                  <c:v>2014</c:v>
                </c:pt>
                <c:pt idx="84">
                  <c:v>2015</c:v>
                </c:pt>
                <c:pt idx="96">
                  <c:v>2016</c:v>
                </c:pt>
              </c:numCache>
            </c:numRef>
          </c:cat>
          <c:val>
            <c:numRef>
              <c:f>International!$Z$64:$EC$64</c:f>
              <c:numCache>
                <c:formatCode>0.00</c:formatCode>
                <c:ptCount val="108"/>
                <c:pt idx="0">
                  <c:v>1</c:v>
                </c:pt>
                <c:pt idx="1">
                  <c:v>1.0054644808743169</c:v>
                </c:pt>
                <c:pt idx="2">
                  <c:v>0.99453551912568305</c:v>
                </c:pt>
                <c:pt idx="3">
                  <c:v>0.99726775956284153</c:v>
                </c:pt>
                <c:pt idx="4">
                  <c:v>0.96721311475409832</c:v>
                </c:pt>
                <c:pt idx="5">
                  <c:v>0.89890710382513661</c:v>
                </c:pt>
                <c:pt idx="6">
                  <c:v>0.88251366120218577</c:v>
                </c:pt>
                <c:pt idx="7">
                  <c:v>0.86612021857923494</c:v>
                </c:pt>
                <c:pt idx="8">
                  <c:v>0.86885245901639341</c:v>
                </c:pt>
                <c:pt idx="9">
                  <c:v>0.9098360655737705</c:v>
                </c:pt>
                <c:pt idx="10">
                  <c:v>0.91256830601092898</c:v>
                </c:pt>
                <c:pt idx="11">
                  <c:v>0.91256830601092898</c:v>
                </c:pt>
                <c:pt idx="12">
                  <c:v>0.91803278688524592</c:v>
                </c:pt>
                <c:pt idx="13">
                  <c:v>0.89890710382513661</c:v>
                </c:pt>
                <c:pt idx="14">
                  <c:v>0.8797814207650273</c:v>
                </c:pt>
                <c:pt idx="15">
                  <c:v>0.86338797814207646</c:v>
                </c:pt>
                <c:pt idx="16">
                  <c:v>0.8797814207650273</c:v>
                </c:pt>
                <c:pt idx="17">
                  <c:v>0.89071038251366119</c:v>
                </c:pt>
                <c:pt idx="18">
                  <c:v>0.86065573770491799</c:v>
                </c:pt>
                <c:pt idx="19">
                  <c:v>0.86338797814207646</c:v>
                </c:pt>
                <c:pt idx="20">
                  <c:v>0.86065573770491799</c:v>
                </c:pt>
                <c:pt idx="21">
                  <c:v>0.80874316939890711</c:v>
                </c:pt>
                <c:pt idx="22">
                  <c:v>0.7595628415300546</c:v>
                </c:pt>
                <c:pt idx="23">
                  <c:v>0.74316939890710387</c:v>
                </c:pt>
                <c:pt idx="24">
                  <c:v>0.7103825136612022</c:v>
                </c:pt>
                <c:pt idx="25">
                  <c:v>0.72677595628415304</c:v>
                </c:pt>
                <c:pt idx="26">
                  <c:v>0.71857923497267762</c:v>
                </c:pt>
                <c:pt idx="27">
                  <c:v>0.73224043715846998</c:v>
                </c:pt>
                <c:pt idx="28">
                  <c:v>0.70491803278688525</c:v>
                </c:pt>
                <c:pt idx="29">
                  <c:v>0.69672131147540983</c:v>
                </c:pt>
                <c:pt idx="30">
                  <c:v>0.73770491803278693</c:v>
                </c:pt>
                <c:pt idx="31">
                  <c:v>0.73224043715846998</c:v>
                </c:pt>
                <c:pt idx="32">
                  <c:v>0.7103825136612022</c:v>
                </c:pt>
                <c:pt idx="33">
                  <c:v>0.69398907103825136</c:v>
                </c:pt>
                <c:pt idx="34">
                  <c:v>0.71857923497267762</c:v>
                </c:pt>
                <c:pt idx="35">
                  <c:v>0.71857923497267762</c:v>
                </c:pt>
                <c:pt idx="36">
                  <c:v>0.73497267759562845</c:v>
                </c:pt>
                <c:pt idx="37">
                  <c:v>0.73497267759562845</c:v>
                </c:pt>
                <c:pt idx="38">
                  <c:v>0.73497267759562845</c:v>
                </c:pt>
                <c:pt idx="39">
                  <c:v>0.69945355191256831</c:v>
                </c:pt>
                <c:pt idx="40">
                  <c:v>0.71584699453551914</c:v>
                </c:pt>
                <c:pt idx="41">
                  <c:v>0.75409836065573765</c:v>
                </c:pt>
                <c:pt idx="42">
                  <c:v>0.72404371584699456</c:v>
                </c:pt>
                <c:pt idx="43">
                  <c:v>0.7404371584699454</c:v>
                </c:pt>
                <c:pt idx="44">
                  <c:v>0.73770491803278693</c:v>
                </c:pt>
                <c:pt idx="45">
                  <c:v>0.73224043715846998</c:v>
                </c:pt>
                <c:pt idx="46">
                  <c:v>0.73224043715846998</c:v>
                </c:pt>
                <c:pt idx="47">
                  <c:v>0.76502732240437155</c:v>
                </c:pt>
                <c:pt idx="48">
                  <c:v>0.79234972677595628</c:v>
                </c:pt>
                <c:pt idx="49">
                  <c:v>0.78142076502732238</c:v>
                </c:pt>
                <c:pt idx="50">
                  <c:v>0.80054644808743169</c:v>
                </c:pt>
                <c:pt idx="51">
                  <c:v>0.81147540983606559</c:v>
                </c:pt>
                <c:pt idx="52">
                  <c:v>0.80054644808743169</c:v>
                </c:pt>
                <c:pt idx="53">
                  <c:v>0.76502732240437155</c:v>
                </c:pt>
                <c:pt idx="54">
                  <c:v>0.76502732240437155</c:v>
                </c:pt>
                <c:pt idx="55">
                  <c:v>0.75136612021857918</c:v>
                </c:pt>
                <c:pt idx="56">
                  <c:v>0.76229508196721307</c:v>
                </c:pt>
                <c:pt idx="57">
                  <c:v>0.75409836065573765</c:v>
                </c:pt>
                <c:pt idx="58">
                  <c:v>0.73497267759562845</c:v>
                </c:pt>
                <c:pt idx="59">
                  <c:v>0.68032786885245899</c:v>
                </c:pt>
                <c:pt idx="60">
                  <c:v>0.66120218579234968</c:v>
                </c:pt>
                <c:pt idx="61">
                  <c:v>0.63114754098360659</c:v>
                </c:pt>
                <c:pt idx="62">
                  <c:v>0.62568306010928965</c:v>
                </c:pt>
                <c:pt idx="63">
                  <c:v>0.63661202185792354</c:v>
                </c:pt>
                <c:pt idx="64">
                  <c:v>0.65300546448087426</c:v>
                </c:pt>
                <c:pt idx="65">
                  <c:v>0.66666666666666663</c:v>
                </c:pt>
                <c:pt idx="66">
                  <c:v>0.68306010928961747</c:v>
                </c:pt>
                <c:pt idx="67">
                  <c:v>0.6693989071038251</c:v>
                </c:pt>
                <c:pt idx="68">
                  <c:v>0.64480874316939896</c:v>
                </c:pt>
                <c:pt idx="69">
                  <c:v>0.63934426229508201</c:v>
                </c:pt>
                <c:pt idx="70">
                  <c:v>0.68852459016393441</c:v>
                </c:pt>
                <c:pt idx="71">
                  <c:v>0.69945355191256831</c:v>
                </c:pt>
                <c:pt idx="72">
                  <c:v>0.68579234972677594</c:v>
                </c:pt>
                <c:pt idx="73">
                  <c:v>0.70491803278688525</c:v>
                </c:pt>
                <c:pt idx="74">
                  <c:v>0.68579234972677594</c:v>
                </c:pt>
                <c:pt idx="75">
                  <c:v>0.6693989071038251</c:v>
                </c:pt>
                <c:pt idx="76">
                  <c:v>0.62568306010928965</c:v>
                </c:pt>
                <c:pt idx="77">
                  <c:v>0.61475409836065575</c:v>
                </c:pt>
                <c:pt idx="78">
                  <c:v>0.5901639344262295</c:v>
                </c:pt>
                <c:pt idx="79">
                  <c:v>0.58469945355191255</c:v>
                </c:pt>
                <c:pt idx="80">
                  <c:v>0.59289617486338797</c:v>
                </c:pt>
                <c:pt idx="81">
                  <c:v>0.60655737704918034</c:v>
                </c:pt>
                <c:pt idx="82">
                  <c:v>0.56830601092896171</c:v>
                </c:pt>
                <c:pt idx="83">
                  <c:v>0.58743169398907102</c:v>
                </c:pt>
                <c:pt idx="84">
                  <c:v>0.59836065573770492</c:v>
                </c:pt>
                <c:pt idx="85">
                  <c:v>0.60382513661202186</c:v>
                </c:pt>
                <c:pt idx="86">
                  <c:v>0.62295081967213117</c:v>
                </c:pt>
                <c:pt idx="87">
                  <c:v>0.65846994535519121</c:v>
                </c:pt>
                <c:pt idx="88">
                  <c:v>0.68306010928961747</c:v>
                </c:pt>
                <c:pt idx="89">
                  <c:v>0.66393442622950816</c:v>
                </c:pt>
                <c:pt idx="90">
                  <c:v>0.65300546448087426</c:v>
                </c:pt>
                <c:pt idx="91">
                  <c:v>0.70218579234972678</c:v>
                </c:pt>
                <c:pt idx="92">
                  <c:v>0.70765027322404372</c:v>
                </c:pt>
                <c:pt idx="93">
                  <c:v>0.73770491803278693</c:v>
                </c:pt>
                <c:pt idx="94">
                  <c:v>0.74863387978142082</c:v>
                </c:pt>
                <c:pt idx="95">
                  <c:v>0.72677595628415304</c:v>
                </c:pt>
                <c:pt idx="96">
                  <c:v>0.72131147540983609</c:v>
                </c:pt>
                <c:pt idx="97">
                  <c:v>0.73224043715846998</c:v>
                </c:pt>
                <c:pt idx="98">
                  <c:v>0.71584699453551914</c:v>
                </c:pt>
                <c:pt idx="99">
                  <c:v>0.68579234972677594</c:v>
                </c:pt>
                <c:pt idx="100">
                  <c:v>0.67759562841530052</c:v>
                </c:pt>
                <c:pt idx="101">
                  <c:v>0.68579234972677594</c:v>
                </c:pt>
                <c:pt idx="102">
                  <c:v>0.68852459016393441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D-4959-A83F-F64EC7F0AD7E}"/>
            </c:ext>
          </c:extLst>
        </c:ser>
        <c:ser>
          <c:idx val="8"/>
          <c:order val="4"/>
          <c:tx>
            <c:strRef>
              <c:f>International!$EE$66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International!$Z$59:$EC$59</c:f>
              <c:numCache>
                <c:formatCode>General</c:formatCode>
                <c:ptCount val="108"/>
                <c:pt idx="0">
                  <c:v>2008</c:v>
                </c:pt>
                <c:pt idx="12">
                  <c:v>2009</c:v>
                </c:pt>
                <c:pt idx="24">
                  <c:v>2010</c:v>
                </c:pt>
                <c:pt idx="36">
                  <c:v>2011</c:v>
                </c:pt>
                <c:pt idx="48">
                  <c:v>2012</c:v>
                </c:pt>
                <c:pt idx="60">
                  <c:v>2013</c:v>
                </c:pt>
                <c:pt idx="72">
                  <c:v>2014</c:v>
                </c:pt>
                <c:pt idx="84">
                  <c:v>2015</c:v>
                </c:pt>
                <c:pt idx="96">
                  <c:v>2016</c:v>
                </c:pt>
              </c:numCache>
            </c:numRef>
          </c:cat>
          <c:val>
            <c:numRef>
              <c:f>International!$Z$66:$EC$66</c:f>
              <c:numCache>
                <c:formatCode>0.00</c:formatCode>
                <c:ptCount val="108"/>
                <c:pt idx="0">
                  <c:v>1</c:v>
                </c:pt>
                <c:pt idx="1">
                  <c:v>1.0527577937649879</c:v>
                </c:pt>
                <c:pt idx="2">
                  <c:v>1.0359712230215827</c:v>
                </c:pt>
                <c:pt idx="3">
                  <c:v>1.0119904076738608</c:v>
                </c:pt>
                <c:pt idx="4">
                  <c:v>1.0215827338129497</c:v>
                </c:pt>
                <c:pt idx="5">
                  <c:v>1</c:v>
                </c:pt>
                <c:pt idx="6">
                  <c:v>0.95683453237410077</c:v>
                </c:pt>
                <c:pt idx="7">
                  <c:v>0.93764988009592332</c:v>
                </c:pt>
                <c:pt idx="8">
                  <c:v>0.9232613908872902</c:v>
                </c:pt>
                <c:pt idx="9">
                  <c:v>0.90407673860911275</c:v>
                </c:pt>
                <c:pt idx="10">
                  <c:v>0.87050359712230219</c:v>
                </c:pt>
                <c:pt idx="11">
                  <c:v>0.87769784172661869</c:v>
                </c:pt>
                <c:pt idx="12">
                  <c:v>0.87290167865707435</c:v>
                </c:pt>
                <c:pt idx="13">
                  <c:v>0.86091127098321341</c:v>
                </c:pt>
                <c:pt idx="14">
                  <c:v>0.87050359712230219</c:v>
                </c:pt>
                <c:pt idx="15">
                  <c:v>0.91127098321342925</c:v>
                </c:pt>
                <c:pt idx="16">
                  <c:v>0.9232613908872902</c:v>
                </c:pt>
                <c:pt idx="17">
                  <c:v>0.91366906474820142</c:v>
                </c:pt>
                <c:pt idx="18">
                  <c:v>0.94004796163069548</c:v>
                </c:pt>
                <c:pt idx="19">
                  <c:v>0.94724220623501199</c:v>
                </c:pt>
                <c:pt idx="20">
                  <c:v>0.97841726618705038</c:v>
                </c:pt>
                <c:pt idx="21">
                  <c:v>0.97122302158273377</c:v>
                </c:pt>
                <c:pt idx="22">
                  <c:v>0.95683453237410077</c:v>
                </c:pt>
                <c:pt idx="23">
                  <c:v>0.9232613908872902</c:v>
                </c:pt>
                <c:pt idx="24">
                  <c:v>0.93525179856115104</c:v>
                </c:pt>
                <c:pt idx="25">
                  <c:v>0.92086330935251803</c:v>
                </c:pt>
                <c:pt idx="26">
                  <c:v>0.91127098321342925</c:v>
                </c:pt>
                <c:pt idx="27">
                  <c:v>0.90407673860911275</c:v>
                </c:pt>
                <c:pt idx="28">
                  <c:v>0.90647482014388492</c:v>
                </c:pt>
                <c:pt idx="29">
                  <c:v>0.8920863309352518</c:v>
                </c:pt>
                <c:pt idx="30">
                  <c:v>0.89928057553956831</c:v>
                </c:pt>
                <c:pt idx="31">
                  <c:v>0.88729016786570747</c:v>
                </c:pt>
                <c:pt idx="32">
                  <c:v>0.85611510791366907</c:v>
                </c:pt>
                <c:pt idx="33">
                  <c:v>0.87290167865707435</c:v>
                </c:pt>
                <c:pt idx="34">
                  <c:v>0.90647482014388492</c:v>
                </c:pt>
                <c:pt idx="35">
                  <c:v>0.89928057553956831</c:v>
                </c:pt>
                <c:pt idx="36">
                  <c:v>0.87529976019184652</c:v>
                </c:pt>
                <c:pt idx="37">
                  <c:v>0.84412470023980812</c:v>
                </c:pt>
                <c:pt idx="38">
                  <c:v>0.82733812949640284</c:v>
                </c:pt>
                <c:pt idx="39">
                  <c:v>0.78896882494004794</c:v>
                </c:pt>
                <c:pt idx="40">
                  <c:v>0.75299760191846521</c:v>
                </c:pt>
                <c:pt idx="41">
                  <c:v>0.75539568345323738</c:v>
                </c:pt>
                <c:pt idx="42">
                  <c:v>0.72182254196642681</c:v>
                </c:pt>
                <c:pt idx="43">
                  <c:v>0.73381294964028776</c:v>
                </c:pt>
                <c:pt idx="44">
                  <c:v>0.72661870503597126</c:v>
                </c:pt>
                <c:pt idx="45">
                  <c:v>0.71702637889688248</c:v>
                </c:pt>
                <c:pt idx="46">
                  <c:v>0.67865707434052758</c:v>
                </c:pt>
                <c:pt idx="47">
                  <c:v>0.68105515587529974</c:v>
                </c:pt>
                <c:pt idx="48">
                  <c:v>0.69784172661870503</c:v>
                </c:pt>
                <c:pt idx="49">
                  <c:v>0.69544364508393286</c:v>
                </c:pt>
                <c:pt idx="50">
                  <c:v>0.71462829736211031</c:v>
                </c:pt>
                <c:pt idx="51">
                  <c:v>0.67865707434052758</c:v>
                </c:pt>
                <c:pt idx="52">
                  <c:v>0.67625899280575541</c:v>
                </c:pt>
                <c:pt idx="53">
                  <c:v>0.68345323741007191</c:v>
                </c:pt>
                <c:pt idx="54">
                  <c:v>0.70023980815347719</c:v>
                </c:pt>
                <c:pt idx="55">
                  <c:v>0.69304556354916069</c:v>
                </c:pt>
                <c:pt idx="56">
                  <c:v>0.69064748201438853</c:v>
                </c:pt>
                <c:pt idx="57">
                  <c:v>0.70263788968824936</c:v>
                </c:pt>
                <c:pt idx="58">
                  <c:v>0.72422062350119909</c:v>
                </c:pt>
                <c:pt idx="59">
                  <c:v>0.71462829736211031</c:v>
                </c:pt>
                <c:pt idx="60">
                  <c:v>0.67386091127098324</c:v>
                </c:pt>
                <c:pt idx="61">
                  <c:v>0.70023980815347719</c:v>
                </c:pt>
                <c:pt idx="62">
                  <c:v>0.67146282973621108</c:v>
                </c:pt>
                <c:pt idx="63">
                  <c:v>0.68585131894484408</c:v>
                </c:pt>
                <c:pt idx="64">
                  <c:v>0.68824940047961636</c:v>
                </c:pt>
                <c:pt idx="65">
                  <c:v>0.68105515587529974</c:v>
                </c:pt>
                <c:pt idx="66">
                  <c:v>0.66666666666666663</c:v>
                </c:pt>
                <c:pt idx="67">
                  <c:v>0.67865707434052758</c:v>
                </c:pt>
                <c:pt idx="68">
                  <c:v>0.66187050359712229</c:v>
                </c:pt>
                <c:pt idx="69">
                  <c:v>0.63309352517985606</c:v>
                </c:pt>
                <c:pt idx="70">
                  <c:v>0.6235011990407674</c:v>
                </c:pt>
                <c:pt idx="71">
                  <c:v>0.60911270983213428</c:v>
                </c:pt>
                <c:pt idx="72">
                  <c:v>0.61151079136690645</c:v>
                </c:pt>
                <c:pt idx="73">
                  <c:v>0.59952038369304561</c:v>
                </c:pt>
                <c:pt idx="74">
                  <c:v>0.61151079136690645</c:v>
                </c:pt>
                <c:pt idx="75">
                  <c:v>0.64748201438848918</c:v>
                </c:pt>
                <c:pt idx="76">
                  <c:v>0.67625899280575541</c:v>
                </c:pt>
                <c:pt idx="77">
                  <c:v>0.66666666666666663</c:v>
                </c:pt>
                <c:pt idx="78">
                  <c:v>0.65707434052757796</c:v>
                </c:pt>
                <c:pt idx="79">
                  <c:v>0.62589928057553956</c:v>
                </c:pt>
                <c:pt idx="80">
                  <c:v>0.63309352517985606</c:v>
                </c:pt>
                <c:pt idx="81">
                  <c:v>0.66426858513189446</c:v>
                </c:pt>
                <c:pt idx="82">
                  <c:v>0.69784172661870503</c:v>
                </c:pt>
                <c:pt idx="83">
                  <c:v>0.70743405275779381</c:v>
                </c:pt>
                <c:pt idx="84">
                  <c:v>0.71702637889688248</c:v>
                </c:pt>
                <c:pt idx="85">
                  <c:v>0.74100719424460426</c:v>
                </c:pt>
                <c:pt idx="86">
                  <c:v>0.74100719424460426</c:v>
                </c:pt>
                <c:pt idx="87">
                  <c:v>0.73860911270983209</c:v>
                </c:pt>
                <c:pt idx="88">
                  <c:v>0.71462829736211031</c:v>
                </c:pt>
                <c:pt idx="89">
                  <c:v>0.73381294964028776</c:v>
                </c:pt>
                <c:pt idx="90">
                  <c:v>0.75539568345323738</c:v>
                </c:pt>
                <c:pt idx="91">
                  <c:v>0.77218225419664266</c:v>
                </c:pt>
                <c:pt idx="92">
                  <c:v>0.77937649880095927</c:v>
                </c:pt>
                <c:pt idx="93">
                  <c:v>0.77937649880095927</c:v>
                </c:pt>
                <c:pt idx="94">
                  <c:v>0.75299760191846521</c:v>
                </c:pt>
                <c:pt idx="95">
                  <c:v>0.76498800959232616</c:v>
                </c:pt>
                <c:pt idx="96">
                  <c:v>0.79136690647482011</c:v>
                </c:pt>
                <c:pt idx="97">
                  <c:v>0.78657074340527577</c:v>
                </c:pt>
                <c:pt idx="98">
                  <c:v>0.78417266187050361</c:v>
                </c:pt>
                <c:pt idx="99">
                  <c:v>0.77458033573141483</c:v>
                </c:pt>
                <c:pt idx="100">
                  <c:v>0.76978417266187049</c:v>
                </c:pt>
                <c:pt idx="101">
                  <c:v>0.78657074340527577</c:v>
                </c:pt>
                <c:pt idx="102">
                  <c:v>0.76498800959232616</c:v>
                </c:pt>
                <c:pt idx="103">
                  <c:v>0.78657074340527577</c:v>
                </c:pt>
                <c:pt idx="104">
                  <c:v>0.79856115107913672</c:v>
                </c:pt>
                <c:pt idx="105">
                  <c:v>0.7769784172661871</c:v>
                </c:pt>
                <c:pt idx="106">
                  <c:v>0.78896882494004794</c:v>
                </c:pt>
                <c:pt idx="107">
                  <c:v>0.78657074340527577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AD-4959-A83F-F64EC7F0AD7E}"/>
            </c:ext>
          </c:extLst>
        </c:ser>
        <c:ser>
          <c:idx val="3"/>
          <c:order val="5"/>
          <c:tx>
            <c:strRef>
              <c:f>International!$EE$62</c:f>
              <c:strCache>
                <c:ptCount val="1"/>
                <c:pt idx="0">
                  <c:v>Sweden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International!$Z$59:$EC$59</c:f>
              <c:numCache>
                <c:formatCode>General</c:formatCode>
                <c:ptCount val="108"/>
                <c:pt idx="0">
                  <c:v>2008</c:v>
                </c:pt>
                <c:pt idx="12">
                  <c:v>2009</c:v>
                </c:pt>
                <c:pt idx="24">
                  <c:v>2010</c:v>
                </c:pt>
                <c:pt idx="36">
                  <c:v>2011</c:v>
                </c:pt>
                <c:pt idx="48">
                  <c:v>2012</c:v>
                </c:pt>
                <c:pt idx="60">
                  <c:v>2013</c:v>
                </c:pt>
                <c:pt idx="72">
                  <c:v>2014</c:v>
                </c:pt>
                <c:pt idx="84">
                  <c:v>2015</c:v>
                </c:pt>
                <c:pt idx="96">
                  <c:v>2016</c:v>
                </c:pt>
              </c:numCache>
            </c:numRef>
          </c:cat>
          <c:val>
            <c:numRef>
              <c:f>International!$Z$62:$EC$62</c:f>
              <c:numCache>
                <c:formatCode>0.00</c:formatCode>
                <c:ptCount val="108"/>
                <c:pt idx="0">
                  <c:v>1</c:v>
                </c:pt>
                <c:pt idx="1">
                  <c:v>0.98945147679324896</c:v>
                </c:pt>
                <c:pt idx="2">
                  <c:v>0.98523206751054848</c:v>
                </c:pt>
                <c:pt idx="3">
                  <c:v>0.98945147679324896</c:v>
                </c:pt>
                <c:pt idx="4">
                  <c:v>0.97468354430379744</c:v>
                </c:pt>
                <c:pt idx="5">
                  <c:v>0.96835443037974689</c:v>
                </c:pt>
                <c:pt idx="6">
                  <c:v>0.96202531645569622</c:v>
                </c:pt>
                <c:pt idx="7">
                  <c:v>0.9472573839662447</c:v>
                </c:pt>
                <c:pt idx="8">
                  <c:v>0.90717299578059074</c:v>
                </c:pt>
                <c:pt idx="9">
                  <c:v>0.90506329113924056</c:v>
                </c:pt>
                <c:pt idx="10">
                  <c:v>0.88818565400843885</c:v>
                </c:pt>
                <c:pt idx="11">
                  <c:v>0.85232067510548526</c:v>
                </c:pt>
                <c:pt idx="12">
                  <c:v>0.83755274261603374</c:v>
                </c:pt>
                <c:pt idx="13">
                  <c:v>0.81856540084388185</c:v>
                </c:pt>
                <c:pt idx="14">
                  <c:v>0.79113924050632911</c:v>
                </c:pt>
                <c:pt idx="15">
                  <c:v>0.80168776371308015</c:v>
                </c:pt>
                <c:pt idx="16">
                  <c:v>0.80168776371308015</c:v>
                </c:pt>
                <c:pt idx="17">
                  <c:v>0.76371308016877637</c:v>
                </c:pt>
                <c:pt idx="18">
                  <c:v>0.740506329113924</c:v>
                </c:pt>
                <c:pt idx="19">
                  <c:v>0.72784810126582278</c:v>
                </c:pt>
                <c:pt idx="20">
                  <c:v>0.72995780590717296</c:v>
                </c:pt>
                <c:pt idx="21">
                  <c:v>0.72362869198312241</c:v>
                </c:pt>
                <c:pt idx="22">
                  <c:v>0.71940928270042193</c:v>
                </c:pt>
                <c:pt idx="23">
                  <c:v>0.7426160337552743</c:v>
                </c:pt>
                <c:pt idx="24">
                  <c:v>0.740506329113924</c:v>
                </c:pt>
                <c:pt idx="25">
                  <c:v>0.72151898734177211</c:v>
                </c:pt>
                <c:pt idx="26">
                  <c:v>0.72784810126582278</c:v>
                </c:pt>
                <c:pt idx="27">
                  <c:v>0.68565400843881852</c:v>
                </c:pt>
                <c:pt idx="28">
                  <c:v>0.67088607594936711</c:v>
                </c:pt>
                <c:pt idx="29">
                  <c:v>0.689873417721519</c:v>
                </c:pt>
                <c:pt idx="30">
                  <c:v>0.67721518987341767</c:v>
                </c:pt>
                <c:pt idx="31">
                  <c:v>0.65189873417721522</c:v>
                </c:pt>
                <c:pt idx="32">
                  <c:v>0.63924050632911389</c:v>
                </c:pt>
                <c:pt idx="33">
                  <c:v>0.62658227848101267</c:v>
                </c:pt>
                <c:pt idx="34">
                  <c:v>0.62236286919831219</c:v>
                </c:pt>
                <c:pt idx="35">
                  <c:v>0.58860759493670889</c:v>
                </c:pt>
                <c:pt idx="36">
                  <c:v>0.58438818565400841</c:v>
                </c:pt>
                <c:pt idx="37">
                  <c:v>0.62447257383966248</c:v>
                </c:pt>
                <c:pt idx="38">
                  <c:v>0.63502109704641352</c:v>
                </c:pt>
                <c:pt idx="39">
                  <c:v>0.63924050632911389</c:v>
                </c:pt>
                <c:pt idx="40">
                  <c:v>0.6371308016877637</c:v>
                </c:pt>
                <c:pt idx="41">
                  <c:v>0.64135021097046419</c:v>
                </c:pt>
                <c:pt idx="42">
                  <c:v>0.65400843881856541</c:v>
                </c:pt>
                <c:pt idx="43">
                  <c:v>0.66666666666666663</c:v>
                </c:pt>
                <c:pt idx="44">
                  <c:v>0.66455696202531644</c:v>
                </c:pt>
                <c:pt idx="45">
                  <c:v>0.66877637130801693</c:v>
                </c:pt>
                <c:pt idx="46">
                  <c:v>0.65822784810126578</c:v>
                </c:pt>
                <c:pt idx="47">
                  <c:v>0.689873417721519</c:v>
                </c:pt>
                <c:pt idx="48">
                  <c:v>0.67721518987341767</c:v>
                </c:pt>
                <c:pt idx="49">
                  <c:v>0.65611814345991559</c:v>
                </c:pt>
                <c:pt idx="50">
                  <c:v>0.64978902953586493</c:v>
                </c:pt>
                <c:pt idx="51">
                  <c:v>0.66033755274261607</c:v>
                </c:pt>
                <c:pt idx="52">
                  <c:v>0.64978902953586493</c:v>
                </c:pt>
                <c:pt idx="53">
                  <c:v>0.62658227848101267</c:v>
                </c:pt>
                <c:pt idx="54">
                  <c:v>0.61181434599156115</c:v>
                </c:pt>
                <c:pt idx="55">
                  <c:v>0.60759493670886078</c:v>
                </c:pt>
                <c:pt idx="56">
                  <c:v>0.61814345991561181</c:v>
                </c:pt>
                <c:pt idx="57">
                  <c:v>0.61392405063291144</c:v>
                </c:pt>
                <c:pt idx="58">
                  <c:v>0.63291139240506333</c:v>
                </c:pt>
                <c:pt idx="59">
                  <c:v>0.62447257383966248</c:v>
                </c:pt>
                <c:pt idx="60">
                  <c:v>0.62447257383966248</c:v>
                </c:pt>
                <c:pt idx="61">
                  <c:v>0.62447257383966248</c:v>
                </c:pt>
                <c:pt idx="62">
                  <c:v>0.61603375527426163</c:v>
                </c:pt>
                <c:pt idx="63">
                  <c:v>0.59704641350210974</c:v>
                </c:pt>
                <c:pt idx="64">
                  <c:v>0.60759493670886078</c:v>
                </c:pt>
                <c:pt idx="65">
                  <c:v>0.61181434599156115</c:v>
                </c:pt>
                <c:pt idx="66">
                  <c:v>0.60759493670886078</c:v>
                </c:pt>
                <c:pt idx="67">
                  <c:v>0.60126582278481011</c:v>
                </c:pt>
                <c:pt idx="68">
                  <c:v>0.57172995780590719</c:v>
                </c:pt>
                <c:pt idx="69">
                  <c:v>0.56118143459915615</c:v>
                </c:pt>
                <c:pt idx="70">
                  <c:v>0.56540084388185652</c:v>
                </c:pt>
                <c:pt idx="71">
                  <c:v>0.55696202531645567</c:v>
                </c:pt>
                <c:pt idx="72">
                  <c:v>0.55696202531645567</c:v>
                </c:pt>
                <c:pt idx="73">
                  <c:v>0.56118143459915615</c:v>
                </c:pt>
                <c:pt idx="74">
                  <c:v>0.58227848101265822</c:v>
                </c:pt>
                <c:pt idx="75">
                  <c:v>0.59493670886075944</c:v>
                </c:pt>
                <c:pt idx="76">
                  <c:v>0.58438818565400841</c:v>
                </c:pt>
                <c:pt idx="77">
                  <c:v>0.58227848101265822</c:v>
                </c:pt>
                <c:pt idx="78">
                  <c:v>0.569620253164557</c:v>
                </c:pt>
                <c:pt idx="79">
                  <c:v>0.5675105485232067</c:v>
                </c:pt>
                <c:pt idx="80">
                  <c:v>0.60126582278481011</c:v>
                </c:pt>
                <c:pt idx="81">
                  <c:v>0.60126582278481011</c:v>
                </c:pt>
                <c:pt idx="82">
                  <c:v>0.58016877637130804</c:v>
                </c:pt>
                <c:pt idx="83">
                  <c:v>0.59282700421940926</c:v>
                </c:pt>
                <c:pt idx="84">
                  <c:v>0.58438818565400841</c:v>
                </c:pt>
                <c:pt idx="85">
                  <c:v>0.58438818565400841</c:v>
                </c:pt>
                <c:pt idx="86">
                  <c:v>0.57172995780590719</c:v>
                </c:pt>
                <c:pt idx="87">
                  <c:v>0.55696202531645567</c:v>
                </c:pt>
                <c:pt idx="88">
                  <c:v>0.55063291139240511</c:v>
                </c:pt>
                <c:pt idx="89">
                  <c:v>0.56329113924050633</c:v>
                </c:pt>
                <c:pt idx="90">
                  <c:v>0.5675105485232067</c:v>
                </c:pt>
                <c:pt idx="91">
                  <c:v>0.5675105485232067</c:v>
                </c:pt>
                <c:pt idx="92">
                  <c:v>0.56118143459915615</c:v>
                </c:pt>
                <c:pt idx="93">
                  <c:v>0.5639240506329114</c:v>
                </c:pt>
                <c:pt idx="94">
                  <c:v>0.56666666666666676</c:v>
                </c:pt>
                <c:pt idx="95">
                  <c:v>0.54620253164556964</c:v>
                </c:pt>
                <c:pt idx="96">
                  <c:v>0.55675105485232079</c:v>
                </c:pt>
                <c:pt idx="97">
                  <c:v>0.56308016877637135</c:v>
                </c:pt>
                <c:pt idx="98">
                  <c:v>0.54198312236286927</c:v>
                </c:pt>
                <c:pt idx="99">
                  <c:v>0.55886075949367098</c:v>
                </c:pt>
                <c:pt idx="100">
                  <c:v>0.5715189873417722</c:v>
                </c:pt>
                <c:pt idx="101">
                  <c:v>0.55886075949367087</c:v>
                </c:pt>
                <c:pt idx="102">
                  <c:v>0.56729957805907172</c:v>
                </c:pt>
                <c:pt idx="103">
                  <c:v>0.56308016877637124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AD-4959-A83F-F64EC7F0AD7E}"/>
            </c:ext>
          </c:extLst>
        </c:ser>
        <c:ser>
          <c:idx val="6"/>
          <c:order val="6"/>
          <c:tx>
            <c:strRef>
              <c:f>International!$EE$65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2225">
              <a:solidFill>
                <a:schemeClr val="accent3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International!$Z$59:$EC$59</c:f>
              <c:numCache>
                <c:formatCode>General</c:formatCode>
                <c:ptCount val="108"/>
                <c:pt idx="0">
                  <c:v>2008</c:v>
                </c:pt>
                <c:pt idx="12">
                  <c:v>2009</c:v>
                </c:pt>
                <c:pt idx="24">
                  <c:v>2010</c:v>
                </c:pt>
                <c:pt idx="36">
                  <c:v>2011</c:v>
                </c:pt>
                <c:pt idx="48">
                  <c:v>2012</c:v>
                </c:pt>
                <c:pt idx="60">
                  <c:v>2013</c:v>
                </c:pt>
                <c:pt idx="72">
                  <c:v>2014</c:v>
                </c:pt>
                <c:pt idx="84">
                  <c:v>2015</c:v>
                </c:pt>
                <c:pt idx="96">
                  <c:v>2016</c:v>
                </c:pt>
              </c:numCache>
            </c:numRef>
          </c:cat>
          <c:val>
            <c:numRef>
              <c:f>International!$Z$65:$EC$65</c:f>
              <c:numCache>
                <c:formatCode>0.00</c:formatCode>
                <c:ptCount val="108"/>
                <c:pt idx="0">
                  <c:v>1</c:v>
                </c:pt>
                <c:pt idx="1">
                  <c:v>1.0082508250825082</c:v>
                </c:pt>
                <c:pt idx="2">
                  <c:v>0.99092409240924095</c:v>
                </c:pt>
                <c:pt idx="3">
                  <c:v>0.96452145214521456</c:v>
                </c:pt>
                <c:pt idx="4">
                  <c:v>0.96864686468646866</c:v>
                </c:pt>
                <c:pt idx="5">
                  <c:v>0.95709570957095713</c:v>
                </c:pt>
                <c:pt idx="6">
                  <c:v>0.9414191419141914</c:v>
                </c:pt>
                <c:pt idx="7">
                  <c:v>0.94389438943894388</c:v>
                </c:pt>
                <c:pt idx="8">
                  <c:v>0.90429042904290424</c:v>
                </c:pt>
                <c:pt idx="9">
                  <c:v>0.89356435643564358</c:v>
                </c:pt>
                <c:pt idx="10">
                  <c:v>0.90676567656765672</c:v>
                </c:pt>
                <c:pt idx="11">
                  <c:v>0.88778877887788776</c:v>
                </c:pt>
                <c:pt idx="12">
                  <c:v>0.89686468646864681</c:v>
                </c:pt>
                <c:pt idx="13">
                  <c:v>0.88448844884488453</c:v>
                </c:pt>
                <c:pt idx="14">
                  <c:v>0.87046204620462042</c:v>
                </c:pt>
                <c:pt idx="15">
                  <c:v>0.86138613861386137</c:v>
                </c:pt>
                <c:pt idx="16">
                  <c:v>0.84653465346534651</c:v>
                </c:pt>
                <c:pt idx="17">
                  <c:v>0.83085808580858089</c:v>
                </c:pt>
                <c:pt idx="18">
                  <c:v>0.80610561056105612</c:v>
                </c:pt>
                <c:pt idx="19">
                  <c:v>0.78382838283828382</c:v>
                </c:pt>
                <c:pt idx="20">
                  <c:v>0.77970297029702973</c:v>
                </c:pt>
                <c:pt idx="21">
                  <c:v>0.78960396039603964</c:v>
                </c:pt>
                <c:pt idx="22">
                  <c:v>0.75</c:v>
                </c:pt>
                <c:pt idx="23">
                  <c:v>0.74339933993399343</c:v>
                </c:pt>
                <c:pt idx="24">
                  <c:v>0.71039603960396036</c:v>
                </c:pt>
                <c:pt idx="25">
                  <c:v>0.68729372937293731</c:v>
                </c:pt>
                <c:pt idx="26">
                  <c:v>0.68894389438943893</c:v>
                </c:pt>
                <c:pt idx="27">
                  <c:v>0.67986798679867988</c:v>
                </c:pt>
                <c:pt idx="28">
                  <c:v>0.67161716171617158</c:v>
                </c:pt>
                <c:pt idx="29">
                  <c:v>0.67326732673267331</c:v>
                </c:pt>
                <c:pt idx="30">
                  <c:v>0.69224422442244227</c:v>
                </c:pt>
                <c:pt idx="31">
                  <c:v>0.68234323432343236</c:v>
                </c:pt>
                <c:pt idx="32">
                  <c:v>0.68151815181518149</c:v>
                </c:pt>
                <c:pt idx="33">
                  <c:v>0.67244224422442245</c:v>
                </c:pt>
                <c:pt idx="34">
                  <c:v>0.6914191419141914</c:v>
                </c:pt>
                <c:pt idx="35">
                  <c:v>0.66171617161716167</c:v>
                </c:pt>
                <c:pt idx="36">
                  <c:v>0.66501650165016502</c:v>
                </c:pt>
                <c:pt idx="37">
                  <c:v>0.6856435643564357</c:v>
                </c:pt>
                <c:pt idx="38">
                  <c:v>0.68646864686468645</c:v>
                </c:pt>
                <c:pt idx="39">
                  <c:v>0.6856435643564357</c:v>
                </c:pt>
                <c:pt idx="40">
                  <c:v>0.69224422442244227</c:v>
                </c:pt>
                <c:pt idx="41">
                  <c:v>0.68316831683168322</c:v>
                </c:pt>
                <c:pt idx="42">
                  <c:v>0.65099009900990101</c:v>
                </c:pt>
                <c:pt idx="43">
                  <c:v>0.65594059405940597</c:v>
                </c:pt>
                <c:pt idx="44">
                  <c:v>0.65511551155115511</c:v>
                </c:pt>
                <c:pt idx="45">
                  <c:v>0.63036303630363033</c:v>
                </c:pt>
                <c:pt idx="46">
                  <c:v>0.61303630363036299</c:v>
                </c:pt>
                <c:pt idx="47">
                  <c:v>0.63778877887788776</c:v>
                </c:pt>
                <c:pt idx="48">
                  <c:v>0.64438943894389444</c:v>
                </c:pt>
                <c:pt idx="49">
                  <c:v>0.62541254125412538</c:v>
                </c:pt>
                <c:pt idx="50">
                  <c:v>0.62458745874587462</c:v>
                </c:pt>
                <c:pt idx="51">
                  <c:v>0.63448844884488453</c:v>
                </c:pt>
                <c:pt idx="52">
                  <c:v>0.63531353135313529</c:v>
                </c:pt>
                <c:pt idx="53">
                  <c:v>0.63531353135313529</c:v>
                </c:pt>
                <c:pt idx="54">
                  <c:v>0.63861386138613863</c:v>
                </c:pt>
                <c:pt idx="55">
                  <c:v>0.63696369636963701</c:v>
                </c:pt>
                <c:pt idx="56">
                  <c:v>0.62376237623762376</c:v>
                </c:pt>
                <c:pt idx="57">
                  <c:v>0.62788778877887785</c:v>
                </c:pt>
                <c:pt idx="58">
                  <c:v>0.62623762376237624</c:v>
                </c:pt>
                <c:pt idx="59">
                  <c:v>0.6089108910891089</c:v>
                </c:pt>
                <c:pt idx="60">
                  <c:v>0.59735973597359737</c:v>
                </c:pt>
                <c:pt idx="61">
                  <c:v>0.60066006600660071</c:v>
                </c:pt>
                <c:pt idx="62">
                  <c:v>0.59405940594059403</c:v>
                </c:pt>
                <c:pt idx="63">
                  <c:v>0.58085808580858089</c:v>
                </c:pt>
                <c:pt idx="64">
                  <c:v>0.5726072607260726</c:v>
                </c:pt>
                <c:pt idx="65">
                  <c:v>0.54785478547854782</c:v>
                </c:pt>
                <c:pt idx="66">
                  <c:v>0.55280528052805278</c:v>
                </c:pt>
                <c:pt idx="67">
                  <c:v>0.54702970297029707</c:v>
                </c:pt>
                <c:pt idx="68">
                  <c:v>0.54620462046204621</c:v>
                </c:pt>
                <c:pt idx="69">
                  <c:v>0.53465346534653468</c:v>
                </c:pt>
                <c:pt idx="70">
                  <c:v>0.51897689768976896</c:v>
                </c:pt>
                <c:pt idx="71">
                  <c:v>0.52310231023102305</c:v>
                </c:pt>
                <c:pt idx="72">
                  <c:v>0.52640264026402639</c:v>
                </c:pt>
                <c:pt idx="73">
                  <c:v>0.5181518151815182</c:v>
                </c:pt>
                <c:pt idx="74">
                  <c:v>0.52722772277227725</c:v>
                </c:pt>
                <c:pt idx="75">
                  <c:v>0.51897689768976896</c:v>
                </c:pt>
                <c:pt idx="76">
                  <c:v>0.51485148514851486</c:v>
                </c:pt>
                <c:pt idx="77">
                  <c:v>0.5363036303630363</c:v>
                </c:pt>
                <c:pt idx="78">
                  <c:v>0.53960396039603964</c:v>
                </c:pt>
                <c:pt idx="79">
                  <c:v>0.53300330033003296</c:v>
                </c:pt>
                <c:pt idx="80">
                  <c:v>0.54867986798679869</c:v>
                </c:pt>
                <c:pt idx="81">
                  <c:v>0.55363036303630364</c:v>
                </c:pt>
                <c:pt idx="82">
                  <c:v>0.56105610561056107</c:v>
                </c:pt>
                <c:pt idx="83">
                  <c:v>0.56353135313531355</c:v>
                </c:pt>
                <c:pt idx="84">
                  <c:v>0.55940594059405946</c:v>
                </c:pt>
                <c:pt idx="85">
                  <c:v>0.57013201320132012</c:v>
                </c:pt>
                <c:pt idx="86">
                  <c:v>0.56518151815181517</c:v>
                </c:pt>
                <c:pt idx="87">
                  <c:v>0.57343234323432346</c:v>
                </c:pt>
                <c:pt idx="88">
                  <c:v>0.57590759075907594</c:v>
                </c:pt>
                <c:pt idx="89">
                  <c:v>0.57640264026402643</c:v>
                </c:pt>
                <c:pt idx="90">
                  <c:v>0.57029702970297036</c:v>
                </c:pt>
                <c:pt idx="91">
                  <c:v>0.57904290429042915</c:v>
                </c:pt>
                <c:pt idx="92">
                  <c:v>0.57128712871287135</c:v>
                </c:pt>
                <c:pt idx="93">
                  <c:v>0.58333333333333348</c:v>
                </c:pt>
                <c:pt idx="94">
                  <c:v>0.59620462046204636</c:v>
                </c:pt>
                <c:pt idx="95">
                  <c:v>0.60907590759075925</c:v>
                </c:pt>
                <c:pt idx="96">
                  <c:v>0.59917491749174934</c:v>
                </c:pt>
                <c:pt idx="97">
                  <c:v>0.59339933993399341</c:v>
                </c:pt>
                <c:pt idx="98">
                  <c:v>0.59422442244224427</c:v>
                </c:pt>
                <c:pt idx="99">
                  <c:v>0.58597359735973598</c:v>
                </c:pt>
                <c:pt idx="100">
                  <c:v>0.57772277227722779</c:v>
                </c:pt>
                <c:pt idx="101">
                  <c:v>0.54917491749174918</c:v>
                </c:pt>
                <c:pt idx="102">
                  <c:v>0.53877887788778878</c:v>
                </c:pt>
                <c:pt idx="103">
                  <c:v>0.53085808580858085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AD-4959-A83F-F64EC7F0AD7E}"/>
            </c:ext>
          </c:extLst>
        </c:ser>
        <c:ser>
          <c:idx val="4"/>
          <c:order val="7"/>
          <c:tx>
            <c:strRef>
              <c:f>International!$EE$63</c:f>
              <c:strCache>
                <c:ptCount val="1"/>
                <c:pt idx="0">
                  <c:v>Denmark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International!$Z$59:$EC$59</c:f>
              <c:numCache>
                <c:formatCode>General</c:formatCode>
                <c:ptCount val="108"/>
                <c:pt idx="0">
                  <c:v>2008</c:v>
                </c:pt>
                <c:pt idx="12">
                  <c:v>2009</c:v>
                </c:pt>
                <c:pt idx="24">
                  <c:v>2010</c:v>
                </c:pt>
                <c:pt idx="36">
                  <c:v>2011</c:v>
                </c:pt>
                <c:pt idx="48">
                  <c:v>2012</c:v>
                </c:pt>
                <c:pt idx="60">
                  <c:v>2013</c:v>
                </c:pt>
                <c:pt idx="72">
                  <c:v>2014</c:v>
                </c:pt>
                <c:pt idx="84">
                  <c:v>2015</c:v>
                </c:pt>
                <c:pt idx="96">
                  <c:v>2016</c:v>
                </c:pt>
              </c:numCache>
            </c:numRef>
          </c:cat>
          <c:val>
            <c:numRef>
              <c:f>International!$AB$63:$EC$63</c:f>
              <c:numCache>
                <c:formatCode>0.00</c:formatCode>
                <c:ptCount val="106"/>
                <c:pt idx="0">
                  <c:v>1.0384615384615385</c:v>
                </c:pt>
                <c:pt idx="1">
                  <c:v>1.0256410256410255</c:v>
                </c:pt>
                <c:pt idx="2">
                  <c:v>1.023076923076923</c:v>
                </c:pt>
                <c:pt idx="3">
                  <c:v>1.0512820512820513</c:v>
                </c:pt>
                <c:pt idx="4">
                  <c:v>1.0692307692307692</c:v>
                </c:pt>
                <c:pt idx="5">
                  <c:v>1.0205128205128204</c:v>
                </c:pt>
                <c:pt idx="6">
                  <c:v>1.0282051282051281</c:v>
                </c:pt>
                <c:pt idx="7">
                  <c:v>1.0487179487179488</c:v>
                </c:pt>
                <c:pt idx="8">
                  <c:v>1.0205128205128204</c:v>
                </c:pt>
                <c:pt idx="9">
                  <c:v>1.0153846153846153</c:v>
                </c:pt>
                <c:pt idx="10">
                  <c:v>1.0128205128205128</c:v>
                </c:pt>
                <c:pt idx="11">
                  <c:v>0.96410256410256412</c:v>
                </c:pt>
                <c:pt idx="12">
                  <c:v>0.9538461538461539</c:v>
                </c:pt>
                <c:pt idx="13">
                  <c:v>0.982051282051282</c:v>
                </c:pt>
                <c:pt idx="14">
                  <c:v>0.95641025641025645</c:v>
                </c:pt>
                <c:pt idx="15">
                  <c:v>0.93846153846153846</c:v>
                </c:pt>
                <c:pt idx="16">
                  <c:v>0.9128205128205128</c:v>
                </c:pt>
                <c:pt idx="17">
                  <c:v>0.9</c:v>
                </c:pt>
                <c:pt idx="18">
                  <c:v>0.89230769230769236</c:v>
                </c:pt>
                <c:pt idx="19">
                  <c:v>0.83846153846153848</c:v>
                </c:pt>
                <c:pt idx="20">
                  <c:v>0.79743589743589749</c:v>
                </c:pt>
                <c:pt idx="21">
                  <c:v>0.79230769230769227</c:v>
                </c:pt>
                <c:pt idx="22">
                  <c:v>0.77692307692307694</c:v>
                </c:pt>
                <c:pt idx="23">
                  <c:v>0.7615384615384615</c:v>
                </c:pt>
                <c:pt idx="24">
                  <c:v>0.7384615384615385</c:v>
                </c:pt>
                <c:pt idx="25">
                  <c:v>0.7</c:v>
                </c:pt>
                <c:pt idx="26">
                  <c:v>0.69230769230769229</c:v>
                </c:pt>
                <c:pt idx="27">
                  <c:v>0.6974358974358974</c:v>
                </c:pt>
                <c:pt idx="28">
                  <c:v>0.72051282051282051</c:v>
                </c:pt>
                <c:pt idx="29">
                  <c:v>0.7384615384615385</c:v>
                </c:pt>
                <c:pt idx="30">
                  <c:v>0.70512820512820518</c:v>
                </c:pt>
                <c:pt idx="31">
                  <c:v>0.6974358974358974</c:v>
                </c:pt>
                <c:pt idx="32">
                  <c:v>0.70256410256410251</c:v>
                </c:pt>
                <c:pt idx="33">
                  <c:v>0.69487179487179485</c:v>
                </c:pt>
                <c:pt idx="34">
                  <c:v>0.67435897435897441</c:v>
                </c:pt>
                <c:pt idx="35">
                  <c:v>0.68461538461538463</c:v>
                </c:pt>
                <c:pt idx="36">
                  <c:v>0.66923076923076918</c:v>
                </c:pt>
                <c:pt idx="37">
                  <c:v>0.65384615384615385</c:v>
                </c:pt>
                <c:pt idx="38">
                  <c:v>0.6512820512820513</c:v>
                </c:pt>
                <c:pt idx="39">
                  <c:v>0.62820512820512819</c:v>
                </c:pt>
                <c:pt idx="40">
                  <c:v>0.5641025641025641</c:v>
                </c:pt>
                <c:pt idx="41">
                  <c:v>0.53846153846153844</c:v>
                </c:pt>
                <c:pt idx="42">
                  <c:v>0.56153846153846154</c:v>
                </c:pt>
                <c:pt idx="43">
                  <c:v>0.55641025641025643</c:v>
                </c:pt>
                <c:pt idx="44">
                  <c:v>0.53846153846153844</c:v>
                </c:pt>
                <c:pt idx="45">
                  <c:v>0.55128205128205132</c:v>
                </c:pt>
                <c:pt idx="46">
                  <c:v>0.56923076923076921</c:v>
                </c:pt>
                <c:pt idx="47">
                  <c:v>0.56666666666666665</c:v>
                </c:pt>
                <c:pt idx="48">
                  <c:v>0.55641025641025643</c:v>
                </c:pt>
                <c:pt idx="49">
                  <c:v>0.53846153846153844</c:v>
                </c:pt>
                <c:pt idx="50">
                  <c:v>0.51282051282051277</c:v>
                </c:pt>
                <c:pt idx="51">
                  <c:v>0.50256410256410255</c:v>
                </c:pt>
                <c:pt idx="52">
                  <c:v>0.50256410256410255</c:v>
                </c:pt>
                <c:pt idx="53">
                  <c:v>0.51538461538461533</c:v>
                </c:pt>
                <c:pt idx="54">
                  <c:v>0.47435897435897434</c:v>
                </c:pt>
                <c:pt idx="55">
                  <c:v>0.47435897435897434</c:v>
                </c:pt>
                <c:pt idx="56">
                  <c:v>0.49230769230769234</c:v>
                </c:pt>
                <c:pt idx="57">
                  <c:v>0.4564102564102564</c:v>
                </c:pt>
                <c:pt idx="58">
                  <c:v>0.44102564102564101</c:v>
                </c:pt>
                <c:pt idx="59">
                  <c:v>0.43846153846153846</c:v>
                </c:pt>
                <c:pt idx="60">
                  <c:v>0.4358974358974359</c:v>
                </c:pt>
                <c:pt idx="61">
                  <c:v>0.44615384615384618</c:v>
                </c:pt>
                <c:pt idx="62">
                  <c:v>0.4564102564102564</c:v>
                </c:pt>
                <c:pt idx="63">
                  <c:v>0.4564102564102564</c:v>
                </c:pt>
                <c:pt idx="64">
                  <c:v>0.48205128205128206</c:v>
                </c:pt>
                <c:pt idx="65">
                  <c:v>0.4794871794871795</c:v>
                </c:pt>
                <c:pt idx="66">
                  <c:v>0.48974358974358972</c:v>
                </c:pt>
                <c:pt idx="67">
                  <c:v>0.5</c:v>
                </c:pt>
                <c:pt idx="68">
                  <c:v>0.47435897435897434</c:v>
                </c:pt>
                <c:pt idx="69">
                  <c:v>0.49743589743589745</c:v>
                </c:pt>
                <c:pt idx="70">
                  <c:v>0.50769230769230766</c:v>
                </c:pt>
                <c:pt idx="71">
                  <c:v>0.50256410256410255</c:v>
                </c:pt>
                <c:pt idx="72">
                  <c:v>0.49743589743589745</c:v>
                </c:pt>
                <c:pt idx="73">
                  <c:v>0.50256410256410255</c:v>
                </c:pt>
                <c:pt idx="74">
                  <c:v>0.48461538461538461</c:v>
                </c:pt>
                <c:pt idx="75">
                  <c:v>0.4794871794871795</c:v>
                </c:pt>
                <c:pt idx="76">
                  <c:v>0.47179487179487178</c:v>
                </c:pt>
                <c:pt idx="77">
                  <c:v>0.47435897435897434</c:v>
                </c:pt>
                <c:pt idx="78">
                  <c:v>0.46923076923076923</c:v>
                </c:pt>
                <c:pt idx="79">
                  <c:v>0.44615384615384618</c:v>
                </c:pt>
                <c:pt idx="80">
                  <c:v>0.46153846153846156</c:v>
                </c:pt>
                <c:pt idx="81">
                  <c:v>0.46923076923076923</c:v>
                </c:pt>
                <c:pt idx="82">
                  <c:v>0.46410256410256412</c:v>
                </c:pt>
                <c:pt idx="83">
                  <c:v>0.46153846153846156</c:v>
                </c:pt>
                <c:pt idx="84">
                  <c:v>0.47692307692307695</c:v>
                </c:pt>
                <c:pt idx="85">
                  <c:v>0.4564102564102564</c:v>
                </c:pt>
                <c:pt idx="86">
                  <c:v>0.46410256410256412</c:v>
                </c:pt>
                <c:pt idx="87">
                  <c:v>0.46666666666666667</c:v>
                </c:pt>
                <c:pt idx="88">
                  <c:v>0.4358974358974359</c:v>
                </c:pt>
                <c:pt idx="89">
                  <c:v>0.41794871794871796</c:v>
                </c:pt>
                <c:pt idx="90">
                  <c:v>0.41794871794871796</c:v>
                </c:pt>
                <c:pt idx="91">
                  <c:v>0.44871794871794873</c:v>
                </c:pt>
                <c:pt idx="92">
                  <c:v>0.44358974358974357</c:v>
                </c:pt>
                <c:pt idx="93">
                  <c:v>0.4564102564102564</c:v>
                </c:pt>
                <c:pt idx="94">
                  <c:v>0.46410256410256412</c:v>
                </c:pt>
                <c:pt idx="95">
                  <c:v>0.45897435897435895</c:v>
                </c:pt>
                <c:pt idx="96">
                  <c:v>0.45128205128205129</c:v>
                </c:pt>
                <c:pt idx="97">
                  <c:v>0.46923076923076923</c:v>
                </c:pt>
                <c:pt idx="98">
                  <c:v>0.48717948717948717</c:v>
                </c:pt>
                <c:pt idx="99">
                  <c:v>0.49487179487179489</c:v>
                </c:pt>
                <c:pt idx="100">
                  <c:v>0.52564102564102566</c:v>
                </c:pt>
                <c:pt idx="101">
                  <c:v>0.5461538461538461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AD-4959-A83F-F64EC7F0AD7E}"/>
            </c:ext>
          </c:extLst>
        </c:ser>
        <c:ser>
          <c:idx val="7"/>
          <c:order val="8"/>
          <c:tx>
            <c:strRef>
              <c:f>International!$X$69</c:f>
              <c:strCache>
                <c:ptCount val="1"/>
                <c:pt idx="0">
                  <c:v>Poland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International!$Z$59:$EC$59</c:f>
              <c:numCache>
                <c:formatCode>General</c:formatCode>
                <c:ptCount val="108"/>
                <c:pt idx="0">
                  <c:v>2008</c:v>
                </c:pt>
                <c:pt idx="12">
                  <c:v>2009</c:v>
                </c:pt>
                <c:pt idx="24">
                  <c:v>2010</c:v>
                </c:pt>
                <c:pt idx="36">
                  <c:v>2011</c:v>
                </c:pt>
                <c:pt idx="48">
                  <c:v>2012</c:v>
                </c:pt>
                <c:pt idx="60">
                  <c:v>2013</c:v>
                </c:pt>
                <c:pt idx="72">
                  <c:v>2014</c:v>
                </c:pt>
                <c:pt idx="84">
                  <c:v>2015</c:v>
                </c:pt>
                <c:pt idx="96">
                  <c:v>2016</c:v>
                </c:pt>
              </c:numCache>
            </c:numRef>
          </c:cat>
          <c:val>
            <c:numRef>
              <c:f>International!$Z$69:$EC$69</c:f>
              <c:numCache>
                <c:formatCode>0.00</c:formatCode>
                <c:ptCount val="108"/>
                <c:pt idx="0">
                  <c:v>1</c:v>
                </c:pt>
                <c:pt idx="1">
                  <c:v>1.0148793322446017</c:v>
                </c:pt>
                <c:pt idx="2">
                  <c:v>1.0225004536381781</c:v>
                </c:pt>
                <c:pt idx="3">
                  <c:v>1.0219560878243512</c:v>
                </c:pt>
                <c:pt idx="4">
                  <c:v>1.0217746325530757</c:v>
                </c:pt>
                <c:pt idx="5">
                  <c:v>1.0134276900743966</c:v>
                </c:pt>
                <c:pt idx="6">
                  <c:v>1.0027218290691344</c:v>
                </c:pt>
                <c:pt idx="7">
                  <c:v>0.99818544728724368</c:v>
                </c:pt>
                <c:pt idx="8">
                  <c:v>0.98530212302667397</c:v>
                </c:pt>
                <c:pt idx="9">
                  <c:v>0.99292324442025037</c:v>
                </c:pt>
                <c:pt idx="10">
                  <c:v>0.99528216294683358</c:v>
                </c:pt>
                <c:pt idx="11">
                  <c:v>0.9865723099256033</c:v>
                </c:pt>
                <c:pt idx="12">
                  <c:v>0.96770096171293774</c:v>
                </c:pt>
                <c:pt idx="13">
                  <c:v>0.94302304481945198</c:v>
                </c:pt>
                <c:pt idx="14">
                  <c:v>0.91997822536744689</c:v>
                </c:pt>
                <c:pt idx="15">
                  <c:v>0.9118127381600436</c:v>
                </c:pt>
                <c:pt idx="16">
                  <c:v>0.89892941389947378</c:v>
                </c:pt>
                <c:pt idx="17">
                  <c:v>0.88586463436762841</c:v>
                </c:pt>
                <c:pt idx="18">
                  <c:v>0.88132825258573766</c:v>
                </c:pt>
                <c:pt idx="19">
                  <c:v>0.87316276537833426</c:v>
                </c:pt>
                <c:pt idx="20">
                  <c:v>0.86027944111776444</c:v>
                </c:pt>
                <c:pt idx="21">
                  <c:v>0.84158954817637455</c:v>
                </c:pt>
                <c:pt idx="22">
                  <c:v>0.82416984213391398</c:v>
                </c:pt>
                <c:pt idx="23">
                  <c:v>0.80257666485211399</c:v>
                </c:pt>
                <c:pt idx="24">
                  <c:v>0.77499546361821814</c:v>
                </c:pt>
                <c:pt idx="25">
                  <c:v>0.75793866811830879</c:v>
                </c:pt>
                <c:pt idx="26">
                  <c:v>0.75340228633641804</c:v>
                </c:pt>
                <c:pt idx="27">
                  <c:v>0.73598258029395758</c:v>
                </c:pt>
                <c:pt idx="28">
                  <c:v>0.72926873525675917</c:v>
                </c:pt>
                <c:pt idx="29">
                  <c:v>0.73126474324079116</c:v>
                </c:pt>
                <c:pt idx="30">
                  <c:v>0.71856287425149701</c:v>
                </c:pt>
                <c:pt idx="31">
                  <c:v>0.72019597169297767</c:v>
                </c:pt>
                <c:pt idx="32">
                  <c:v>0.7334422064960987</c:v>
                </c:pt>
                <c:pt idx="33">
                  <c:v>0.72654690618762474</c:v>
                </c:pt>
                <c:pt idx="34">
                  <c:v>0.73543821448013069</c:v>
                </c:pt>
                <c:pt idx="35">
                  <c:v>0.69860279441117767</c:v>
                </c:pt>
                <c:pt idx="36">
                  <c:v>0.70785701324623485</c:v>
                </c:pt>
                <c:pt idx="37">
                  <c:v>0.72600254037379786</c:v>
                </c:pt>
                <c:pt idx="38">
                  <c:v>0.7243694429323172</c:v>
                </c:pt>
                <c:pt idx="39">
                  <c:v>0.73380511703864992</c:v>
                </c:pt>
                <c:pt idx="40">
                  <c:v>0.74469243331518775</c:v>
                </c:pt>
                <c:pt idx="41">
                  <c:v>0.75140627835238616</c:v>
                </c:pt>
                <c:pt idx="42">
                  <c:v>0.74959172563962984</c:v>
                </c:pt>
                <c:pt idx="43">
                  <c:v>0.74650698602794407</c:v>
                </c:pt>
                <c:pt idx="44">
                  <c:v>0.73471239339502814</c:v>
                </c:pt>
                <c:pt idx="45">
                  <c:v>0.73307929595354748</c:v>
                </c:pt>
                <c:pt idx="46">
                  <c:v>0.7094901106877155</c:v>
                </c:pt>
                <c:pt idx="47">
                  <c:v>0.76011613137361644</c:v>
                </c:pt>
                <c:pt idx="48">
                  <c:v>0.76519687896933408</c:v>
                </c:pt>
                <c:pt idx="49">
                  <c:v>0.75430956269279625</c:v>
                </c:pt>
                <c:pt idx="50">
                  <c:v>0.75757575757575757</c:v>
                </c:pt>
                <c:pt idx="51">
                  <c:v>0.74469243331518775</c:v>
                </c:pt>
                <c:pt idx="52">
                  <c:v>0.72999455634186172</c:v>
                </c:pt>
                <c:pt idx="53">
                  <c:v>0.70858283433133729</c:v>
                </c:pt>
                <c:pt idx="54">
                  <c:v>0.69515514425694069</c:v>
                </c:pt>
                <c:pt idx="55">
                  <c:v>0.67864271457085823</c:v>
                </c:pt>
                <c:pt idx="56">
                  <c:v>0.66448920341135909</c:v>
                </c:pt>
                <c:pt idx="57">
                  <c:v>0.65287606604971871</c:v>
                </c:pt>
                <c:pt idx="58">
                  <c:v>0.64652513155507163</c:v>
                </c:pt>
                <c:pt idx="59">
                  <c:v>0.61005262202866994</c:v>
                </c:pt>
                <c:pt idx="60">
                  <c:v>0.60170567954999088</c:v>
                </c:pt>
                <c:pt idx="61">
                  <c:v>0.59644347668299769</c:v>
                </c:pt>
                <c:pt idx="62">
                  <c:v>0.58174559970967155</c:v>
                </c:pt>
                <c:pt idx="63">
                  <c:v>0.57321720195971693</c:v>
                </c:pt>
                <c:pt idx="64">
                  <c:v>0.57230992560333882</c:v>
                </c:pt>
                <c:pt idx="65">
                  <c:v>0.57013246234803117</c:v>
                </c:pt>
                <c:pt idx="66">
                  <c:v>0.56668481219379419</c:v>
                </c:pt>
                <c:pt idx="67">
                  <c:v>0.56940664126292873</c:v>
                </c:pt>
                <c:pt idx="68">
                  <c:v>0.56940664126292873</c:v>
                </c:pt>
                <c:pt idx="69">
                  <c:v>0.57267283614589004</c:v>
                </c:pt>
                <c:pt idx="70">
                  <c:v>0.57267283614589004</c:v>
                </c:pt>
                <c:pt idx="71">
                  <c:v>0.57884231536926145</c:v>
                </c:pt>
                <c:pt idx="72">
                  <c:v>0.579568136454364</c:v>
                </c:pt>
                <c:pt idx="73">
                  <c:v>0.58519324986390853</c:v>
                </c:pt>
                <c:pt idx="74">
                  <c:v>0.59027399745962617</c:v>
                </c:pt>
                <c:pt idx="75">
                  <c:v>0.59662493195427324</c:v>
                </c:pt>
                <c:pt idx="76">
                  <c:v>0.59136272908727994</c:v>
                </c:pt>
                <c:pt idx="77">
                  <c:v>0.59081836327345305</c:v>
                </c:pt>
                <c:pt idx="78">
                  <c:v>0.58827798947559429</c:v>
                </c:pt>
                <c:pt idx="79">
                  <c:v>0.57448738885864636</c:v>
                </c:pt>
                <c:pt idx="80">
                  <c:v>0.5714026492469606</c:v>
                </c:pt>
                <c:pt idx="81">
                  <c:v>0.56015242242787155</c:v>
                </c:pt>
                <c:pt idx="82">
                  <c:v>0.55579749591725636</c:v>
                </c:pt>
                <c:pt idx="83">
                  <c:v>0.55924514607149334</c:v>
                </c:pt>
                <c:pt idx="84">
                  <c:v>0.55833786971511523</c:v>
                </c:pt>
                <c:pt idx="85">
                  <c:v>0.55489021956087825</c:v>
                </c:pt>
                <c:pt idx="86">
                  <c:v>0.55743059335873713</c:v>
                </c:pt>
                <c:pt idx="87">
                  <c:v>0.5556160406459808</c:v>
                </c:pt>
                <c:pt idx="88">
                  <c:v>0.54763200870985307</c:v>
                </c:pt>
                <c:pt idx="89">
                  <c:v>0.53728905824714213</c:v>
                </c:pt>
                <c:pt idx="90">
                  <c:v>0.53638178189076391</c:v>
                </c:pt>
                <c:pt idx="91">
                  <c:v>0.53238976592270004</c:v>
                </c:pt>
                <c:pt idx="92">
                  <c:v>0.5287606604971874</c:v>
                </c:pt>
                <c:pt idx="93">
                  <c:v>0.52168390491743788</c:v>
                </c:pt>
                <c:pt idx="94">
                  <c:v>0.51841771003447645</c:v>
                </c:pt>
                <c:pt idx="95">
                  <c:v>0.52222827073126477</c:v>
                </c:pt>
                <c:pt idx="96">
                  <c:v>0.51406278352386137</c:v>
                </c:pt>
                <c:pt idx="97">
                  <c:v>0.5138813282525857</c:v>
                </c:pt>
                <c:pt idx="98">
                  <c:v>0.5100707675557975</c:v>
                </c:pt>
                <c:pt idx="99">
                  <c:v>0.50952640174197061</c:v>
                </c:pt>
                <c:pt idx="100">
                  <c:v>0.51696606786427146</c:v>
                </c:pt>
                <c:pt idx="101">
                  <c:v>0.5287606604971874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AD-4959-A83F-F64EC7F0A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288704"/>
        <c:axId val="223306880"/>
      </c:lineChart>
      <c:catAx>
        <c:axId val="22328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306880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223306880"/>
        <c:scaling>
          <c:orientation val="minMax"/>
          <c:max val="1.1000000000000001"/>
          <c:min val="0.4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288704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7757229259386057"/>
          <c:y val="0.27870774349927568"/>
          <c:w val="0.20852851587531496"/>
          <c:h val="0.5925740740740740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522" l="0.70000000000000062" r="0.70000000000000062" t="0.75000000000000522" header="0.31496062992126517" footer="0.31496062992126517"/>
    <c:pageSetup orientation="landscape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Figure 5-1: Real average quarterly regular petrol price</a:t>
            </a:r>
          </a:p>
        </c:rich>
      </c:tx>
      <c:layout>
        <c:manualLayout>
          <c:xMode val="edge"/>
          <c:yMode val="edge"/>
          <c:x val="0.16404805737311004"/>
          <c:y val="4.842845057590941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3249048094407"/>
          <c:y val="0.15914578859460807"/>
          <c:w val="0.80316232301948176"/>
          <c:h val="0.699171384568664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 w="12700">
              <a:noFill/>
              <a:prstDash val="solid"/>
            </a:ln>
          </c:spPr>
          <c:invertIfNegative val="0"/>
          <c:cat>
            <c:strRef>
              <c:f>Fuel!$B$20:$B$67</c:f>
              <c:strCache>
                <c:ptCount val="48"/>
                <c:pt idx="0">
                  <c:v>05Q1</c:v>
                </c:pt>
                <c:pt idx="1">
                  <c:v>05Q2</c:v>
                </c:pt>
                <c:pt idx="2">
                  <c:v>05Q3</c:v>
                </c:pt>
                <c:pt idx="3">
                  <c:v>05Q4</c:v>
                </c:pt>
                <c:pt idx="4">
                  <c:v>06Q1</c:v>
                </c:pt>
                <c:pt idx="5">
                  <c:v>06Q2</c:v>
                </c:pt>
                <c:pt idx="6">
                  <c:v>06Q3</c:v>
                </c:pt>
                <c:pt idx="7">
                  <c:v>06Q4</c:v>
                </c:pt>
                <c:pt idx="8">
                  <c:v>07Q1</c:v>
                </c:pt>
                <c:pt idx="9">
                  <c:v>07Q2</c:v>
                </c:pt>
                <c:pt idx="10">
                  <c:v>07Q3</c:v>
                </c:pt>
                <c:pt idx="11">
                  <c:v>07Q4</c:v>
                </c:pt>
                <c:pt idx="12">
                  <c:v>08Q1</c:v>
                </c:pt>
                <c:pt idx="13">
                  <c:v>08Q2</c:v>
                </c:pt>
                <c:pt idx="14">
                  <c:v>08Q3</c:v>
                </c:pt>
                <c:pt idx="15">
                  <c:v>08Q4</c:v>
                </c:pt>
                <c:pt idx="16">
                  <c:v>09Q1</c:v>
                </c:pt>
                <c:pt idx="17">
                  <c:v>09Q2</c:v>
                </c:pt>
                <c:pt idx="18">
                  <c:v>09Q3</c:v>
                </c:pt>
                <c:pt idx="19">
                  <c:v>09Q4</c:v>
                </c:pt>
                <c:pt idx="20">
                  <c:v>10Q1</c:v>
                </c:pt>
                <c:pt idx="21">
                  <c:v>10Q2</c:v>
                </c:pt>
                <c:pt idx="22">
                  <c:v>10Q3</c:v>
                </c:pt>
                <c:pt idx="23">
                  <c:v>10Q4</c:v>
                </c:pt>
                <c:pt idx="24">
                  <c:v>11Q1</c:v>
                </c:pt>
                <c:pt idx="25">
                  <c:v>11Q2</c:v>
                </c:pt>
                <c:pt idx="26">
                  <c:v>11Q3</c:v>
                </c:pt>
                <c:pt idx="27">
                  <c:v>11Q4</c:v>
                </c:pt>
                <c:pt idx="28">
                  <c:v>12Q1</c:v>
                </c:pt>
                <c:pt idx="29">
                  <c:v>12Q2</c:v>
                </c:pt>
                <c:pt idx="30">
                  <c:v>12Q3</c:v>
                </c:pt>
                <c:pt idx="31">
                  <c:v>12Q4</c:v>
                </c:pt>
                <c:pt idx="32">
                  <c:v>13Q1</c:v>
                </c:pt>
                <c:pt idx="33">
                  <c:v>13Q2</c:v>
                </c:pt>
                <c:pt idx="34">
                  <c:v>13Q3</c:v>
                </c:pt>
                <c:pt idx="35">
                  <c:v>13Q4</c:v>
                </c:pt>
                <c:pt idx="36">
                  <c:v>14Q1</c:v>
                </c:pt>
                <c:pt idx="37">
                  <c:v>14Q2</c:v>
                </c:pt>
                <c:pt idx="38">
                  <c:v>14Q3</c:v>
                </c:pt>
                <c:pt idx="39">
                  <c:v>14Q4</c:v>
                </c:pt>
                <c:pt idx="40">
                  <c:v>15Q1</c:v>
                </c:pt>
                <c:pt idx="41">
                  <c:v>15Q2</c:v>
                </c:pt>
                <c:pt idx="42">
                  <c:v>15Q3</c:v>
                </c:pt>
                <c:pt idx="43">
                  <c:v>15Q4</c:v>
                </c:pt>
                <c:pt idx="44">
                  <c:v>16Q1</c:v>
                </c:pt>
                <c:pt idx="45">
                  <c:v>16Q2</c:v>
                </c:pt>
                <c:pt idx="46">
                  <c:v>16Q3</c:v>
                </c:pt>
                <c:pt idx="47">
                  <c:v>16Q4</c:v>
                </c:pt>
              </c:strCache>
            </c:strRef>
          </c:cat>
          <c:val>
            <c:numRef>
              <c:f>Fuel!$G$20:$G$67</c:f>
              <c:numCache>
                <c:formatCode>0.00</c:formatCode>
                <c:ptCount val="48"/>
                <c:pt idx="0">
                  <c:v>143.48892256906279</c:v>
                </c:pt>
                <c:pt idx="1">
                  <c:v>152.20492154772438</c:v>
                </c:pt>
                <c:pt idx="2">
                  <c:v>170.18597559830181</c:v>
                </c:pt>
                <c:pt idx="3">
                  <c:v>165.41924983961107</c:v>
                </c:pt>
                <c:pt idx="4">
                  <c:v>171.26235512397017</c:v>
                </c:pt>
                <c:pt idx="5">
                  <c:v>194.42819999999998</c:v>
                </c:pt>
                <c:pt idx="6">
                  <c:v>191.5817279046673</c:v>
                </c:pt>
                <c:pt idx="7">
                  <c:v>162.35044776119403</c:v>
                </c:pt>
                <c:pt idx="8">
                  <c:v>163.15188118811884</c:v>
                </c:pt>
                <c:pt idx="9">
                  <c:v>174.60823529411766</c:v>
                </c:pt>
                <c:pt idx="10">
                  <c:v>176.91980487804878</c:v>
                </c:pt>
                <c:pt idx="11">
                  <c:v>184.25265188042431</c:v>
                </c:pt>
                <c:pt idx="12">
                  <c:v>190.33793103448275</c:v>
                </c:pt>
                <c:pt idx="13">
                  <c:v>211.40867106503299</c:v>
                </c:pt>
                <c:pt idx="14">
                  <c:v>217.72980501392757</c:v>
                </c:pt>
                <c:pt idx="15">
                  <c:v>169.48712686567166</c:v>
                </c:pt>
                <c:pt idx="16">
                  <c:v>167.50604651162791</c:v>
                </c:pt>
                <c:pt idx="17">
                  <c:v>171.82534690101755</c:v>
                </c:pt>
                <c:pt idx="18">
                  <c:v>172.90684931506848</c:v>
                </c:pt>
                <c:pt idx="19">
                  <c:v>171.52808783165599</c:v>
                </c:pt>
                <c:pt idx="20">
                  <c:v>182.83099361896078</c:v>
                </c:pt>
                <c:pt idx="21">
                  <c:v>184.92174704276616</c:v>
                </c:pt>
                <c:pt idx="22">
                  <c:v>180.42286228622862</c:v>
                </c:pt>
                <c:pt idx="23">
                  <c:v>188.41688654353561</c:v>
                </c:pt>
                <c:pt idx="24">
                  <c:v>205.12565445026178</c:v>
                </c:pt>
                <c:pt idx="25">
                  <c:v>211.28245462402765</c:v>
                </c:pt>
                <c:pt idx="26">
                  <c:v>203.09845094664374</c:v>
                </c:pt>
                <c:pt idx="27">
                  <c:v>205.5</c:v>
                </c:pt>
                <c:pt idx="28">
                  <c:v>200.26237113402064</c:v>
                </c:pt>
                <c:pt idx="29">
                  <c:v>209.29263698630135</c:v>
                </c:pt>
                <c:pt idx="30">
                  <c:v>206.67976088812981</c:v>
                </c:pt>
                <c:pt idx="31">
                  <c:v>205.25029940119759</c:v>
                </c:pt>
                <c:pt idx="32">
                  <c:v>207.6311754684838</c:v>
                </c:pt>
                <c:pt idx="33">
                  <c:v>201.96071428571429</c:v>
                </c:pt>
                <c:pt idx="34">
                  <c:v>211.30817186183654</c:v>
                </c:pt>
                <c:pt idx="35">
                  <c:v>203.81969696969696</c:v>
                </c:pt>
                <c:pt idx="36">
                  <c:v>205.17583892617446</c:v>
                </c:pt>
                <c:pt idx="37">
                  <c:v>203.98242677824268</c:v>
                </c:pt>
                <c:pt idx="38">
                  <c:v>205.13694745621353</c:v>
                </c:pt>
                <c:pt idx="39">
                  <c:v>193.87067669172933</c:v>
                </c:pt>
                <c:pt idx="40">
                  <c:v>173.26393305439333</c:v>
                </c:pt>
                <c:pt idx="41">
                  <c:v>187.78899999999999</c:v>
                </c:pt>
                <c:pt idx="42">
                  <c:v>190.3390365448505</c:v>
                </c:pt>
                <c:pt idx="43">
                  <c:v>162.51544240400668</c:v>
                </c:pt>
                <c:pt idx="44">
                  <c:v>149.42416666666668</c:v>
                </c:pt>
                <c:pt idx="45">
                  <c:v>156.81668049792532</c:v>
                </c:pt>
                <c:pt idx="46">
                  <c:v>153.84061207609597</c:v>
                </c:pt>
                <c:pt idx="47">
                  <c:v>159.41219110378913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1-414E-8224-630B95AD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37585920"/>
        <c:axId val="237587456"/>
      </c:barChart>
      <c:catAx>
        <c:axId val="23758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587456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3758745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Cents per litre</a:t>
                </a:r>
              </a:p>
            </c:rich>
          </c:tx>
          <c:layout>
            <c:manualLayout>
              <c:xMode val="edge"/>
              <c:yMode val="edge"/>
              <c:x val="2.895863369191527E-3"/>
              <c:y val="0.3580911476974473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5859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Figurer 5-2: Real average quarterly diesel price</a:t>
            </a:r>
          </a:p>
        </c:rich>
      </c:tx>
      <c:layout>
        <c:manualLayout>
          <c:xMode val="edge"/>
          <c:yMode val="edge"/>
          <c:x val="0.16157746478873239"/>
          <c:y val="8.82583891889550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2520866880383"/>
          <c:y val="0.12216102430555729"/>
          <c:w val="0.80634294071589996"/>
          <c:h val="0.735865451388914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 w="12700">
              <a:noFill/>
              <a:prstDash val="solid"/>
            </a:ln>
          </c:spPr>
          <c:invertIfNegative val="0"/>
          <c:cat>
            <c:strRef>
              <c:f>Fuel!$B$20:$B$67</c:f>
              <c:strCache>
                <c:ptCount val="48"/>
                <c:pt idx="0">
                  <c:v>05Q1</c:v>
                </c:pt>
                <c:pt idx="1">
                  <c:v>05Q2</c:v>
                </c:pt>
                <c:pt idx="2">
                  <c:v>05Q3</c:v>
                </c:pt>
                <c:pt idx="3">
                  <c:v>05Q4</c:v>
                </c:pt>
                <c:pt idx="4">
                  <c:v>06Q1</c:v>
                </c:pt>
                <c:pt idx="5">
                  <c:v>06Q2</c:v>
                </c:pt>
                <c:pt idx="6">
                  <c:v>06Q3</c:v>
                </c:pt>
                <c:pt idx="7">
                  <c:v>06Q4</c:v>
                </c:pt>
                <c:pt idx="8">
                  <c:v>07Q1</c:v>
                </c:pt>
                <c:pt idx="9">
                  <c:v>07Q2</c:v>
                </c:pt>
                <c:pt idx="10">
                  <c:v>07Q3</c:v>
                </c:pt>
                <c:pt idx="11">
                  <c:v>07Q4</c:v>
                </c:pt>
                <c:pt idx="12">
                  <c:v>08Q1</c:v>
                </c:pt>
                <c:pt idx="13">
                  <c:v>08Q2</c:v>
                </c:pt>
                <c:pt idx="14">
                  <c:v>08Q3</c:v>
                </c:pt>
                <c:pt idx="15">
                  <c:v>08Q4</c:v>
                </c:pt>
                <c:pt idx="16">
                  <c:v>09Q1</c:v>
                </c:pt>
                <c:pt idx="17">
                  <c:v>09Q2</c:v>
                </c:pt>
                <c:pt idx="18">
                  <c:v>09Q3</c:v>
                </c:pt>
                <c:pt idx="19">
                  <c:v>09Q4</c:v>
                </c:pt>
                <c:pt idx="20">
                  <c:v>10Q1</c:v>
                </c:pt>
                <c:pt idx="21">
                  <c:v>10Q2</c:v>
                </c:pt>
                <c:pt idx="22">
                  <c:v>10Q3</c:v>
                </c:pt>
                <c:pt idx="23">
                  <c:v>10Q4</c:v>
                </c:pt>
                <c:pt idx="24">
                  <c:v>11Q1</c:v>
                </c:pt>
                <c:pt idx="25">
                  <c:v>11Q2</c:v>
                </c:pt>
                <c:pt idx="26">
                  <c:v>11Q3</c:v>
                </c:pt>
                <c:pt idx="27">
                  <c:v>11Q4</c:v>
                </c:pt>
                <c:pt idx="28">
                  <c:v>12Q1</c:v>
                </c:pt>
                <c:pt idx="29">
                  <c:v>12Q2</c:v>
                </c:pt>
                <c:pt idx="30">
                  <c:v>12Q3</c:v>
                </c:pt>
                <c:pt idx="31">
                  <c:v>12Q4</c:v>
                </c:pt>
                <c:pt idx="32">
                  <c:v>13Q1</c:v>
                </c:pt>
                <c:pt idx="33">
                  <c:v>13Q2</c:v>
                </c:pt>
                <c:pt idx="34">
                  <c:v>13Q3</c:v>
                </c:pt>
                <c:pt idx="35">
                  <c:v>13Q4</c:v>
                </c:pt>
                <c:pt idx="36">
                  <c:v>14Q1</c:v>
                </c:pt>
                <c:pt idx="37">
                  <c:v>14Q2</c:v>
                </c:pt>
                <c:pt idx="38">
                  <c:v>14Q3</c:v>
                </c:pt>
                <c:pt idx="39">
                  <c:v>14Q4</c:v>
                </c:pt>
                <c:pt idx="40">
                  <c:v>15Q1</c:v>
                </c:pt>
                <c:pt idx="41">
                  <c:v>15Q2</c:v>
                </c:pt>
                <c:pt idx="42">
                  <c:v>15Q3</c:v>
                </c:pt>
                <c:pt idx="43">
                  <c:v>15Q4</c:v>
                </c:pt>
                <c:pt idx="44">
                  <c:v>16Q1</c:v>
                </c:pt>
                <c:pt idx="45">
                  <c:v>16Q2</c:v>
                </c:pt>
                <c:pt idx="46">
                  <c:v>16Q3</c:v>
                </c:pt>
                <c:pt idx="47">
                  <c:v>16Q4</c:v>
                </c:pt>
              </c:strCache>
            </c:strRef>
          </c:cat>
          <c:val>
            <c:numRef>
              <c:f>Fuel!$F$20:$F$67</c:f>
              <c:numCache>
                <c:formatCode>0.00</c:formatCode>
                <c:ptCount val="48"/>
                <c:pt idx="0">
                  <c:v>95.642894436023496</c:v>
                </c:pt>
                <c:pt idx="1">
                  <c:v>103.2451932387564</c:v>
                </c:pt>
                <c:pt idx="2">
                  <c:v>115.49930901483353</c:v>
                </c:pt>
                <c:pt idx="3">
                  <c:v>115.41231496049164</c:v>
                </c:pt>
                <c:pt idx="4">
                  <c:v>123.9281164124896</c:v>
                </c:pt>
                <c:pt idx="5">
                  <c:v>145.32900000000001</c:v>
                </c:pt>
                <c:pt idx="6">
                  <c:v>140.17894736842103</c:v>
                </c:pt>
                <c:pt idx="7">
                  <c:v>114.9934328358209</c:v>
                </c:pt>
                <c:pt idx="8">
                  <c:v>108.69148514851486</c:v>
                </c:pt>
                <c:pt idx="9">
                  <c:v>112.73470588235294</c:v>
                </c:pt>
                <c:pt idx="10">
                  <c:v>119.52819512195121</c:v>
                </c:pt>
                <c:pt idx="11">
                  <c:v>132.32690453230472</c:v>
                </c:pt>
                <c:pt idx="12">
                  <c:v>139.20402298850576</c:v>
                </c:pt>
                <c:pt idx="13">
                  <c:v>176.59227144203584</c:v>
                </c:pt>
                <c:pt idx="14">
                  <c:v>183.00055710306404</c:v>
                </c:pt>
                <c:pt idx="15">
                  <c:v>134.37985074626863</c:v>
                </c:pt>
                <c:pt idx="16">
                  <c:v>108.25953488372093</c:v>
                </c:pt>
                <c:pt idx="17">
                  <c:v>106.90878815911194</c:v>
                </c:pt>
                <c:pt idx="18">
                  <c:v>110.08931506849314</c:v>
                </c:pt>
                <c:pt idx="19">
                  <c:v>109.65507776761207</c:v>
                </c:pt>
                <c:pt idx="20">
                  <c:v>116.75004557885141</c:v>
                </c:pt>
                <c:pt idx="21">
                  <c:v>122.96505914467699</c:v>
                </c:pt>
                <c:pt idx="22">
                  <c:v>121.74113411341133</c:v>
                </c:pt>
                <c:pt idx="23">
                  <c:v>127.00316622691294</c:v>
                </c:pt>
                <c:pt idx="24">
                  <c:v>145.20471204188479</c:v>
                </c:pt>
                <c:pt idx="25">
                  <c:v>155.43422644770962</c:v>
                </c:pt>
                <c:pt idx="26">
                  <c:v>142.80671256454391</c:v>
                </c:pt>
                <c:pt idx="27">
                  <c:v>151.80000000000001</c:v>
                </c:pt>
                <c:pt idx="28">
                  <c:v>151.3159793814433</c:v>
                </c:pt>
                <c:pt idx="29">
                  <c:v>148.31917808219177</c:v>
                </c:pt>
                <c:pt idx="30">
                  <c:v>147.44474807856531</c:v>
                </c:pt>
                <c:pt idx="31">
                  <c:v>148.58853721129171</c:v>
                </c:pt>
                <c:pt idx="32">
                  <c:v>145.68705281090288</c:v>
                </c:pt>
                <c:pt idx="33">
                  <c:v>139.03877551020406</c:v>
                </c:pt>
                <c:pt idx="34">
                  <c:v>146.92064026958718</c:v>
                </c:pt>
                <c:pt idx="35">
                  <c:v>145.139898989899</c:v>
                </c:pt>
                <c:pt idx="36">
                  <c:v>141.93271812080536</c:v>
                </c:pt>
                <c:pt idx="37">
                  <c:v>139.735230125523</c:v>
                </c:pt>
                <c:pt idx="38">
                  <c:v>138.39983319432864</c:v>
                </c:pt>
                <c:pt idx="39">
                  <c:v>127.98947368421055</c:v>
                </c:pt>
                <c:pt idx="40">
                  <c:v>106.40033472803347</c:v>
                </c:pt>
                <c:pt idx="41">
                  <c:v>117.34399999999999</c:v>
                </c:pt>
                <c:pt idx="42">
                  <c:v>114.26112956810631</c:v>
                </c:pt>
                <c:pt idx="43">
                  <c:v>95.826544240400665</c:v>
                </c:pt>
                <c:pt idx="44">
                  <c:v>78.69083333333333</c:v>
                </c:pt>
                <c:pt idx="45">
                  <c:v>88.842240663900427</c:v>
                </c:pt>
                <c:pt idx="46">
                  <c:v>90.21571546732838</c:v>
                </c:pt>
                <c:pt idx="47">
                  <c:v>97.447693574958819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7-4086-9D36-88ABD527D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37603840"/>
        <c:axId val="237630208"/>
      </c:barChart>
      <c:catAx>
        <c:axId val="23760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630208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3763020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Cents per litre</a:t>
                </a:r>
              </a:p>
            </c:rich>
          </c:tx>
          <c:layout>
            <c:manualLayout>
              <c:xMode val="edge"/>
              <c:yMode val="edge"/>
              <c:x val="1.7469224797604561E-3"/>
              <c:y val="0.2997128044944811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6038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Figure 5-6: Unemployment </a:t>
            </a:r>
          </a:p>
        </c:rich>
      </c:tx>
      <c:layout>
        <c:manualLayout>
          <c:xMode val="edge"/>
          <c:yMode val="edge"/>
          <c:x val="0.27555861151158922"/>
          <c:y val="1.6528925619834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20108695654748E-2"/>
          <c:y val="0.13432031250000001"/>
          <c:w val="0.86534933574881279"/>
          <c:h val="0.68575258671178496"/>
        </c:manualLayout>
      </c:layout>
      <c:lineChart>
        <c:grouping val="standard"/>
        <c:varyColors val="0"/>
        <c:ser>
          <c:idx val="0"/>
          <c:order val="0"/>
          <c:tx>
            <c:strRef>
              <c:f>Unemployment!$J$23</c:f>
              <c:strCache>
                <c:ptCount val="1"/>
                <c:pt idx="0">
                  <c:v>Unemployment</c:v>
                </c:pt>
              </c:strCache>
            </c:strRef>
          </c:tx>
          <c:marker>
            <c:symbol val="none"/>
          </c:marker>
          <c:cat>
            <c:strRef>
              <c:f>Unemployment!$A$24:$A$88</c:f>
              <c:strCache>
                <c:ptCount val="65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</c:strCache>
            </c:strRef>
          </c:cat>
          <c:val>
            <c:numRef>
              <c:f>Unemployment!$K$24:$K$88</c:f>
              <c:numCache>
                <c:formatCode>General</c:formatCode>
                <c:ptCount val="65"/>
                <c:pt idx="0">
                  <c:v>6.8000000000000005E-2</c:v>
                </c:pt>
                <c:pt idx="1">
                  <c:v>6.3E-2</c:v>
                </c:pt>
                <c:pt idx="2">
                  <c:v>5.9000000000000004E-2</c:v>
                </c:pt>
                <c:pt idx="3">
                  <c:v>5.5999999999999994E-2</c:v>
                </c:pt>
                <c:pt idx="4">
                  <c:v>5.7999999999999996E-2</c:v>
                </c:pt>
                <c:pt idx="5">
                  <c:v>5.4000000000000006E-2</c:v>
                </c:pt>
                <c:pt idx="6">
                  <c:v>5.2000000000000005E-2</c:v>
                </c:pt>
                <c:pt idx="7">
                  <c:v>5.4000000000000006E-2</c:v>
                </c:pt>
                <c:pt idx="8">
                  <c:v>5.7000000000000002E-2</c:v>
                </c:pt>
                <c:pt idx="9">
                  <c:v>5.2000000000000005E-2</c:v>
                </c:pt>
                <c:pt idx="10">
                  <c:v>5.4000000000000006E-2</c:v>
                </c:pt>
                <c:pt idx="11">
                  <c:v>4.9000000000000002E-2</c:v>
                </c:pt>
                <c:pt idx="12">
                  <c:v>5.4000000000000006E-2</c:v>
                </c:pt>
                <c:pt idx="13">
                  <c:v>4.7E-2</c:v>
                </c:pt>
                <c:pt idx="14">
                  <c:v>4.4000000000000004E-2</c:v>
                </c:pt>
                <c:pt idx="15">
                  <c:v>4.5999999999999999E-2</c:v>
                </c:pt>
                <c:pt idx="16">
                  <c:v>4.7E-2</c:v>
                </c:pt>
                <c:pt idx="17">
                  <c:v>4.0999999999999995E-2</c:v>
                </c:pt>
                <c:pt idx="18">
                  <c:v>3.7999999999999999E-2</c:v>
                </c:pt>
                <c:pt idx="19">
                  <c:v>3.6000000000000004E-2</c:v>
                </c:pt>
                <c:pt idx="20">
                  <c:v>4.2999999999999997E-2</c:v>
                </c:pt>
                <c:pt idx="21">
                  <c:v>3.7000000000000005E-2</c:v>
                </c:pt>
                <c:pt idx="22">
                  <c:v>3.7000000000000005E-2</c:v>
                </c:pt>
                <c:pt idx="23">
                  <c:v>3.6000000000000004E-2</c:v>
                </c:pt>
                <c:pt idx="24">
                  <c:v>4.4999999999999998E-2</c:v>
                </c:pt>
                <c:pt idx="25">
                  <c:v>3.6000000000000004E-2</c:v>
                </c:pt>
                <c:pt idx="26">
                  <c:v>3.7000000000000005E-2</c:v>
                </c:pt>
                <c:pt idx="27">
                  <c:v>3.6000000000000004E-2</c:v>
                </c:pt>
                <c:pt idx="28">
                  <c:v>4.2999999999999997E-2</c:v>
                </c:pt>
                <c:pt idx="29">
                  <c:v>3.6000000000000004E-2</c:v>
                </c:pt>
                <c:pt idx="30">
                  <c:v>3.5000000000000003E-2</c:v>
                </c:pt>
                <c:pt idx="31">
                  <c:v>3.3000000000000002E-2</c:v>
                </c:pt>
                <c:pt idx="32">
                  <c:v>4.2999999999999997E-2</c:v>
                </c:pt>
                <c:pt idx="33">
                  <c:v>3.9E-2</c:v>
                </c:pt>
                <c:pt idx="34">
                  <c:v>4.0999999999999995E-2</c:v>
                </c:pt>
                <c:pt idx="35">
                  <c:v>4.4000000000000004E-2</c:v>
                </c:pt>
                <c:pt idx="36">
                  <c:v>5.5999999999999994E-2</c:v>
                </c:pt>
                <c:pt idx="37">
                  <c:v>5.7999999999999996E-2</c:v>
                </c:pt>
                <c:pt idx="38">
                  <c:v>6.3E-2</c:v>
                </c:pt>
                <c:pt idx="39">
                  <c:v>6.8000000000000005E-2</c:v>
                </c:pt>
                <c:pt idx="40">
                  <c:v>6.6000000000000003E-2</c:v>
                </c:pt>
                <c:pt idx="41">
                  <c:v>6.7000000000000004E-2</c:v>
                </c:pt>
                <c:pt idx="42">
                  <c:v>6.2E-2</c:v>
                </c:pt>
                <c:pt idx="43">
                  <c:v>6.6000000000000003E-2</c:v>
                </c:pt>
                <c:pt idx="44">
                  <c:v>7.0000000000000007E-2</c:v>
                </c:pt>
                <c:pt idx="45">
                  <c:v>6.4000000000000001E-2</c:v>
                </c:pt>
                <c:pt idx="46">
                  <c:v>6.4000000000000001E-2</c:v>
                </c:pt>
                <c:pt idx="47">
                  <c:v>6.3E-2</c:v>
                </c:pt>
                <c:pt idx="48">
                  <c:v>7.0999999999999994E-2</c:v>
                </c:pt>
                <c:pt idx="49">
                  <c:v>6.6000000000000003E-2</c:v>
                </c:pt>
                <c:pt idx="50">
                  <c:v>7.0999999999999994E-2</c:v>
                </c:pt>
                <c:pt idx="51">
                  <c:v>6.8000000000000005E-2</c:v>
                </c:pt>
                <c:pt idx="52">
                  <c:v>6.5000000000000002E-2</c:v>
                </c:pt>
                <c:pt idx="53">
                  <c:v>6.2E-2</c:v>
                </c:pt>
                <c:pt idx="54">
                  <c:v>6.2E-2</c:v>
                </c:pt>
                <c:pt idx="55">
                  <c:v>5.9000000000000004E-2</c:v>
                </c:pt>
                <c:pt idx="56">
                  <c:v>6.2E-2</c:v>
                </c:pt>
                <c:pt idx="57">
                  <c:v>5.4000000000000006E-2</c:v>
                </c:pt>
                <c:pt idx="58">
                  <c:v>5.5E-2</c:v>
                </c:pt>
                <c:pt idx="59">
                  <c:v>5.7000000000000002E-2</c:v>
                </c:pt>
                <c:pt idx="60">
                  <c:v>6.0999999999999999E-2</c:v>
                </c:pt>
                <c:pt idx="61">
                  <c:v>5.7000000000000002E-2</c:v>
                </c:pt>
                <c:pt idx="62">
                  <c:v>0.06</c:v>
                </c:pt>
                <c:pt idx="63">
                  <c:v>5.2999999999999999E-2</c:v>
                </c:pt>
                <c:pt idx="64">
                  <c:v>5.9000000000000004E-2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C-4048-B2C8-C2F7F6C04ACB}"/>
            </c:ext>
          </c:extLst>
        </c:ser>
        <c:ser>
          <c:idx val="1"/>
          <c:order val="1"/>
          <c:tx>
            <c:strRef>
              <c:f>Unemployment!$T$23</c:f>
              <c:strCache>
                <c:ptCount val="1"/>
                <c:pt idx="0">
                  <c:v>Youth (15-19) unemployment</c:v>
                </c:pt>
              </c:strCache>
            </c:strRef>
          </c:tx>
          <c:marker>
            <c:symbol val="none"/>
          </c:marker>
          <c:cat>
            <c:strRef>
              <c:f>Unemployment!$A$24:$A$88</c:f>
              <c:strCache>
                <c:ptCount val="65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</c:strCache>
            </c:strRef>
          </c:cat>
          <c:val>
            <c:numRef>
              <c:f>Unemployment!$T$24:$T$88</c:f>
              <c:numCache>
                <c:formatCode>General</c:formatCode>
                <c:ptCount val="65"/>
                <c:pt idx="0">
                  <c:v>0.187</c:v>
                </c:pt>
                <c:pt idx="1">
                  <c:v>0.18600000000000003</c:v>
                </c:pt>
                <c:pt idx="2">
                  <c:v>0.16200000000000001</c:v>
                </c:pt>
                <c:pt idx="3">
                  <c:v>0.161</c:v>
                </c:pt>
                <c:pt idx="4">
                  <c:v>0.17300000000000001</c:v>
                </c:pt>
                <c:pt idx="5">
                  <c:v>0.16</c:v>
                </c:pt>
                <c:pt idx="6">
                  <c:v>0.152</c:v>
                </c:pt>
                <c:pt idx="7">
                  <c:v>0.153</c:v>
                </c:pt>
                <c:pt idx="8">
                  <c:v>0.16300000000000001</c:v>
                </c:pt>
                <c:pt idx="9">
                  <c:v>0.156</c:v>
                </c:pt>
                <c:pt idx="10">
                  <c:v>0.14599999999999999</c:v>
                </c:pt>
                <c:pt idx="11">
                  <c:v>0.16399999999999998</c:v>
                </c:pt>
                <c:pt idx="12">
                  <c:v>0.161</c:v>
                </c:pt>
                <c:pt idx="13">
                  <c:v>0.14099999999999999</c:v>
                </c:pt>
                <c:pt idx="14">
                  <c:v>0.13200000000000001</c:v>
                </c:pt>
                <c:pt idx="15">
                  <c:v>0.14699999999999999</c:v>
                </c:pt>
                <c:pt idx="16">
                  <c:v>0.13400000000000001</c:v>
                </c:pt>
                <c:pt idx="17">
                  <c:v>0.152</c:v>
                </c:pt>
                <c:pt idx="18">
                  <c:v>0.122</c:v>
                </c:pt>
                <c:pt idx="19">
                  <c:v>0.12</c:v>
                </c:pt>
                <c:pt idx="20">
                  <c:v>0.14499999999999999</c:v>
                </c:pt>
                <c:pt idx="21">
                  <c:v>0.128</c:v>
                </c:pt>
                <c:pt idx="22">
                  <c:v>0.14199999999999999</c:v>
                </c:pt>
                <c:pt idx="23">
                  <c:v>0.11800000000000001</c:v>
                </c:pt>
                <c:pt idx="24">
                  <c:v>0.14699999999999999</c:v>
                </c:pt>
                <c:pt idx="25">
                  <c:v>0.14099999999999999</c:v>
                </c:pt>
                <c:pt idx="26">
                  <c:v>0.13300000000000001</c:v>
                </c:pt>
                <c:pt idx="27">
                  <c:v>0.14400000000000002</c:v>
                </c:pt>
                <c:pt idx="28">
                  <c:v>0.159</c:v>
                </c:pt>
                <c:pt idx="29">
                  <c:v>0.13400000000000001</c:v>
                </c:pt>
                <c:pt idx="30">
                  <c:v>0.154</c:v>
                </c:pt>
                <c:pt idx="31">
                  <c:v>0.129</c:v>
                </c:pt>
                <c:pt idx="32">
                  <c:v>0.155</c:v>
                </c:pt>
                <c:pt idx="33">
                  <c:v>0.154</c:v>
                </c:pt>
                <c:pt idx="34">
                  <c:v>0.157</c:v>
                </c:pt>
                <c:pt idx="35">
                  <c:v>0.17899999999999999</c:v>
                </c:pt>
                <c:pt idx="36">
                  <c:v>0.191</c:v>
                </c:pt>
                <c:pt idx="37">
                  <c:v>0.22899999999999998</c:v>
                </c:pt>
                <c:pt idx="38">
                  <c:v>0.251</c:v>
                </c:pt>
                <c:pt idx="39">
                  <c:v>0.26500000000000001</c:v>
                </c:pt>
                <c:pt idx="40">
                  <c:v>0.252</c:v>
                </c:pt>
                <c:pt idx="41">
                  <c:v>0.247</c:v>
                </c:pt>
                <c:pt idx="42">
                  <c:v>0.23300000000000001</c:v>
                </c:pt>
                <c:pt idx="43">
                  <c:v>0.255</c:v>
                </c:pt>
                <c:pt idx="44">
                  <c:v>0.27500000000000002</c:v>
                </c:pt>
                <c:pt idx="45">
                  <c:v>0.27600000000000002</c:v>
                </c:pt>
                <c:pt idx="46">
                  <c:v>0.23399999999999999</c:v>
                </c:pt>
                <c:pt idx="47">
                  <c:v>0.24199999999999999</c:v>
                </c:pt>
                <c:pt idx="48">
                  <c:v>0.23399999999999999</c:v>
                </c:pt>
                <c:pt idx="49">
                  <c:v>0.23600000000000002</c:v>
                </c:pt>
                <c:pt idx="50">
                  <c:v>0.255</c:v>
                </c:pt>
                <c:pt idx="51">
                  <c:v>0.309</c:v>
                </c:pt>
                <c:pt idx="52">
                  <c:v>0.25600000000000001</c:v>
                </c:pt>
                <c:pt idx="53">
                  <c:v>0.24100000000000002</c:v>
                </c:pt>
                <c:pt idx="54">
                  <c:v>0.23399999999999999</c:v>
                </c:pt>
                <c:pt idx="55">
                  <c:v>0.24</c:v>
                </c:pt>
                <c:pt idx="56">
                  <c:v>0.22600000000000001</c:v>
                </c:pt>
                <c:pt idx="57">
                  <c:v>0.20699999999999999</c:v>
                </c:pt>
                <c:pt idx="58">
                  <c:v>0.19399999999999998</c:v>
                </c:pt>
                <c:pt idx="59">
                  <c:v>0.214</c:v>
                </c:pt>
                <c:pt idx="60">
                  <c:v>0.214</c:v>
                </c:pt>
                <c:pt idx="61">
                  <c:v>0.20300000000000001</c:v>
                </c:pt>
                <c:pt idx="62">
                  <c:v>0.218</c:v>
                </c:pt>
                <c:pt idx="63">
                  <c:v>0.22399999999999998</c:v>
                </c:pt>
                <c:pt idx="64">
                  <c:v>0.23399999999999999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C-4048-B2C8-C2F7F6C04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487232"/>
        <c:axId val="237488768"/>
      </c:lineChart>
      <c:catAx>
        <c:axId val="23748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88768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37488768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4872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5.0000073934420582E-2"/>
          <c:y val="0.8948122600377395"/>
          <c:w val="0.90000014786884042"/>
          <c:h val="8.8651439231253848E-2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Figure 5-7: Percentage of cars travelling over the speed limit (unimpeded speeds)</a:t>
            </a:r>
          </a:p>
        </c:rich>
      </c:tx>
      <c:layout>
        <c:manualLayout>
          <c:xMode val="edge"/>
          <c:yMode val="edge"/>
          <c:x val="0.1486927655169864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4951881014545"/>
          <c:y val="0.16251166520850913"/>
          <c:w val="0.82988504728132384"/>
          <c:h val="0.66624368234962594"/>
        </c:manualLayout>
      </c:layout>
      <c:lineChart>
        <c:grouping val="standard"/>
        <c:varyColors val="0"/>
        <c:ser>
          <c:idx val="0"/>
          <c:order val="0"/>
          <c:tx>
            <c:strRef>
              <c:f>Speed!$B$21</c:f>
              <c:strCache>
                <c:ptCount val="1"/>
                <c:pt idx="0">
                  <c:v>Drivers over 100km/h limit</c:v>
                </c:pt>
              </c:strCache>
            </c:strRef>
          </c:tx>
          <c:marker>
            <c:symbol val="none"/>
          </c:marker>
          <c:cat>
            <c:strRef>
              <c:f>Speed!$A$22:$A$37</c:f>
              <c:strCache>
                <c:ptCount val="16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Speed!$B$22:$B$37</c:f>
              <c:numCache>
                <c:formatCode>General</c:formatCode>
                <c:ptCount val="16"/>
                <c:pt idx="0">
                  <c:v>0.52</c:v>
                </c:pt>
                <c:pt idx="1">
                  <c:v>0.47</c:v>
                </c:pt>
                <c:pt idx="2">
                  <c:v>0.43</c:v>
                </c:pt>
                <c:pt idx="3">
                  <c:v>0.39</c:v>
                </c:pt>
                <c:pt idx="4">
                  <c:v>0.39</c:v>
                </c:pt>
                <c:pt idx="5" formatCode="0.00">
                  <c:v>0.35499999999999998</c:v>
                </c:pt>
                <c:pt idx="6" formatCode="0.00">
                  <c:v>0.32299999999999995</c:v>
                </c:pt>
                <c:pt idx="7" formatCode="0.00">
                  <c:v>0.28999999999999998</c:v>
                </c:pt>
                <c:pt idx="8" formatCode="0.00">
                  <c:v>0.3</c:v>
                </c:pt>
                <c:pt idx="9" formatCode="0.00">
                  <c:v>0.28999999999999998</c:v>
                </c:pt>
                <c:pt idx="10" formatCode="0.00">
                  <c:v>0.28999999999999998</c:v>
                </c:pt>
                <c:pt idx="11" formatCode="0.00">
                  <c:v>0.314</c:v>
                </c:pt>
                <c:pt idx="12" formatCode="0.00">
                  <c:v>0.25</c:v>
                </c:pt>
                <c:pt idx="13" formatCode="0.00">
                  <c:v>0.25</c:v>
                </c:pt>
                <c:pt idx="14">
                  <c:v>0.22</c:v>
                </c:pt>
                <c:pt idx="15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B-4DC3-9584-C14E416BE026}"/>
            </c:ext>
          </c:extLst>
        </c:ser>
        <c:ser>
          <c:idx val="1"/>
          <c:order val="1"/>
          <c:tx>
            <c:strRef>
              <c:f>Speed!$C$21</c:f>
              <c:strCache>
                <c:ptCount val="1"/>
                <c:pt idx="0">
                  <c:v>Drivers over 50km/h limit</c:v>
                </c:pt>
              </c:strCache>
            </c:strRef>
          </c:tx>
          <c:marker>
            <c:symbol val="none"/>
          </c:marker>
          <c:cat>
            <c:strRef>
              <c:f>Speed!$A$22:$A$37</c:f>
              <c:strCache>
                <c:ptCount val="16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Speed!$C$22:$C$37</c:f>
              <c:numCache>
                <c:formatCode>General</c:formatCode>
                <c:ptCount val="16"/>
                <c:pt idx="0">
                  <c:v>0.79</c:v>
                </c:pt>
                <c:pt idx="1">
                  <c:v>0.79</c:v>
                </c:pt>
                <c:pt idx="2">
                  <c:v>0.76</c:v>
                </c:pt>
                <c:pt idx="3">
                  <c:v>0.72</c:v>
                </c:pt>
                <c:pt idx="4">
                  <c:v>0.67</c:v>
                </c:pt>
                <c:pt idx="5" formatCode="0.00">
                  <c:v>0.63300000000000001</c:v>
                </c:pt>
                <c:pt idx="6" formatCode="0.00">
                  <c:v>0.63300000000000001</c:v>
                </c:pt>
                <c:pt idx="7" formatCode="0.00">
                  <c:v>0.63</c:v>
                </c:pt>
                <c:pt idx="8" formatCode="0.00">
                  <c:v>0.64</c:v>
                </c:pt>
                <c:pt idx="9" formatCode="0.00">
                  <c:v>0.61</c:v>
                </c:pt>
                <c:pt idx="10" formatCode="0.00">
                  <c:v>0.58299999999999996</c:v>
                </c:pt>
                <c:pt idx="11" formatCode="0.00">
                  <c:v>0.58799999999999997</c:v>
                </c:pt>
                <c:pt idx="12" formatCode="0.00">
                  <c:v>0.53</c:v>
                </c:pt>
                <c:pt idx="13">
                  <c:v>0.56000000000000005</c:v>
                </c:pt>
                <c:pt idx="14">
                  <c:v>0.52</c:v>
                </c:pt>
                <c:pt idx="15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B-4DC3-9584-C14E416BE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13504"/>
        <c:axId val="235415040"/>
      </c:lineChart>
      <c:catAx>
        <c:axId val="23541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15040"/>
        <c:crosses val="autoZero"/>
        <c:auto val="1"/>
        <c:lblAlgn val="ctr"/>
        <c:lblOffset val="100"/>
        <c:noMultiLvlLbl val="0"/>
      </c:catAx>
      <c:valAx>
        <c:axId val="235415040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13504"/>
        <c:crosses val="autoZero"/>
        <c:crossBetween val="midCat"/>
        <c:majorUnit val="0.1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3.873246830061735E-2"/>
          <c:y val="0.90718682891911251"/>
          <c:w val="0.89999985213116218"/>
          <c:h val="8.179388733433114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Calibri"/>
                <a:cs typeface="Arial" pitchFamily="34" charset="0"/>
              </a:defRPr>
            </a:pPr>
            <a:r>
              <a:rPr lang="en-NZ" sz="1000">
                <a:latin typeface="+mn-lt"/>
                <a:cs typeface="Arial" pitchFamily="34" charset="0"/>
              </a:rPr>
              <a:t>Figure 4-1: 12 month road toll</a:t>
            </a:r>
          </a:p>
        </c:rich>
      </c:tx>
      <c:layout>
        <c:manualLayout>
          <c:xMode val="edge"/>
          <c:yMode val="edge"/>
          <c:x val="0.27146471479797546"/>
          <c:y val="5.509641873278257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95921985815603"/>
          <c:y val="0.10199258150582417"/>
          <c:w val="0.81905762411349714"/>
          <c:h val="0.74031409296978601"/>
        </c:manualLayout>
      </c:layout>
      <c:lineChart>
        <c:grouping val="standard"/>
        <c:varyColors val="0"/>
        <c:ser>
          <c:idx val="2"/>
          <c:order val="0"/>
          <c:tx>
            <c:strRef>
              <c:f>'12month_toll'!$H$19</c:f>
              <c:strCache>
                <c:ptCount val="1"/>
                <c:pt idx="0">
                  <c:v>12 month rolling toll</c:v>
                </c:pt>
              </c:strCache>
            </c:strRef>
          </c:tx>
          <c:marker>
            <c:symbol val="none"/>
          </c:marker>
          <c:cat>
            <c:strRef>
              <c:f>'12month_toll'!$I$24:$I$91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'12month_toll'!$H$24:$H$91</c:f>
              <c:numCache>
                <c:formatCode>General</c:formatCode>
                <c:ptCount val="68"/>
                <c:pt idx="0">
                  <c:v>487</c:v>
                </c:pt>
                <c:pt idx="1">
                  <c:v>490</c:v>
                </c:pt>
                <c:pt idx="2">
                  <c:v>470</c:v>
                </c:pt>
                <c:pt idx="3">
                  <c:v>462</c:v>
                </c:pt>
                <c:pt idx="4">
                  <c:v>476</c:v>
                </c:pt>
                <c:pt idx="5">
                  <c:v>471</c:v>
                </c:pt>
                <c:pt idx="6">
                  <c:v>448</c:v>
                </c:pt>
                <c:pt idx="7">
                  <c:v>455</c:v>
                </c:pt>
                <c:pt idx="8">
                  <c:v>446</c:v>
                </c:pt>
                <c:pt idx="9">
                  <c:v>429</c:v>
                </c:pt>
                <c:pt idx="10">
                  <c:v>429</c:v>
                </c:pt>
                <c:pt idx="11">
                  <c:v>405</c:v>
                </c:pt>
                <c:pt idx="12">
                  <c:v>409</c:v>
                </c:pt>
                <c:pt idx="13">
                  <c:v>417</c:v>
                </c:pt>
                <c:pt idx="14">
                  <c:v>451</c:v>
                </c:pt>
                <c:pt idx="15">
                  <c:v>461</c:v>
                </c:pt>
                <c:pt idx="16">
                  <c:v>461</c:v>
                </c:pt>
                <c:pt idx="17">
                  <c:v>446</c:v>
                </c:pt>
                <c:pt idx="18">
                  <c:v>436</c:v>
                </c:pt>
                <c:pt idx="19">
                  <c:v>435</c:v>
                </c:pt>
                <c:pt idx="20">
                  <c:v>437</c:v>
                </c:pt>
                <c:pt idx="21">
                  <c:v>451</c:v>
                </c:pt>
                <c:pt idx="22">
                  <c:v>418</c:v>
                </c:pt>
                <c:pt idx="23">
                  <c:v>405</c:v>
                </c:pt>
                <c:pt idx="24">
                  <c:v>384</c:v>
                </c:pt>
                <c:pt idx="25">
                  <c:v>365</c:v>
                </c:pt>
                <c:pt idx="26">
                  <c:v>382</c:v>
                </c:pt>
                <c:pt idx="27">
                  <c:v>393</c:v>
                </c:pt>
                <c:pt idx="28">
                  <c:v>392</c:v>
                </c:pt>
                <c:pt idx="29">
                  <c:v>402</c:v>
                </c:pt>
                <c:pt idx="30">
                  <c:v>407</c:v>
                </c:pt>
                <c:pt idx="31">
                  <c:v>421</c:v>
                </c:pt>
                <c:pt idx="32">
                  <c:v>432</c:v>
                </c:pt>
                <c:pt idx="33">
                  <c:v>417</c:v>
                </c:pt>
                <c:pt idx="34">
                  <c:v>385</c:v>
                </c:pt>
                <c:pt idx="35">
                  <c:v>366</c:v>
                </c:pt>
                <c:pt idx="36">
                  <c:v>363</c:v>
                </c:pt>
                <c:pt idx="37">
                  <c:v>381</c:v>
                </c:pt>
                <c:pt idx="38">
                  <c:v>408</c:v>
                </c:pt>
                <c:pt idx="39">
                  <c:v>384</c:v>
                </c:pt>
                <c:pt idx="40">
                  <c:v>379</c:v>
                </c:pt>
                <c:pt idx="41">
                  <c:v>371</c:v>
                </c:pt>
                <c:pt idx="42">
                  <c:v>356</c:v>
                </c:pt>
                <c:pt idx="43">
                  <c:v>375</c:v>
                </c:pt>
                <c:pt idx="44">
                  <c:v>345</c:v>
                </c:pt>
                <c:pt idx="45">
                  <c:v>315</c:v>
                </c:pt>
                <c:pt idx="46">
                  <c:v>303</c:v>
                </c:pt>
                <c:pt idx="47">
                  <c:v>284</c:v>
                </c:pt>
                <c:pt idx="48">
                  <c:v>298</c:v>
                </c:pt>
                <c:pt idx="49">
                  <c:v>285</c:v>
                </c:pt>
                <c:pt idx="50">
                  <c:v>288</c:v>
                </c:pt>
                <c:pt idx="51">
                  <c:v>308</c:v>
                </c:pt>
                <c:pt idx="52">
                  <c:v>290</c:v>
                </c:pt>
                <c:pt idx="53">
                  <c:v>294</c:v>
                </c:pt>
                <c:pt idx="54">
                  <c:v>285</c:v>
                </c:pt>
                <c:pt idx="55">
                  <c:v>253</c:v>
                </c:pt>
                <c:pt idx="56">
                  <c:v>253</c:v>
                </c:pt>
                <c:pt idx="57">
                  <c:v>276</c:v>
                </c:pt>
                <c:pt idx="58">
                  <c:v>263</c:v>
                </c:pt>
                <c:pt idx="59">
                  <c:v>293</c:v>
                </c:pt>
                <c:pt idx="60">
                  <c:v>308</c:v>
                </c:pt>
                <c:pt idx="61">
                  <c:v>305</c:v>
                </c:pt>
                <c:pt idx="62">
                  <c:v>324</c:v>
                </c:pt>
                <c:pt idx="63">
                  <c:v>319</c:v>
                </c:pt>
                <c:pt idx="64">
                  <c:v>327</c:v>
                </c:pt>
                <c:pt idx="65">
                  <c:v>328</c:v>
                </c:pt>
                <c:pt idx="66">
                  <c:v>333</c:v>
                </c:pt>
                <c:pt idx="67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5-436F-B123-251AB32D5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91328"/>
        <c:axId val="213905408"/>
      </c:lineChart>
      <c:catAx>
        <c:axId val="2138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213905408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139054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213891328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+mn-lt"/>
              </a:defRPr>
            </a:pPr>
            <a:r>
              <a:rPr lang="en-NZ" sz="1000">
                <a:latin typeface="+mn-lt"/>
                <a:cs typeface="Arial" pitchFamily="34" charset="0"/>
              </a:rPr>
              <a:t>Figure 2-4: Fundamental factors </a:t>
            </a:r>
          </a:p>
          <a:p>
            <a:pPr>
              <a:defRPr sz="1000">
                <a:latin typeface="+mn-lt"/>
              </a:defRPr>
            </a:pPr>
            <a:r>
              <a:rPr lang="en-NZ" sz="1000" baseline="0">
                <a:latin typeface="+mn-lt"/>
                <a:cs typeface="Arial" pitchFamily="34" charset="0"/>
              </a:rPr>
              <a:t>Year 2001=100%</a:t>
            </a:r>
            <a:endParaRPr lang="en-NZ" sz="1000">
              <a:latin typeface="+mn-lt"/>
              <a:cs typeface="Arial" pitchFamily="34" charset="0"/>
            </a:endParaRPr>
          </a:p>
        </c:rich>
      </c:tx>
      <c:layout>
        <c:manualLayout>
          <c:xMode val="edge"/>
          <c:yMode val="edge"/>
          <c:x val="0.29317198581560455"/>
          <c:y val="1.633680555555560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43285214348206"/>
          <c:y val="0.16979557291666666"/>
          <c:w val="0.85101159230096235"/>
          <c:h val="0.67635980902777848"/>
        </c:manualLayout>
      </c:layout>
      <c:lineChart>
        <c:grouping val="standard"/>
        <c:varyColors val="0"/>
        <c:ser>
          <c:idx val="0"/>
          <c:order val="0"/>
          <c:tx>
            <c:strRef>
              <c:f>Trends!$G$20</c:f>
              <c:strCache>
                <c:ptCount val="1"/>
                <c:pt idx="0">
                  <c:v>Road toll</c:v>
                </c:pt>
              </c:strCache>
            </c:strRef>
          </c:tx>
          <c:marker>
            <c:symbol val="none"/>
          </c:marker>
          <c:cat>
            <c:strRef>
              <c:f>Trends!$A$22:$A$37</c:f>
              <c:strCache>
                <c:ptCount val="16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Trends!$G$22:$G$37</c:f>
              <c:numCache>
                <c:formatCode>0.00</c:formatCode>
                <c:ptCount val="16"/>
                <c:pt idx="0">
                  <c:v>1</c:v>
                </c:pt>
                <c:pt idx="1">
                  <c:v>0.89010989010989006</c:v>
                </c:pt>
                <c:pt idx="2">
                  <c:v>1.0131868131868131</c:v>
                </c:pt>
                <c:pt idx="3">
                  <c:v>0.95604395604395609</c:v>
                </c:pt>
                <c:pt idx="4">
                  <c:v>0.89010989010989006</c:v>
                </c:pt>
                <c:pt idx="5">
                  <c:v>0.86373626373626378</c:v>
                </c:pt>
                <c:pt idx="6">
                  <c:v>0.92527472527472532</c:v>
                </c:pt>
                <c:pt idx="7">
                  <c:v>0.80439560439560442</c:v>
                </c:pt>
                <c:pt idx="8">
                  <c:v>0.84395604395604396</c:v>
                </c:pt>
                <c:pt idx="9">
                  <c:v>0.82417582417582413</c:v>
                </c:pt>
                <c:pt idx="10">
                  <c:v>0.62417582417582418</c:v>
                </c:pt>
                <c:pt idx="11">
                  <c:v>0.67692307692307696</c:v>
                </c:pt>
                <c:pt idx="12">
                  <c:v>0.55604395604395607</c:v>
                </c:pt>
                <c:pt idx="13">
                  <c:v>0.643956043956044</c:v>
                </c:pt>
                <c:pt idx="14">
                  <c:v>0.70109890109890105</c:v>
                </c:pt>
                <c:pt idx="15">
                  <c:v>0.72087912087912087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2-4AA0-AD98-5E6652CDA8FC}"/>
            </c:ext>
          </c:extLst>
        </c:ser>
        <c:ser>
          <c:idx val="1"/>
          <c:order val="1"/>
          <c:tx>
            <c:strRef>
              <c:f>Trends!$H$20</c:f>
              <c:strCache>
                <c:ptCount val="1"/>
                <c:pt idx="0">
                  <c:v>Vehicles</c:v>
                </c:pt>
              </c:strCache>
            </c:strRef>
          </c:tx>
          <c:marker>
            <c:symbol val="none"/>
          </c:marker>
          <c:cat>
            <c:strRef>
              <c:f>Trends!$A$22:$A$37</c:f>
              <c:strCache>
                <c:ptCount val="16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Trends!$H$22:$H$37</c:f>
              <c:numCache>
                <c:formatCode>0.00</c:formatCode>
                <c:ptCount val="16"/>
                <c:pt idx="0">
                  <c:v>1</c:v>
                </c:pt>
                <c:pt idx="1">
                  <c:v>1.0325629799291889</c:v>
                </c:pt>
                <c:pt idx="2">
                  <c:v>1.0762710220480043</c:v>
                </c:pt>
                <c:pt idx="3">
                  <c:v>1.12008611424039</c:v>
                </c:pt>
                <c:pt idx="4">
                  <c:v>1.1629492510805592</c:v>
                </c:pt>
                <c:pt idx="5">
                  <c:v>1.1918362464364538</c:v>
                </c:pt>
                <c:pt idx="6">
                  <c:v>1.2146907186867757</c:v>
                </c:pt>
                <c:pt idx="7">
                  <c:v>1.2286884138771381</c:v>
                </c:pt>
                <c:pt idx="8">
                  <c:v>1.2267561241263565</c:v>
                </c:pt>
                <c:pt idx="9">
                  <c:v>1.2347202185258415</c:v>
                </c:pt>
                <c:pt idx="10">
                  <c:v>1.2325864016231376</c:v>
                </c:pt>
                <c:pt idx="11">
                  <c:v>1.2495351584053707</c:v>
                </c:pt>
                <c:pt idx="12">
                  <c:v>1.2797584835387164</c:v>
                </c:pt>
                <c:pt idx="13">
                  <c:v>1.3189596457145485</c:v>
                </c:pt>
                <c:pt idx="14">
                  <c:v>1.3830294739746183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2-4AA0-AD98-5E6652CDA8FC}"/>
            </c:ext>
          </c:extLst>
        </c:ser>
        <c:ser>
          <c:idx val="2"/>
          <c:order val="2"/>
          <c:tx>
            <c:strRef>
              <c:f>Trends!$I$20</c:f>
              <c:strCache>
                <c:ptCount val="1"/>
                <c:pt idx="0">
                  <c:v>Population</c:v>
                </c:pt>
              </c:strCache>
            </c:strRef>
          </c:tx>
          <c:marker>
            <c:symbol val="none"/>
          </c:marker>
          <c:cat>
            <c:strRef>
              <c:f>Trends!$A$22:$A$37</c:f>
              <c:strCache>
                <c:ptCount val="16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Trends!$I$22:$I$37</c:f>
              <c:numCache>
                <c:formatCode>0.00</c:formatCode>
                <c:ptCount val="16"/>
                <c:pt idx="0">
                  <c:v>1</c:v>
                </c:pt>
                <c:pt idx="1">
                  <c:v>1.0175235150109523</c:v>
                </c:pt>
                <c:pt idx="2">
                  <c:v>1.0378044066486276</c:v>
                </c:pt>
                <c:pt idx="3">
                  <c:v>1.0533436412833399</c:v>
                </c:pt>
                <c:pt idx="4">
                  <c:v>1.065300863290813</c:v>
                </c:pt>
                <c:pt idx="5">
                  <c:v>1.0783661899239789</c:v>
                </c:pt>
                <c:pt idx="6">
                  <c:v>1.0884679809302924</c:v>
                </c:pt>
                <c:pt idx="7">
                  <c:v>1.0977451359360908</c:v>
                </c:pt>
                <c:pt idx="8">
                  <c:v>1.1087746424429841</c:v>
                </c:pt>
                <c:pt idx="9">
                  <c:v>1.1211699523257312</c:v>
                </c:pt>
                <c:pt idx="10">
                  <c:v>1.1297513207060947</c:v>
                </c:pt>
                <c:pt idx="11">
                  <c:v>1.1359618605849762</c:v>
                </c:pt>
                <c:pt idx="12">
                  <c:v>1.1447236180904523</c:v>
                </c:pt>
                <c:pt idx="13">
                  <c:v>1.1621440536013399</c:v>
                </c:pt>
                <c:pt idx="14">
                  <c:v>1.1854142507408838</c:v>
                </c:pt>
                <c:pt idx="15">
                  <c:v>1.2086071382553796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2-4AA0-AD98-5E6652CDA8FC}"/>
            </c:ext>
          </c:extLst>
        </c:ser>
        <c:ser>
          <c:idx val="3"/>
          <c:order val="3"/>
          <c:tx>
            <c:strRef>
              <c:f>Trends!$J$20</c:f>
              <c:strCache>
                <c:ptCount val="1"/>
                <c:pt idx="0">
                  <c:v>Travel</c:v>
                </c:pt>
              </c:strCache>
            </c:strRef>
          </c:tx>
          <c:marker>
            <c:symbol val="none"/>
          </c:marker>
          <c:cat>
            <c:strRef>
              <c:f>Trends!$A$22:$A$37</c:f>
              <c:strCache>
                <c:ptCount val="16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Trends!$J$22:$J$37</c:f>
              <c:numCache>
                <c:formatCode>0.00</c:formatCode>
                <c:ptCount val="16"/>
                <c:pt idx="0">
                  <c:v>1</c:v>
                </c:pt>
                <c:pt idx="1">
                  <c:v>1.0339143978151391</c:v>
                </c:pt>
                <c:pt idx="2">
                  <c:v>1.0649446670145175</c:v>
                </c:pt>
                <c:pt idx="3">
                  <c:v>1.0973279212140126</c:v>
                </c:pt>
                <c:pt idx="4">
                  <c:v>1.1088786327914915</c:v>
                </c:pt>
                <c:pt idx="5">
                  <c:v>1.1100825132034278</c:v>
                </c:pt>
                <c:pt idx="6">
                  <c:v>1.127969839759317</c:v>
                </c:pt>
                <c:pt idx="7">
                  <c:v>1.1143850497914849</c:v>
                </c:pt>
                <c:pt idx="8">
                  <c:v>1.1150102381662066</c:v>
                </c:pt>
                <c:pt idx="9">
                  <c:v>1.113543628715463</c:v>
                </c:pt>
                <c:pt idx="10">
                  <c:v>1.1016335842772067</c:v>
                </c:pt>
                <c:pt idx="11">
                  <c:v>1.1042671404282161</c:v>
                </c:pt>
                <c:pt idx="12">
                  <c:v>1.1227468538737624</c:v>
                </c:pt>
                <c:pt idx="13">
                  <c:v>1.1483727514244038</c:v>
                </c:pt>
                <c:pt idx="14">
                  <c:v>1.1888608678241621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2-4AA0-AD98-5E6652CDA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361408"/>
        <c:axId val="215362944"/>
      </c:lineChart>
      <c:catAx>
        <c:axId val="21536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15362944"/>
        <c:crosses val="autoZero"/>
        <c:auto val="1"/>
        <c:lblAlgn val="ctr"/>
        <c:lblOffset val="100"/>
        <c:noMultiLvlLbl val="0"/>
      </c:catAx>
      <c:valAx>
        <c:axId val="215362944"/>
        <c:scaling>
          <c:orientation val="minMax"/>
          <c:max val="1.4"/>
          <c:min val="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1536140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6.3160487626973821E-2"/>
          <c:y val="0.93314091836081825"/>
          <c:w val="0.86704500206267376"/>
          <c:h val="6.263948713727890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 b="1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Figure 4-2: Road deaths by type of road user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 b="1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Rolling 12 month totals </a:t>
            </a:r>
          </a:p>
        </c:rich>
      </c:tx>
      <c:layout>
        <c:manualLayout>
          <c:xMode val="edge"/>
          <c:yMode val="edge"/>
          <c:x val="0.19510372340425486"/>
          <c:y val="3.665798611111123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3788416075645"/>
          <c:y val="0.14891890055050938"/>
          <c:w val="0.83019148936170262"/>
          <c:h val="0.60943872151616052"/>
        </c:manualLayout>
      </c:layout>
      <c:lineChart>
        <c:grouping val="standard"/>
        <c:varyColors val="0"/>
        <c:ser>
          <c:idx val="1"/>
          <c:order val="0"/>
          <c:tx>
            <c:strRef>
              <c:f>Road_user!$K$19</c:f>
              <c:strCache>
                <c:ptCount val="1"/>
                <c:pt idx="0">
                  <c:v>Drivers</c:v>
                </c:pt>
              </c:strCache>
            </c:strRef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Road_user!$J$24:$J$91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Road_user!$K$24:$K$91</c:f>
              <c:numCache>
                <c:formatCode>General</c:formatCode>
                <c:ptCount val="68"/>
                <c:pt idx="0">
                  <c:v>232</c:v>
                </c:pt>
                <c:pt idx="1">
                  <c:v>248</c:v>
                </c:pt>
                <c:pt idx="2">
                  <c:v>235</c:v>
                </c:pt>
                <c:pt idx="3">
                  <c:v>244</c:v>
                </c:pt>
                <c:pt idx="4">
                  <c:v>266</c:v>
                </c:pt>
                <c:pt idx="5">
                  <c:v>262</c:v>
                </c:pt>
                <c:pt idx="6">
                  <c:v>250</c:v>
                </c:pt>
                <c:pt idx="7">
                  <c:v>234</c:v>
                </c:pt>
                <c:pt idx="8">
                  <c:v>221</c:v>
                </c:pt>
                <c:pt idx="9">
                  <c:v>210</c:v>
                </c:pt>
                <c:pt idx="10">
                  <c:v>215</c:v>
                </c:pt>
                <c:pt idx="11">
                  <c:v>220</c:v>
                </c:pt>
                <c:pt idx="12">
                  <c:v>218</c:v>
                </c:pt>
                <c:pt idx="13">
                  <c:v>219</c:v>
                </c:pt>
                <c:pt idx="14">
                  <c:v>233</c:v>
                </c:pt>
                <c:pt idx="15">
                  <c:v>235</c:v>
                </c:pt>
                <c:pt idx="16">
                  <c:v>239</c:v>
                </c:pt>
                <c:pt idx="17">
                  <c:v>232</c:v>
                </c:pt>
                <c:pt idx="18">
                  <c:v>221</c:v>
                </c:pt>
                <c:pt idx="19">
                  <c:v>221</c:v>
                </c:pt>
                <c:pt idx="20">
                  <c:v>225</c:v>
                </c:pt>
                <c:pt idx="21">
                  <c:v>233</c:v>
                </c:pt>
                <c:pt idx="22">
                  <c:v>215</c:v>
                </c:pt>
                <c:pt idx="23">
                  <c:v>201</c:v>
                </c:pt>
                <c:pt idx="24">
                  <c:v>187</c:v>
                </c:pt>
                <c:pt idx="25">
                  <c:v>174</c:v>
                </c:pt>
                <c:pt idx="26">
                  <c:v>186</c:v>
                </c:pt>
                <c:pt idx="27">
                  <c:v>190</c:v>
                </c:pt>
                <c:pt idx="28">
                  <c:v>195</c:v>
                </c:pt>
                <c:pt idx="29">
                  <c:v>200</c:v>
                </c:pt>
                <c:pt idx="30">
                  <c:v>196</c:v>
                </c:pt>
                <c:pt idx="31">
                  <c:v>202</c:v>
                </c:pt>
                <c:pt idx="32">
                  <c:v>196</c:v>
                </c:pt>
                <c:pt idx="33">
                  <c:v>188</c:v>
                </c:pt>
                <c:pt idx="34">
                  <c:v>171</c:v>
                </c:pt>
                <c:pt idx="35">
                  <c:v>163</c:v>
                </c:pt>
                <c:pt idx="36">
                  <c:v>166</c:v>
                </c:pt>
                <c:pt idx="37">
                  <c:v>178</c:v>
                </c:pt>
                <c:pt idx="38">
                  <c:v>200</c:v>
                </c:pt>
                <c:pt idx="39">
                  <c:v>193</c:v>
                </c:pt>
                <c:pt idx="40">
                  <c:v>194</c:v>
                </c:pt>
                <c:pt idx="41">
                  <c:v>189</c:v>
                </c:pt>
                <c:pt idx="42">
                  <c:v>172</c:v>
                </c:pt>
                <c:pt idx="43">
                  <c:v>180</c:v>
                </c:pt>
                <c:pt idx="44">
                  <c:v>170</c:v>
                </c:pt>
                <c:pt idx="45">
                  <c:v>151</c:v>
                </c:pt>
                <c:pt idx="46">
                  <c:v>157</c:v>
                </c:pt>
                <c:pt idx="47">
                  <c:v>150</c:v>
                </c:pt>
                <c:pt idx="48">
                  <c:v>145</c:v>
                </c:pt>
                <c:pt idx="49">
                  <c:v>147</c:v>
                </c:pt>
                <c:pt idx="50">
                  <c:v>144</c:v>
                </c:pt>
                <c:pt idx="51">
                  <c:v>135</c:v>
                </c:pt>
                <c:pt idx="52">
                  <c:v>128</c:v>
                </c:pt>
                <c:pt idx="53">
                  <c:v>124</c:v>
                </c:pt>
                <c:pt idx="54">
                  <c:v>121</c:v>
                </c:pt>
                <c:pt idx="55">
                  <c:v>125</c:v>
                </c:pt>
                <c:pt idx="56">
                  <c:v>130</c:v>
                </c:pt>
                <c:pt idx="57">
                  <c:v>137</c:v>
                </c:pt>
                <c:pt idx="58">
                  <c:v>124</c:v>
                </c:pt>
                <c:pt idx="59">
                  <c:v>127</c:v>
                </c:pt>
                <c:pt idx="60">
                  <c:v>132</c:v>
                </c:pt>
                <c:pt idx="61">
                  <c:v>138</c:v>
                </c:pt>
                <c:pt idx="62">
                  <c:v>154</c:v>
                </c:pt>
                <c:pt idx="63">
                  <c:v>157</c:v>
                </c:pt>
                <c:pt idx="64">
                  <c:v>164</c:v>
                </c:pt>
                <c:pt idx="65">
                  <c:v>164</c:v>
                </c:pt>
                <c:pt idx="66">
                  <c:v>159</c:v>
                </c:pt>
                <c:pt idx="67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6E3-8D20-7212C25053FD}"/>
            </c:ext>
          </c:extLst>
        </c:ser>
        <c:ser>
          <c:idx val="2"/>
          <c:order val="1"/>
          <c:tx>
            <c:strRef>
              <c:f>Road_user!$L$19</c:f>
              <c:strCache>
                <c:ptCount val="1"/>
                <c:pt idx="0">
                  <c:v>Passengers</c:v>
                </c:pt>
              </c:strCache>
            </c:strRef>
          </c:tx>
          <c:spPr>
            <a:ln w="25400">
              <a:solidFill>
                <a:schemeClr val="accent3"/>
              </a:solidFill>
              <a:prstDash val="sysDash"/>
            </a:ln>
          </c:spPr>
          <c:marker>
            <c:symbol val="none"/>
          </c:marker>
          <c:cat>
            <c:strRef>
              <c:f>Road_user!$J$24:$J$91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Road_user!$L$24:$L$91</c:f>
              <c:numCache>
                <c:formatCode>General</c:formatCode>
                <c:ptCount val="68"/>
                <c:pt idx="0">
                  <c:v>139</c:v>
                </c:pt>
                <c:pt idx="1">
                  <c:v>139</c:v>
                </c:pt>
                <c:pt idx="2">
                  <c:v>138</c:v>
                </c:pt>
                <c:pt idx="3">
                  <c:v>132</c:v>
                </c:pt>
                <c:pt idx="4">
                  <c:v>126</c:v>
                </c:pt>
                <c:pt idx="5">
                  <c:v>128</c:v>
                </c:pt>
                <c:pt idx="6">
                  <c:v>113</c:v>
                </c:pt>
                <c:pt idx="7">
                  <c:v>125</c:v>
                </c:pt>
                <c:pt idx="8">
                  <c:v>128</c:v>
                </c:pt>
                <c:pt idx="9">
                  <c:v>122</c:v>
                </c:pt>
                <c:pt idx="10">
                  <c:v>118</c:v>
                </c:pt>
                <c:pt idx="11">
                  <c:v>96</c:v>
                </c:pt>
                <c:pt idx="12">
                  <c:v>101</c:v>
                </c:pt>
                <c:pt idx="13">
                  <c:v>105</c:v>
                </c:pt>
                <c:pt idx="14">
                  <c:v>125</c:v>
                </c:pt>
                <c:pt idx="15">
                  <c:v>132</c:v>
                </c:pt>
                <c:pt idx="16">
                  <c:v>134</c:v>
                </c:pt>
                <c:pt idx="17">
                  <c:v>132</c:v>
                </c:pt>
                <c:pt idx="18">
                  <c:v>129</c:v>
                </c:pt>
                <c:pt idx="19">
                  <c:v>133</c:v>
                </c:pt>
                <c:pt idx="20">
                  <c:v>129</c:v>
                </c:pt>
                <c:pt idx="21">
                  <c:v>134</c:v>
                </c:pt>
                <c:pt idx="22">
                  <c:v>125</c:v>
                </c:pt>
                <c:pt idx="23">
                  <c:v>123</c:v>
                </c:pt>
                <c:pt idx="24">
                  <c:v>112</c:v>
                </c:pt>
                <c:pt idx="25">
                  <c:v>108</c:v>
                </c:pt>
                <c:pt idx="26">
                  <c:v>101</c:v>
                </c:pt>
                <c:pt idx="27">
                  <c:v>107</c:v>
                </c:pt>
                <c:pt idx="28">
                  <c:v>109</c:v>
                </c:pt>
                <c:pt idx="29">
                  <c:v>103</c:v>
                </c:pt>
                <c:pt idx="30">
                  <c:v>122</c:v>
                </c:pt>
                <c:pt idx="31">
                  <c:v>119</c:v>
                </c:pt>
                <c:pt idx="32">
                  <c:v>132</c:v>
                </c:pt>
                <c:pt idx="33">
                  <c:v>130</c:v>
                </c:pt>
                <c:pt idx="34">
                  <c:v>114</c:v>
                </c:pt>
                <c:pt idx="35">
                  <c:v>104</c:v>
                </c:pt>
                <c:pt idx="36">
                  <c:v>93</c:v>
                </c:pt>
                <c:pt idx="37">
                  <c:v>104</c:v>
                </c:pt>
                <c:pt idx="38">
                  <c:v>105</c:v>
                </c:pt>
                <c:pt idx="39">
                  <c:v>103</c:v>
                </c:pt>
                <c:pt idx="40">
                  <c:v>101</c:v>
                </c:pt>
                <c:pt idx="41">
                  <c:v>94</c:v>
                </c:pt>
                <c:pt idx="42">
                  <c:v>95</c:v>
                </c:pt>
                <c:pt idx="43">
                  <c:v>98</c:v>
                </c:pt>
                <c:pt idx="44">
                  <c:v>87</c:v>
                </c:pt>
                <c:pt idx="45">
                  <c:v>78</c:v>
                </c:pt>
                <c:pt idx="46">
                  <c:v>69</c:v>
                </c:pt>
                <c:pt idx="47">
                  <c:v>61</c:v>
                </c:pt>
                <c:pt idx="48">
                  <c:v>70</c:v>
                </c:pt>
                <c:pt idx="49">
                  <c:v>68</c:v>
                </c:pt>
                <c:pt idx="50">
                  <c:v>68</c:v>
                </c:pt>
                <c:pt idx="51">
                  <c:v>82</c:v>
                </c:pt>
                <c:pt idx="52">
                  <c:v>72</c:v>
                </c:pt>
                <c:pt idx="53">
                  <c:v>68</c:v>
                </c:pt>
                <c:pt idx="54">
                  <c:v>69</c:v>
                </c:pt>
                <c:pt idx="55">
                  <c:v>49</c:v>
                </c:pt>
                <c:pt idx="56">
                  <c:v>44</c:v>
                </c:pt>
                <c:pt idx="57">
                  <c:v>55</c:v>
                </c:pt>
                <c:pt idx="58">
                  <c:v>51</c:v>
                </c:pt>
                <c:pt idx="59">
                  <c:v>70</c:v>
                </c:pt>
                <c:pt idx="60">
                  <c:v>85</c:v>
                </c:pt>
                <c:pt idx="61">
                  <c:v>81</c:v>
                </c:pt>
                <c:pt idx="62">
                  <c:v>84</c:v>
                </c:pt>
                <c:pt idx="63">
                  <c:v>75</c:v>
                </c:pt>
                <c:pt idx="64">
                  <c:v>75</c:v>
                </c:pt>
                <c:pt idx="65">
                  <c:v>78</c:v>
                </c:pt>
                <c:pt idx="66">
                  <c:v>83</c:v>
                </c:pt>
                <c:pt idx="67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6E3-8D20-7212C25053FD}"/>
            </c:ext>
          </c:extLst>
        </c:ser>
        <c:ser>
          <c:idx val="3"/>
          <c:order val="2"/>
          <c:tx>
            <c:strRef>
              <c:f>Road_user!$M$19</c:f>
              <c:strCache>
                <c:ptCount val="1"/>
                <c:pt idx="0">
                  <c:v>Motorcyclists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Road_user!$J$24:$J$91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Road_user!$M$24:$M$91</c:f>
              <c:numCache>
                <c:formatCode>General</c:formatCode>
                <c:ptCount val="68"/>
                <c:pt idx="0">
                  <c:v>43</c:v>
                </c:pt>
                <c:pt idx="1">
                  <c:v>37</c:v>
                </c:pt>
                <c:pt idx="2">
                  <c:v>32</c:v>
                </c:pt>
                <c:pt idx="3">
                  <c:v>30</c:v>
                </c:pt>
                <c:pt idx="4">
                  <c:v>34</c:v>
                </c:pt>
                <c:pt idx="5">
                  <c:v>31</c:v>
                </c:pt>
                <c:pt idx="6">
                  <c:v>34</c:v>
                </c:pt>
                <c:pt idx="7">
                  <c:v>34</c:v>
                </c:pt>
                <c:pt idx="8">
                  <c:v>31</c:v>
                </c:pt>
                <c:pt idx="9">
                  <c:v>31</c:v>
                </c:pt>
                <c:pt idx="10">
                  <c:v>30</c:v>
                </c:pt>
                <c:pt idx="11">
                  <c:v>30</c:v>
                </c:pt>
                <c:pt idx="12">
                  <c:v>28</c:v>
                </c:pt>
                <c:pt idx="13">
                  <c:v>32</c:v>
                </c:pt>
                <c:pt idx="14">
                  <c:v>31</c:v>
                </c:pt>
                <c:pt idx="15">
                  <c:v>28</c:v>
                </c:pt>
                <c:pt idx="16">
                  <c:v>32</c:v>
                </c:pt>
                <c:pt idx="17">
                  <c:v>29</c:v>
                </c:pt>
                <c:pt idx="18">
                  <c:v>37</c:v>
                </c:pt>
                <c:pt idx="19">
                  <c:v>35</c:v>
                </c:pt>
                <c:pt idx="20">
                  <c:v>37</c:v>
                </c:pt>
                <c:pt idx="21">
                  <c:v>41</c:v>
                </c:pt>
                <c:pt idx="22">
                  <c:v>35</c:v>
                </c:pt>
                <c:pt idx="23">
                  <c:v>38</c:v>
                </c:pt>
                <c:pt idx="24">
                  <c:v>36</c:v>
                </c:pt>
                <c:pt idx="25">
                  <c:v>34</c:v>
                </c:pt>
                <c:pt idx="26">
                  <c:v>36</c:v>
                </c:pt>
                <c:pt idx="27">
                  <c:v>39</c:v>
                </c:pt>
                <c:pt idx="28">
                  <c:v>35</c:v>
                </c:pt>
                <c:pt idx="29">
                  <c:v>41</c:v>
                </c:pt>
                <c:pt idx="30">
                  <c:v>37</c:v>
                </c:pt>
                <c:pt idx="31">
                  <c:v>41</c:v>
                </c:pt>
                <c:pt idx="32">
                  <c:v>45</c:v>
                </c:pt>
                <c:pt idx="33">
                  <c:v>40</c:v>
                </c:pt>
                <c:pt idx="34">
                  <c:v>47</c:v>
                </c:pt>
                <c:pt idx="35">
                  <c:v>51</c:v>
                </c:pt>
                <c:pt idx="36">
                  <c:v>56</c:v>
                </c:pt>
                <c:pt idx="37">
                  <c:v>57</c:v>
                </c:pt>
                <c:pt idx="38">
                  <c:v>57</c:v>
                </c:pt>
                <c:pt idx="39">
                  <c:v>48</c:v>
                </c:pt>
                <c:pt idx="40">
                  <c:v>48</c:v>
                </c:pt>
                <c:pt idx="41">
                  <c:v>50</c:v>
                </c:pt>
                <c:pt idx="42">
                  <c:v>51</c:v>
                </c:pt>
                <c:pt idx="43">
                  <c:v>50</c:v>
                </c:pt>
                <c:pt idx="44">
                  <c:v>44</c:v>
                </c:pt>
                <c:pt idx="45">
                  <c:v>38</c:v>
                </c:pt>
                <c:pt idx="46">
                  <c:v>33</c:v>
                </c:pt>
                <c:pt idx="47">
                  <c:v>33</c:v>
                </c:pt>
                <c:pt idx="48">
                  <c:v>36</c:v>
                </c:pt>
                <c:pt idx="49">
                  <c:v>34</c:v>
                </c:pt>
                <c:pt idx="50">
                  <c:v>38</c:v>
                </c:pt>
                <c:pt idx="51">
                  <c:v>50</c:v>
                </c:pt>
                <c:pt idx="52">
                  <c:v>47</c:v>
                </c:pt>
                <c:pt idx="53">
                  <c:v>53</c:v>
                </c:pt>
                <c:pt idx="54">
                  <c:v>47</c:v>
                </c:pt>
                <c:pt idx="55">
                  <c:v>39</c:v>
                </c:pt>
                <c:pt idx="56">
                  <c:v>45</c:v>
                </c:pt>
                <c:pt idx="57">
                  <c:v>43</c:v>
                </c:pt>
                <c:pt idx="58">
                  <c:v>42</c:v>
                </c:pt>
                <c:pt idx="59">
                  <c:v>43</c:v>
                </c:pt>
                <c:pt idx="60">
                  <c:v>39</c:v>
                </c:pt>
                <c:pt idx="61">
                  <c:v>41</c:v>
                </c:pt>
                <c:pt idx="62">
                  <c:v>49</c:v>
                </c:pt>
                <c:pt idx="63">
                  <c:v>54</c:v>
                </c:pt>
                <c:pt idx="64">
                  <c:v>55</c:v>
                </c:pt>
                <c:pt idx="65">
                  <c:v>54</c:v>
                </c:pt>
                <c:pt idx="66">
                  <c:v>54</c:v>
                </c:pt>
                <c:pt idx="6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6E3-8D20-7212C25053FD}"/>
            </c:ext>
          </c:extLst>
        </c:ser>
        <c:ser>
          <c:idx val="4"/>
          <c:order val="3"/>
          <c:tx>
            <c:strRef>
              <c:f>Road_user!$N$19</c:f>
              <c:strCache>
                <c:ptCount val="1"/>
                <c:pt idx="0">
                  <c:v>Pedestrians</c:v>
                </c:pt>
              </c:strCache>
            </c:strRef>
          </c:tx>
          <c:spPr>
            <a:ln w="254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Road_user!$J$24:$J$91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Road_user!$N$24:$N$91</c:f>
              <c:numCache>
                <c:formatCode>General</c:formatCode>
                <c:ptCount val="68"/>
                <c:pt idx="0">
                  <c:v>56</c:v>
                </c:pt>
                <c:pt idx="1">
                  <c:v>44</c:v>
                </c:pt>
                <c:pt idx="2">
                  <c:v>43</c:v>
                </c:pt>
                <c:pt idx="3">
                  <c:v>37</c:v>
                </c:pt>
                <c:pt idx="4">
                  <c:v>38</c:v>
                </c:pt>
                <c:pt idx="5">
                  <c:v>43</c:v>
                </c:pt>
                <c:pt idx="6">
                  <c:v>44</c:v>
                </c:pt>
                <c:pt idx="7">
                  <c:v>52</c:v>
                </c:pt>
                <c:pt idx="8">
                  <c:v>52</c:v>
                </c:pt>
                <c:pt idx="9">
                  <c:v>51</c:v>
                </c:pt>
                <c:pt idx="10">
                  <c:v>50</c:v>
                </c:pt>
                <c:pt idx="11">
                  <c:v>45</c:v>
                </c:pt>
                <c:pt idx="12">
                  <c:v>52</c:v>
                </c:pt>
                <c:pt idx="13">
                  <c:v>53</c:v>
                </c:pt>
                <c:pt idx="14">
                  <c:v>56</c:v>
                </c:pt>
                <c:pt idx="15">
                  <c:v>60</c:v>
                </c:pt>
                <c:pt idx="16">
                  <c:v>54</c:v>
                </c:pt>
                <c:pt idx="17">
                  <c:v>47</c:v>
                </c:pt>
                <c:pt idx="18">
                  <c:v>42</c:v>
                </c:pt>
                <c:pt idx="19">
                  <c:v>39</c:v>
                </c:pt>
                <c:pt idx="20">
                  <c:v>35</c:v>
                </c:pt>
                <c:pt idx="21">
                  <c:v>33</c:v>
                </c:pt>
                <c:pt idx="22">
                  <c:v>32</c:v>
                </c:pt>
                <c:pt idx="23">
                  <c:v>31</c:v>
                </c:pt>
                <c:pt idx="24">
                  <c:v>37</c:v>
                </c:pt>
                <c:pt idx="25">
                  <c:v>39</c:v>
                </c:pt>
                <c:pt idx="26">
                  <c:v>48</c:v>
                </c:pt>
                <c:pt idx="27">
                  <c:v>48</c:v>
                </c:pt>
                <c:pt idx="28">
                  <c:v>43</c:v>
                </c:pt>
                <c:pt idx="29">
                  <c:v>47</c:v>
                </c:pt>
                <c:pt idx="30">
                  <c:v>42</c:v>
                </c:pt>
                <c:pt idx="31">
                  <c:v>47</c:v>
                </c:pt>
                <c:pt idx="32">
                  <c:v>49</c:v>
                </c:pt>
                <c:pt idx="33">
                  <c:v>49</c:v>
                </c:pt>
                <c:pt idx="34">
                  <c:v>41</c:v>
                </c:pt>
                <c:pt idx="35">
                  <c:v>37</c:v>
                </c:pt>
                <c:pt idx="36">
                  <c:v>38</c:v>
                </c:pt>
                <c:pt idx="37">
                  <c:v>32</c:v>
                </c:pt>
                <c:pt idx="38">
                  <c:v>37</c:v>
                </c:pt>
                <c:pt idx="39">
                  <c:v>33</c:v>
                </c:pt>
                <c:pt idx="40">
                  <c:v>29</c:v>
                </c:pt>
                <c:pt idx="41">
                  <c:v>30</c:v>
                </c:pt>
                <c:pt idx="42">
                  <c:v>32</c:v>
                </c:pt>
                <c:pt idx="43">
                  <c:v>36</c:v>
                </c:pt>
                <c:pt idx="44">
                  <c:v>31</c:v>
                </c:pt>
                <c:pt idx="45">
                  <c:v>35</c:v>
                </c:pt>
                <c:pt idx="46">
                  <c:v>32</c:v>
                </c:pt>
                <c:pt idx="47">
                  <c:v>31</c:v>
                </c:pt>
                <c:pt idx="48">
                  <c:v>40</c:v>
                </c:pt>
                <c:pt idx="49">
                  <c:v>32</c:v>
                </c:pt>
                <c:pt idx="50">
                  <c:v>32</c:v>
                </c:pt>
                <c:pt idx="51">
                  <c:v>33</c:v>
                </c:pt>
                <c:pt idx="52">
                  <c:v>32</c:v>
                </c:pt>
                <c:pt idx="53">
                  <c:v>37</c:v>
                </c:pt>
                <c:pt idx="54">
                  <c:v>36</c:v>
                </c:pt>
                <c:pt idx="55">
                  <c:v>32</c:v>
                </c:pt>
                <c:pt idx="56">
                  <c:v>28</c:v>
                </c:pt>
                <c:pt idx="57">
                  <c:v>34</c:v>
                </c:pt>
                <c:pt idx="58">
                  <c:v>36</c:v>
                </c:pt>
                <c:pt idx="59">
                  <c:v>43</c:v>
                </c:pt>
                <c:pt idx="60">
                  <c:v>43</c:v>
                </c:pt>
                <c:pt idx="61">
                  <c:v>38</c:v>
                </c:pt>
                <c:pt idx="62">
                  <c:v>35</c:v>
                </c:pt>
                <c:pt idx="63">
                  <c:v>27</c:v>
                </c:pt>
                <c:pt idx="64">
                  <c:v>27</c:v>
                </c:pt>
                <c:pt idx="65">
                  <c:v>25</c:v>
                </c:pt>
                <c:pt idx="66">
                  <c:v>29</c:v>
                </c:pt>
                <c:pt idx="6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6E3-8D20-7212C25053FD}"/>
            </c:ext>
          </c:extLst>
        </c:ser>
        <c:ser>
          <c:idx val="0"/>
          <c:order val="4"/>
          <c:tx>
            <c:strRef>
              <c:f>Road_user!$O$19</c:f>
              <c:strCache>
                <c:ptCount val="1"/>
                <c:pt idx="0">
                  <c:v>Cyclists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Road_user!$J$24:$J$91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Road_user!$O$24:$O$91</c:f>
              <c:numCache>
                <c:formatCode>General</c:formatCode>
                <c:ptCount val="68"/>
                <c:pt idx="0">
                  <c:v>17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12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14</c:v>
                </c:pt>
                <c:pt idx="12">
                  <c:v>10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11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10</c:v>
                </c:pt>
                <c:pt idx="26">
                  <c:v>11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10</c:v>
                </c:pt>
                <c:pt idx="31">
                  <c:v>12</c:v>
                </c:pt>
                <c:pt idx="32">
                  <c:v>9</c:v>
                </c:pt>
                <c:pt idx="33">
                  <c:v>9</c:v>
                </c:pt>
                <c:pt idx="34">
                  <c:v>11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6</c:v>
                </c:pt>
                <c:pt idx="43">
                  <c:v>10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9</c:v>
                </c:pt>
                <c:pt idx="48">
                  <c:v>7</c:v>
                </c:pt>
                <c:pt idx="49">
                  <c:v>4</c:v>
                </c:pt>
                <c:pt idx="50">
                  <c:v>6</c:v>
                </c:pt>
                <c:pt idx="51">
                  <c:v>8</c:v>
                </c:pt>
                <c:pt idx="52">
                  <c:v>11</c:v>
                </c:pt>
                <c:pt idx="53">
                  <c:v>12</c:v>
                </c:pt>
                <c:pt idx="54">
                  <c:v>12</c:v>
                </c:pt>
                <c:pt idx="55">
                  <c:v>8</c:v>
                </c:pt>
                <c:pt idx="56">
                  <c:v>6</c:v>
                </c:pt>
                <c:pt idx="57">
                  <c:v>7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7</c:v>
                </c:pt>
                <c:pt idx="62">
                  <c:v>2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6E3-8D20-7212C250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61312"/>
        <c:axId val="213267200"/>
      </c:lineChart>
      <c:catAx>
        <c:axId val="21326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67200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13267200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61312"/>
        <c:crosses val="autoZero"/>
        <c:crossBetween val="midCat"/>
        <c:maj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4093992967860212E-2"/>
          <c:y val="0.86533086094613609"/>
          <c:w val="0.92805378101322156"/>
          <c:h val="0.1044805747404441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Figure 4-3:</a:t>
            </a:r>
            <a:r>
              <a:rPr lang="en-NZ" sz="1000" baseline="0">
                <a:latin typeface="+mn-lt"/>
              </a:rPr>
              <a:t> </a:t>
            </a:r>
            <a:r>
              <a:rPr lang="en-NZ" sz="1000">
                <a:latin typeface="+mn-lt"/>
              </a:rPr>
              <a:t>Road deaths by type of road user</a:t>
            </a:r>
          </a:p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 Jan99-Mar2000=100%</a:t>
            </a:r>
          </a:p>
        </c:rich>
      </c:tx>
      <c:layout>
        <c:manualLayout>
          <c:xMode val="edge"/>
          <c:yMode val="edge"/>
          <c:x val="0.18436052009456264"/>
          <c:y val="1.43402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1046099291399"/>
          <c:y val="0.16719531250000041"/>
          <c:w val="0.77914391252959814"/>
          <c:h val="0.62277430555555768"/>
        </c:manualLayout>
      </c:layout>
      <c:lineChart>
        <c:grouping val="standard"/>
        <c:varyColors val="0"/>
        <c:ser>
          <c:idx val="1"/>
          <c:order val="0"/>
          <c:tx>
            <c:strRef>
              <c:f>Road_user!$K$19</c:f>
              <c:strCache>
                <c:ptCount val="1"/>
                <c:pt idx="0">
                  <c:v>Drivers</c:v>
                </c:pt>
              </c:strCache>
            </c:strRef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Road_user!$J$24:$J$91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Road_user!$S$24:$S$91</c:f>
              <c:numCache>
                <c:formatCode>0.00</c:formatCode>
                <c:ptCount val="68"/>
                <c:pt idx="0">
                  <c:v>1</c:v>
                </c:pt>
                <c:pt idx="1">
                  <c:v>1.0689655172413792</c:v>
                </c:pt>
                <c:pt idx="2">
                  <c:v>1.0129310344827587</c:v>
                </c:pt>
                <c:pt idx="3">
                  <c:v>1.0517241379310345</c:v>
                </c:pt>
                <c:pt idx="4">
                  <c:v>1.146551724137931</c:v>
                </c:pt>
                <c:pt idx="5">
                  <c:v>1.1293103448275863</c:v>
                </c:pt>
                <c:pt idx="6">
                  <c:v>1.0775862068965518</c:v>
                </c:pt>
                <c:pt idx="7">
                  <c:v>1.0086206896551724</c:v>
                </c:pt>
                <c:pt idx="8">
                  <c:v>0.95258620689655171</c:v>
                </c:pt>
                <c:pt idx="9">
                  <c:v>0.90517241379310343</c:v>
                </c:pt>
                <c:pt idx="10">
                  <c:v>0.92672413793103448</c:v>
                </c:pt>
                <c:pt idx="11">
                  <c:v>0.94827586206896552</c:v>
                </c:pt>
                <c:pt idx="12">
                  <c:v>0.93965517241379315</c:v>
                </c:pt>
                <c:pt idx="13">
                  <c:v>0.94396551724137934</c:v>
                </c:pt>
                <c:pt idx="14">
                  <c:v>1.0043103448275863</c:v>
                </c:pt>
                <c:pt idx="15">
                  <c:v>1.0129310344827587</c:v>
                </c:pt>
                <c:pt idx="16">
                  <c:v>1.0301724137931034</c:v>
                </c:pt>
                <c:pt idx="17">
                  <c:v>1</c:v>
                </c:pt>
                <c:pt idx="18">
                  <c:v>0.95258620689655171</c:v>
                </c:pt>
                <c:pt idx="19">
                  <c:v>0.95258620689655171</c:v>
                </c:pt>
                <c:pt idx="20">
                  <c:v>0.96982758620689657</c:v>
                </c:pt>
                <c:pt idx="21">
                  <c:v>1.0043103448275863</c:v>
                </c:pt>
                <c:pt idx="22">
                  <c:v>0.92672413793103448</c:v>
                </c:pt>
                <c:pt idx="23">
                  <c:v>0.86637931034482762</c:v>
                </c:pt>
                <c:pt idx="24">
                  <c:v>0.80603448275862066</c:v>
                </c:pt>
                <c:pt idx="25">
                  <c:v>0.75</c:v>
                </c:pt>
                <c:pt idx="26">
                  <c:v>0.80172413793103448</c:v>
                </c:pt>
                <c:pt idx="27">
                  <c:v>0.81896551724137934</c:v>
                </c:pt>
                <c:pt idx="28">
                  <c:v>0.84051724137931039</c:v>
                </c:pt>
                <c:pt idx="29">
                  <c:v>0.86206896551724133</c:v>
                </c:pt>
                <c:pt idx="30">
                  <c:v>0.84482758620689657</c:v>
                </c:pt>
                <c:pt idx="31">
                  <c:v>0.87068965517241381</c:v>
                </c:pt>
                <c:pt idx="32">
                  <c:v>0.84482758620689657</c:v>
                </c:pt>
                <c:pt idx="33">
                  <c:v>0.81034482758620685</c:v>
                </c:pt>
                <c:pt idx="34">
                  <c:v>0.73706896551724133</c:v>
                </c:pt>
                <c:pt idx="35">
                  <c:v>0.70258620689655171</c:v>
                </c:pt>
                <c:pt idx="36">
                  <c:v>0.71551724137931039</c:v>
                </c:pt>
                <c:pt idx="37">
                  <c:v>0.76724137931034486</c:v>
                </c:pt>
                <c:pt idx="38">
                  <c:v>0.86206896551724133</c:v>
                </c:pt>
                <c:pt idx="39">
                  <c:v>0.8318965517241379</c:v>
                </c:pt>
                <c:pt idx="40">
                  <c:v>0.83620689655172409</c:v>
                </c:pt>
                <c:pt idx="41">
                  <c:v>0.81465517241379315</c:v>
                </c:pt>
                <c:pt idx="42">
                  <c:v>0.74137931034482762</c:v>
                </c:pt>
                <c:pt idx="43">
                  <c:v>0.77586206896551724</c:v>
                </c:pt>
                <c:pt idx="44">
                  <c:v>0.73275862068965514</c:v>
                </c:pt>
                <c:pt idx="45">
                  <c:v>0.65086206896551724</c:v>
                </c:pt>
                <c:pt idx="46">
                  <c:v>0.67672413793103448</c:v>
                </c:pt>
                <c:pt idx="47">
                  <c:v>0.64655172413793105</c:v>
                </c:pt>
                <c:pt idx="48">
                  <c:v>0.625</c:v>
                </c:pt>
                <c:pt idx="49">
                  <c:v>0.63362068965517238</c:v>
                </c:pt>
                <c:pt idx="50">
                  <c:v>0.62068965517241381</c:v>
                </c:pt>
                <c:pt idx="51">
                  <c:v>0.5818965517241379</c:v>
                </c:pt>
                <c:pt idx="52">
                  <c:v>0.55172413793103448</c:v>
                </c:pt>
                <c:pt idx="53">
                  <c:v>0.53448275862068961</c:v>
                </c:pt>
                <c:pt idx="54">
                  <c:v>0.52155172413793105</c:v>
                </c:pt>
                <c:pt idx="55">
                  <c:v>0.53879310344827591</c:v>
                </c:pt>
                <c:pt idx="56">
                  <c:v>0.56034482758620685</c:v>
                </c:pt>
                <c:pt idx="57">
                  <c:v>0.59051724137931039</c:v>
                </c:pt>
                <c:pt idx="58">
                  <c:v>0.53448275862068961</c:v>
                </c:pt>
                <c:pt idx="59">
                  <c:v>0.54741379310344829</c:v>
                </c:pt>
                <c:pt idx="60">
                  <c:v>0.56896551724137934</c:v>
                </c:pt>
                <c:pt idx="61">
                  <c:v>0.59482758620689657</c:v>
                </c:pt>
                <c:pt idx="62">
                  <c:v>0.66379310344827591</c:v>
                </c:pt>
                <c:pt idx="63">
                  <c:v>0.67672413793103448</c:v>
                </c:pt>
                <c:pt idx="64">
                  <c:v>0.7068965517241379</c:v>
                </c:pt>
                <c:pt idx="65">
                  <c:v>0.7068965517241379</c:v>
                </c:pt>
                <c:pt idx="66">
                  <c:v>0.68534482758620685</c:v>
                </c:pt>
                <c:pt idx="67">
                  <c:v>0.71120689655172409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1-4775-A51F-19EB5353487D}"/>
            </c:ext>
          </c:extLst>
        </c:ser>
        <c:ser>
          <c:idx val="2"/>
          <c:order val="1"/>
          <c:tx>
            <c:strRef>
              <c:f>Road_user!$L$19</c:f>
              <c:strCache>
                <c:ptCount val="1"/>
                <c:pt idx="0">
                  <c:v>Passengers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strRef>
              <c:f>Road_user!$J$24:$J$91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Road_user!$T$24:$T$91</c:f>
              <c:numCache>
                <c:formatCode>0.00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0.9928057553956835</c:v>
                </c:pt>
                <c:pt idx="3">
                  <c:v>0.94964028776978415</c:v>
                </c:pt>
                <c:pt idx="4">
                  <c:v>0.90647482014388492</c:v>
                </c:pt>
                <c:pt idx="5">
                  <c:v>0.92086330935251803</c:v>
                </c:pt>
                <c:pt idx="6">
                  <c:v>0.81294964028776984</c:v>
                </c:pt>
                <c:pt idx="7">
                  <c:v>0.89928057553956831</c:v>
                </c:pt>
                <c:pt idx="8">
                  <c:v>0.92086330935251803</c:v>
                </c:pt>
                <c:pt idx="9">
                  <c:v>0.87769784172661869</c:v>
                </c:pt>
                <c:pt idx="10">
                  <c:v>0.84892086330935257</c:v>
                </c:pt>
                <c:pt idx="11">
                  <c:v>0.69064748201438853</c:v>
                </c:pt>
                <c:pt idx="12">
                  <c:v>0.72661870503597126</c:v>
                </c:pt>
                <c:pt idx="13">
                  <c:v>0.75539568345323738</c:v>
                </c:pt>
                <c:pt idx="14">
                  <c:v>0.89928057553956831</c:v>
                </c:pt>
                <c:pt idx="15">
                  <c:v>0.94964028776978415</c:v>
                </c:pt>
                <c:pt idx="16">
                  <c:v>0.96402877697841727</c:v>
                </c:pt>
                <c:pt idx="17">
                  <c:v>0.94964028776978415</c:v>
                </c:pt>
                <c:pt idx="18">
                  <c:v>0.92805755395683454</c:v>
                </c:pt>
                <c:pt idx="19">
                  <c:v>0.95683453237410077</c:v>
                </c:pt>
                <c:pt idx="20">
                  <c:v>0.92805755395683454</c:v>
                </c:pt>
                <c:pt idx="21">
                  <c:v>0.96402877697841727</c:v>
                </c:pt>
                <c:pt idx="22">
                  <c:v>0.89928057553956831</c:v>
                </c:pt>
                <c:pt idx="23">
                  <c:v>0.8848920863309353</c:v>
                </c:pt>
                <c:pt idx="24">
                  <c:v>0.80575539568345322</c:v>
                </c:pt>
                <c:pt idx="25">
                  <c:v>0.7769784172661871</c:v>
                </c:pt>
                <c:pt idx="26">
                  <c:v>0.72661870503597126</c:v>
                </c:pt>
                <c:pt idx="27">
                  <c:v>0.76978417266187049</c:v>
                </c:pt>
                <c:pt idx="28">
                  <c:v>0.78417266187050361</c:v>
                </c:pt>
                <c:pt idx="29">
                  <c:v>0.74100719424460426</c:v>
                </c:pt>
                <c:pt idx="30">
                  <c:v>0.87769784172661869</c:v>
                </c:pt>
                <c:pt idx="31">
                  <c:v>0.85611510791366907</c:v>
                </c:pt>
                <c:pt idx="32">
                  <c:v>0.94964028776978415</c:v>
                </c:pt>
                <c:pt idx="33">
                  <c:v>0.93525179856115104</c:v>
                </c:pt>
                <c:pt idx="34">
                  <c:v>0.82014388489208634</c:v>
                </c:pt>
                <c:pt idx="35">
                  <c:v>0.74820143884892087</c:v>
                </c:pt>
                <c:pt idx="36">
                  <c:v>0.6690647482014388</c:v>
                </c:pt>
                <c:pt idx="37">
                  <c:v>0.74820143884892087</c:v>
                </c:pt>
                <c:pt idx="38">
                  <c:v>0.75539568345323738</c:v>
                </c:pt>
                <c:pt idx="39">
                  <c:v>0.74100719424460426</c:v>
                </c:pt>
                <c:pt idx="40">
                  <c:v>0.72661870503597126</c:v>
                </c:pt>
                <c:pt idx="41">
                  <c:v>0.67625899280575541</c:v>
                </c:pt>
                <c:pt idx="42">
                  <c:v>0.68345323741007191</c:v>
                </c:pt>
                <c:pt idx="43">
                  <c:v>0.70503597122302153</c:v>
                </c:pt>
                <c:pt idx="44">
                  <c:v>0.62589928057553956</c:v>
                </c:pt>
                <c:pt idx="45">
                  <c:v>0.5611510791366906</c:v>
                </c:pt>
                <c:pt idx="46">
                  <c:v>0.49640287769784175</c:v>
                </c:pt>
                <c:pt idx="47">
                  <c:v>0.43884892086330934</c:v>
                </c:pt>
                <c:pt idx="48">
                  <c:v>0.50359712230215825</c:v>
                </c:pt>
                <c:pt idx="49">
                  <c:v>0.48920863309352519</c:v>
                </c:pt>
                <c:pt idx="50">
                  <c:v>0.48920863309352519</c:v>
                </c:pt>
                <c:pt idx="51">
                  <c:v>0.58992805755395683</c:v>
                </c:pt>
                <c:pt idx="52">
                  <c:v>0.51798561151079137</c:v>
                </c:pt>
                <c:pt idx="53">
                  <c:v>0.48920863309352519</c:v>
                </c:pt>
                <c:pt idx="54">
                  <c:v>0.49640287769784175</c:v>
                </c:pt>
                <c:pt idx="55">
                  <c:v>0.35251798561151076</c:v>
                </c:pt>
                <c:pt idx="56">
                  <c:v>0.31654676258992803</c:v>
                </c:pt>
                <c:pt idx="57">
                  <c:v>0.39568345323741005</c:v>
                </c:pt>
                <c:pt idx="58">
                  <c:v>0.36690647482014388</c:v>
                </c:pt>
                <c:pt idx="59">
                  <c:v>0.50359712230215825</c:v>
                </c:pt>
                <c:pt idx="60">
                  <c:v>0.61151079136690645</c:v>
                </c:pt>
                <c:pt idx="61">
                  <c:v>0.58273381294964033</c:v>
                </c:pt>
                <c:pt idx="62">
                  <c:v>0.60431654676258995</c:v>
                </c:pt>
                <c:pt idx="63">
                  <c:v>0.53956834532374098</c:v>
                </c:pt>
                <c:pt idx="64">
                  <c:v>0.53956834532374098</c:v>
                </c:pt>
                <c:pt idx="65">
                  <c:v>0.5611510791366906</c:v>
                </c:pt>
                <c:pt idx="66">
                  <c:v>0.59712230215827333</c:v>
                </c:pt>
                <c:pt idx="67">
                  <c:v>0.5539568345323741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1-4775-A51F-19EB5353487D}"/>
            </c:ext>
          </c:extLst>
        </c:ser>
        <c:ser>
          <c:idx val="3"/>
          <c:order val="2"/>
          <c:tx>
            <c:strRef>
              <c:f>Road_user!$M$19</c:f>
              <c:strCache>
                <c:ptCount val="1"/>
                <c:pt idx="0">
                  <c:v>Motorcyclists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Road_user!$J$24:$J$91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Road_user!$U$24:$U$91</c:f>
              <c:numCache>
                <c:formatCode>0.00</c:formatCode>
                <c:ptCount val="68"/>
                <c:pt idx="0">
                  <c:v>1</c:v>
                </c:pt>
                <c:pt idx="1">
                  <c:v>0.86046511627906974</c:v>
                </c:pt>
                <c:pt idx="2">
                  <c:v>0.7441860465116279</c:v>
                </c:pt>
                <c:pt idx="3">
                  <c:v>0.69767441860465118</c:v>
                </c:pt>
                <c:pt idx="4">
                  <c:v>0.79069767441860461</c:v>
                </c:pt>
                <c:pt idx="5">
                  <c:v>0.72093023255813948</c:v>
                </c:pt>
                <c:pt idx="6">
                  <c:v>0.79069767441860461</c:v>
                </c:pt>
                <c:pt idx="7">
                  <c:v>0.79069767441860461</c:v>
                </c:pt>
                <c:pt idx="8">
                  <c:v>0.72093023255813948</c:v>
                </c:pt>
                <c:pt idx="9">
                  <c:v>0.72093023255813948</c:v>
                </c:pt>
                <c:pt idx="10">
                  <c:v>0.69767441860465118</c:v>
                </c:pt>
                <c:pt idx="11">
                  <c:v>0.69767441860465118</c:v>
                </c:pt>
                <c:pt idx="12">
                  <c:v>0.65116279069767447</c:v>
                </c:pt>
                <c:pt idx="13">
                  <c:v>0.7441860465116279</c:v>
                </c:pt>
                <c:pt idx="14">
                  <c:v>0.72093023255813948</c:v>
                </c:pt>
                <c:pt idx="15">
                  <c:v>0.65116279069767447</c:v>
                </c:pt>
                <c:pt idx="16">
                  <c:v>0.7441860465116279</c:v>
                </c:pt>
                <c:pt idx="17">
                  <c:v>0.67441860465116277</c:v>
                </c:pt>
                <c:pt idx="18">
                  <c:v>0.86046511627906974</c:v>
                </c:pt>
                <c:pt idx="19">
                  <c:v>0.81395348837209303</c:v>
                </c:pt>
                <c:pt idx="20">
                  <c:v>0.86046511627906974</c:v>
                </c:pt>
                <c:pt idx="21">
                  <c:v>0.95348837209302328</c:v>
                </c:pt>
                <c:pt idx="22">
                  <c:v>0.81395348837209303</c:v>
                </c:pt>
                <c:pt idx="23">
                  <c:v>0.88372093023255816</c:v>
                </c:pt>
                <c:pt idx="24">
                  <c:v>0.83720930232558144</c:v>
                </c:pt>
                <c:pt idx="25">
                  <c:v>0.79069767441860461</c:v>
                </c:pt>
                <c:pt idx="26">
                  <c:v>0.83720930232558144</c:v>
                </c:pt>
                <c:pt idx="27">
                  <c:v>0.90697674418604646</c:v>
                </c:pt>
                <c:pt idx="28">
                  <c:v>0.81395348837209303</c:v>
                </c:pt>
                <c:pt idx="29">
                  <c:v>0.95348837209302328</c:v>
                </c:pt>
                <c:pt idx="30">
                  <c:v>0.86046511627906974</c:v>
                </c:pt>
                <c:pt idx="31">
                  <c:v>0.95348837209302328</c:v>
                </c:pt>
                <c:pt idx="32">
                  <c:v>1.0465116279069768</c:v>
                </c:pt>
                <c:pt idx="33">
                  <c:v>0.93023255813953487</c:v>
                </c:pt>
                <c:pt idx="34">
                  <c:v>1.0930232558139534</c:v>
                </c:pt>
                <c:pt idx="35">
                  <c:v>1.1860465116279071</c:v>
                </c:pt>
                <c:pt idx="36">
                  <c:v>1.3023255813953489</c:v>
                </c:pt>
                <c:pt idx="37">
                  <c:v>1.3255813953488371</c:v>
                </c:pt>
                <c:pt idx="38">
                  <c:v>1.3255813953488371</c:v>
                </c:pt>
                <c:pt idx="39">
                  <c:v>1.1162790697674418</c:v>
                </c:pt>
                <c:pt idx="40">
                  <c:v>1.1162790697674418</c:v>
                </c:pt>
                <c:pt idx="41">
                  <c:v>1.1627906976744187</c:v>
                </c:pt>
                <c:pt idx="42">
                  <c:v>1.1860465116279071</c:v>
                </c:pt>
                <c:pt idx="43">
                  <c:v>1.1627906976744187</c:v>
                </c:pt>
                <c:pt idx="44">
                  <c:v>1.0232558139534884</c:v>
                </c:pt>
                <c:pt idx="45">
                  <c:v>0.88372093023255816</c:v>
                </c:pt>
                <c:pt idx="46">
                  <c:v>0.76744186046511631</c:v>
                </c:pt>
                <c:pt idx="47">
                  <c:v>0.76744186046511631</c:v>
                </c:pt>
                <c:pt idx="48">
                  <c:v>0.83720930232558144</c:v>
                </c:pt>
                <c:pt idx="49">
                  <c:v>0.79069767441860461</c:v>
                </c:pt>
                <c:pt idx="50">
                  <c:v>0.88372093023255816</c:v>
                </c:pt>
                <c:pt idx="51">
                  <c:v>1.1627906976744187</c:v>
                </c:pt>
                <c:pt idx="52">
                  <c:v>1.0930232558139534</c:v>
                </c:pt>
                <c:pt idx="53">
                  <c:v>1.2325581395348837</c:v>
                </c:pt>
                <c:pt idx="54">
                  <c:v>1.0930232558139534</c:v>
                </c:pt>
                <c:pt idx="55">
                  <c:v>0.90697674418604646</c:v>
                </c:pt>
                <c:pt idx="56">
                  <c:v>1.0465116279069768</c:v>
                </c:pt>
                <c:pt idx="57">
                  <c:v>1</c:v>
                </c:pt>
                <c:pt idx="58">
                  <c:v>0.97674418604651159</c:v>
                </c:pt>
                <c:pt idx="59">
                  <c:v>1</c:v>
                </c:pt>
                <c:pt idx="60">
                  <c:v>0.90697674418604646</c:v>
                </c:pt>
                <c:pt idx="61">
                  <c:v>0.95348837209302328</c:v>
                </c:pt>
                <c:pt idx="62">
                  <c:v>1.1395348837209303</c:v>
                </c:pt>
                <c:pt idx="63">
                  <c:v>1.2558139534883721</c:v>
                </c:pt>
                <c:pt idx="64">
                  <c:v>1.2790697674418605</c:v>
                </c:pt>
                <c:pt idx="65">
                  <c:v>1.2558139534883721</c:v>
                </c:pt>
                <c:pt idx="66">
                  <c:v>1.2558139534883721</c:v>
                </c:pt>
                <c:pt idx="67">
                  <c:v>1.2093023255813953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1-4775-A51F-19EB5353487D}"/>
            </c:ext>
          </c:extLst>
        </c:ser>
        <c:ser>
          <c:idx val="4"/>
          <c:order val="3"/>
          <c:tx>
            <c:strRef>
              <c:f>Road_user!$N$19</c:f>
              <c:strCache>
                <c:ptCount val="1"/>
                <c:pt idx="0">
                  <c:v>Pedestrians</c:v>
                </c:pt>
              </c:strCache>
            </c:strRef>
          </c:tx>
          <c:spPr>
            <a:ln w="254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Road_user!$J$24:$J$91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Road_user!$V$24:$V$91</c:f>
              <c:numCache>
                <c:formatCode>0.00</c:formatCode>
                <c:ptCount val="68"/>
                <c:pt idx="0">
                  <c:v>1</c:v>
                </c:pt>
                <c:pt idx="1">
                  <c:v>0.7857142857142857</c:v>
                </c:pt>
                <c:pt idx="2">
                  <c:v>0.7678571428571429</c:v>
                </c:pt>
                <c:pt idx="3">
                  <c:v>0.6607142857142857</c:v>
                </c:pt>
                <c:pt idx="4">
                  <c:v>0.6785714285714286</c:v>
                </c:pt>
                <c:pt idx="5">
                  <c:v>0.7678571428571429</c:v>
                </c:pt>
                <c:pt idx="6">
                  <c:v>0.7857142857142857</c:v>
                </c:pt>
                <c:pt idx="7">
                  <c:v>0.9285714285714286</c:v>
                </c:pt>
                <c:pt idx="8">
                  <c:v>0.9285714285714286</c:v>
                </c:pt>
                <c:pt idx="9">
                  <c:v>0.9107142857142857</c:v>
                </c:pt>
                <c:pt idx="10">
                  <c:v>0.8928571428571429</c:v>
                </c:pt>
                <c:pt idx="11">
                  <c:v>0.8035714285714286</c:v>
                </c:pt>
                <c:pt idx="12">
                  <c:v>0.9285714285714286</c:v>
                </c:pt>
                <c:pt idx="13">
                  <c:v>0.9464285714285714</c:v>
                </c:pt>
                <c:pt idx="14">
                  <c:v>1</c:v>
                </c:pt>
                <c:pt idx="15">
                  <c:v>1.0714285714285714</c:v>
                </c:pt>
                <c:pt idx="16">
                  <c:v>0.9642857142857143</c:v>
                </c:pt>
                <c:pt idx="17">
                  <c:v>0.8392857142857143</c:v>
                </c:pt>
                <c:pt idx="18">
                  <c:v>0.75</c:v>
                </c:pt>
                <c:pt idx="19">
                  <c:v>0.6964285714285714</c:v>
                </c:pt>
                <c:pt idx="20">
                  <c:v>0.625</c:v>
                </c:pt>
                <c:pt idx="21">
                  <c:v>0.5892857142857143</c:v>
                </c:pt>
                <c:pt idx="22">
                  <c:v>0.5714285714285714</c:v>
                </c:pt>
                <c:pt idx="23">
                  <c:v>0.5535714285714286</c:v>
                </c:pt>
                <c:pt idx="24">
                  <c:v>0.6607142857142857</c:v>
                </c:pt>
                <c:pt idx="25">
                  <c:v>0.6964285714285714</c:v>
                </c:pt>
                <c:pt idx="26">
                  <c:v>0.8571428571428571</c:v>
                </c:pt>
                <c:pt idx="27">
                  <c:v>0.8571428571428571</c:v>
                </c:pt>
                <c:pt idx="28">
                  <c:v>0.7678571428571429</c:v>
                </c:pt>
                <c:pt idx="29">
                  <c:v>0.8392857142857143</c:v>
                </c:pt>
                <c:pt idx="30">
                  <c:v>0.75</c:v>
                </c:pt>
                <c:pt idx="31">
                  <c:v>0.8392857142857143</c:v>
                </c:pt>
                <c:pt idx="32">
                  <c:v>0.875</c:v>
                </c:pt>
                <c:pt idx="33">
                  <c:v>0.875</c:v>
                </c:pt>
                <c:pt idx="34">
                  <c:v>0.7321428571428571</c:v>
                </c:pt>
                <c:pt idx="35">
                  <c:v>0.6607142857142857</c:v>
                </c:pt>
                <c:pt idx="36">
                  <c:v>0.6785714285714286</c:v>
                </c:pt>
                <c:pt idx="37">
                  <c:v>0.5714285714285714</c:v>
                </c:pt>
                <c:pt idx="38">
                  <c:v>0.6607142857142857</c:v>
                </c:pt>
                <c:pt idx="39">
                  <c:v>0.5892857142857143</c:v>
                </c:pt>
                <c:pt idx="40">
                  <c:v>0.5178571428571429</c:v>
                </c:pt>
                <c:pt idx="41">
                  <c:v>0.5357142857142857</c:v>
                </c:pt>
                <c:pt idx="42">
                  <c:v>0.5714285714285714</c:v>
                </c:pt>
                <c:pt idx="43">
                  <c:v>0.6428571428571429</c:v>
                </c:pt>
                <c:pt idx="44">
                  <c:v>0.5535714285714286</c:v>
                </c:pt>
                <c:pt idx="45">
                  <c:v>0.625</c:v>
                </c:pt>
                <c:pt idx="46">
                  <c:v>0.5714285714285714</c:v>
                </c:pt>
                <c:pt idx="47">
                  <c:v>0.5535714285714286</c:v>
                </c:pt>
                <c:pt idx="48">
                  <c:v>0.7142857142857143</c:v>
                </c:pt>
                <c:pt idx="49">
                  <c:v>0.5714285714285714</c:v>
                </c:pt>
                <c:pt idx="50">
                  <c:v>0.5714285714285714</c:v>
                </c:pt>
                <c:pt idx="51">
                  <c:v>0.5892857142857143</c:v>
                </c:pt>
                <c:pt idx="52">
                  <c:v>0.5714285714285714</c:v>
                </c:pt>
                <c:pt idx="53">
                  <c:v>0.6607142857142857</c:v>
                </c:pt>
                <c:pt idx="54">
                  <c:v>0.6428571428571429</c:v>
                </c:pt>
                <c:pt idx="55">
                  <c:v>0.5714285714285714</c:v>
                </c:pt>
                <c:pt idx="56">
                  <c:v>0.5</c:v>
                </c:pt>
                <c:pt idx="57">
                  <c:v>0.6071428571428571</c:v>
                </c:pt>
                <c:pt idx="58">
                  <c:v>0.6428571428571429</c:v>
                </c:pt>
                <c:pt idx="59">
                  <c:v>0.7678571428571429</c:v>
                </c:pt>
                <c:pt idx="60">
                  <c:v>0.7678571428571429</c:v>
                </c:pt>
                <c:pt idx="61">
                  <c:v>0.6785714285714286</c:v>
                </c:pt>
                <c:pt idx="62">
                  <c:v>0.625</c:v>
                </c:pt>
                <c:pt idx="63">
                  <c:v>0.48214285714285715</c:v>
                </c:pt>
                <c:pt idx="64">
                  <c:v>0.48214285714285715</c:v>
                </c:pt>
                <c:pt idx="65">
                  <c:v>0.44642857142857145</c:v>
                </c:pt>
                <c:pt idx="66">
                  <c:v>0.5178571428571429</c:v>
                </c:pt>
                <c:pt idx="67">
                  <c:v>0.5178571428571429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1-4775-A51F-19EB5353487D}"/>
            </c:ext>
          </c:extLst>
        </c:ser>
        <c:ser>
          <c:idx val="0"/>
          <c:order val="4"/>
          <c:tx>
            <c:strRef>
              <c:f>Road_user!$O$19</c:f>
              <c:strCache>
                <c:ptCount val="1"/>
                <c:pt idx="0">
                  <c:v>Cyclists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Road_user!$J$24:$J$91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Road_user!$W$24:$W$91</c:f>
              <c:numCache>
                <c:formatCode>0.00</c:formatCode>
                <c:ptCount val="68"/>
                <c:pt idx="0">
                  <c:v>1</c:v>
                </c:pt>
                <c:pt idx="1">
                  <c:v>1.2941176470588236</c:v>
                </c:pt>
                <c:pt idx="2">
                  <c:v>1.2941176470588236</c:v>
                </c:pt>
                <c:pt idx="3">
                  <c:v>1.1176470588235294</c:v>
                </c:pt>
                <c:pt idx="4">
                  <c:v>0.70588235294117652</c:v>
                </c:pt>
                <c:pt idx="5">
                  <c:v>0.41176470588235292</c:v>
                </c:pt>
                <c:pt idx="6">
                  <c:v>0.41176470588235292</c:v>
                </c:pt>
                <c:pt idx="7">
                  <c:v>0.58823529411764708</c:v>
                </c:pt>
                <c:pt idx="8">
                  <c:v>0.82352941176470584</c:v>
                </c:pt>
                <c:pt idx="9">
                  <c:v>0.88235294117647056</c:v>
                </c:pt>
                <c:pt idx="10">
                  <c:v>0.94117647058823528</c:v>
                </c:pt>
                <c:pt idx="11">
                  <c:v>0.82352941176470584</c:v>
                </c:pt>
                <c:pt idx="12">
                  <c:v>0.58823529411764708</c:v>
                </c:pt>
                <c:pt idx="13">
                  <c:v>0.47058823529411764</c:v>
                </c:pt>
                <c:pt idx="14">
                  <c:v>0.35294117647058826</c:v>
                </c:pt>
                <c:pt idx="15">
                  <c:v>0.35294117647058826</c:v>
                </c:pt>
                <c:pt idx="16">
                  <c:v>0.11764705882352941</c:v>
                </c:pt>
                <c:pt idx="17">
                  <c:v>0.35294117647058826</c:v>
                </c:pt>
                <c:pt idx="18">
                  <c:v>0.41176470588235292</c:v>
                </c:pt>
                <c:pt idx="19">
                  <c:v>0.41176470588235292</c:v>
                </c:pt>
                <c:pt idx="20">
                  <c:v>0.6470588235294118</c:v>
                </c:pt>
                <c:pt idx="21">
                  <c:v>0.58823529411764708</c:v>
                </c:pt>
                <c:pt idx="22">
                  <c:v>0.6470588235294118</c:v>
                </c:pt>
                <c:pt idx="23">
                  <c:v>0.70588235294117652</c:v>
                </c:pt>
                <c:pt idx="24">
                  <c:v>0.70588235294117652</c:v>
                </c:pt>
                <c:pt idx="25">
                  <c:v>0.58823529411764708</c:v>
                </c:pt>
                <c:pt idx="26">
                  <c:v>0.6470588235294118</c:v>
                </c:pt>
                <c:pt idx="27">
                  <c:v>0.52941176470588236</c:v>
                </c:pt>
                <c:pt idx="28">
                  <c:v>0.58823529411764708</c:v>
                </c:pt>
                <c:pt idx="29">
                  <c:v>0.6470588235294118</c:v>
                </c:pt>
                <c:pt idx="30">
                  <c:v>0.58823529411764708</c:v>
                </c:pt>
                <c:pt idx="31">
                  <c:v>0.70588235294117652</c:v>
                </c:pt>
                <c:pt idx="32">
                  <c:v>0.52941176470588236</c:v>
                </c:pt>
                <c:pt idx="33">
                  <c:v>0.52941176470588236</c:v>
                </c:pt>
                <c:pt idx="34">
                  <c:v>0.6470588235294118</c:v>
                </c:pt>
                <c:pt idx="35">
                  <c:v>0.58823529411764708</c:v>
                </c:pt>
                <c:pt idx="36">
                  <c:v>0.58823529411764708</c:v>
                </c:pt>
                <c:pt idx="37">
                  <c:v>0.58823529411764708</c:v>
                </c:pt>
                <c:pt idx="38">
                  <c:v>0.52941176470588236</c:v>
                </c:pt>
                <c:pt idx="39">
                  <c:v>0.47058823529411764</c:v>
                </c:pt>
                <c:pt idx="40">
                  <c:v>0.47058823529411764</c:v>
                </c:pt>
                <c:pt idx="41">
                  <c:v>0.52941176470588236</c:v>
                </c:pt>
                <c:pt idx="42">
                  <c:v>0.35294117647058826</c:v>
                </c:pt>
                <c:pt idx="43">
                  <c:v>0.58823529411764708</c:v>
                </c:pt>
                <c:pt idx="44">
                  <c:v>0.70588235294117652</c:v>
                </c:pt>
                <c:pt idx="45">
                  <c:v>0.70588235294117652</c:v>
                </c:pt>
                <c:pt idx="46">
                  <c:v>0.70588235294117652</c:v>
                </c:pt>
                <c:pt idx="47">
                  <c:v>0.52941176470588236</c:v>
                </c:pt>
                <c:pt idx="48">
                  <c:v>0.41176470588235292</c:v>
                </c:pt>
                <c:pt idx="49">
                  <c:v>0.23529411764705882</c:v>
                </c:pt>
                <c:pt idx="50">
                  <c:v>0.35294117647058826</c:v>
                </c:pt>
                <c:pt idx="51">
                  <c:v>0.47058823529411764</c:v>
                </c:pt>
                <c:pt idx="52">
                  <c:v>0.6470588235294118</c:v>
                </c:pt>
                <c:pt idx="53">
                  <c:v>0.70588235294117652</c:v>
                </c:pt>
                <c:pt idx="54">
                  <c:v>0.70588235294117652</c:v>
                </c:pt>
                <c:pt idx="55">
                  <c:v>0.47058823529411764</c:v>
                </c:pt>
                <c:pt idx="56">
                  <c:v>0.35294117647058826</c:v>
                </c:pt>
                <c:pt idx="57">
                  <c:v>0.41176470588235292</c:v>
                </c:pt>
                <c:pt idx="58">
                  <c:v>0.58823529411764708</c:v>
                </c:pt>
                <c:pt idx="59">
                  <c:v>0.58823529411764708</c:v>
                </c:pt>
                <c:pt idx="60">
                  <c:v>0.52941176470588236</c:v>
                </c:pt>
                <c:pt idx="61">
                  <c:v>0.41176470588235292</c:v>
                </c:pt>
                <c:pt idx="62">
                  <c:v>0.11764705882352941</c:v>
                </c:pt>
                <c:pt idx="63">
                  <c:v>0.35294117647058826</c:v>
                </c:pt>
                <c:pt idx="64">
                  <c:v>0.35294117647058826</c:v>
                </c:pt>
                <c:pt idx="65">
                  <c:v>0.41176470588235292</c:v>
                </c:pt>
                <c:pt idx="66">
                  <c:v>0.47058823529411764</c:v>
                </c:pt>
                <c:pt idx="67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1-4775-A51F-19EB53534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14944"/>
        <c:axId val="213730432"/>
      </c:lineChart>
      <c:catAx>
        <c:axId val="21331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30432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1373043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1494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029639479905437"/>
          <c:y val="0.88138671874999774"/>
          <c:w val="0.85658084599890127"/>
          <c:h val="9.944915976412038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Figure 4-4: Motorcyclist</a:t>
            </a:r>
            <a:r>
              <a:rPr lang="en-NZ" sz="1000" baseline="0">
                <a:latin typeface="+mn-lt"/>
              </a:rPr>
              <a:t> r</a:t>
            </a:r>
            <a:r>
              <a:rPr lang="en-NZ" sz="1000">
                <a:latin typeface="+mn-lt"/>
              </a:rPr>
              <a:t>oad deaths</a:t>
            </a:r>
          </a:p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NZ" sz="1000">
                <a:latin typeface="+mn-lt"/>
              </a:rPr>
              <a:t>Rolling</a:t>
            </a:r>
            <a:r>
              <a:rPr lang="en-NZ" sz="1000" baseline="0">
                <a:latin typeface="+mn-lt"/>
              </a:rPr>
              <a:t> 12 month share</a:t>
            </a:r>
            <a:r>
              <a:rPr lang="en-NZ" sz="1000">
                <a:latin typeface="+mn-lt"/>
              </a:rPr>
              <a:t> </a:t>
            </a:r>
          </a:p>
        </c:rich>
      </c:tx>
      <c:layout>
        <c:manualLayout>
          <c:xMode val="edge"/>
          <c:yMode val="edge"/>
          <c:x val="0.24229669030732962"/>
          <c:y val="1.3113715277777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1046099291404"/>
          <c:y val="0.16719531250000041"/>
          <c:w val="0.82246524062086401"/>
          <c:h val="0.73909513375648939"/>
        </c:manualLayout>
      </c:layout>
      <c:lineChart>
        <c:grouping val="standard"/>
        <c:varyColors val="0"/>
        <c:ser>
          <c:idx val="3"/>
          <c:order val="0"/>
          <c:tx>
            <c:strRef>
              <c:f>Road_user!$M$19</c:f>
              <c:strCache>
                <c:ptCount val="1"/>
                <c:pt idx="0">
                  <c:v>Motorcyclists</c:v>
                </c:pt>
              </c:strCache>
            </c:strRef>
          </c:tx>
          <c:spPr>
            <a:ln w="3175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Road_user!$J$24:$J$91</c:f>
              <c:strCache>
                <c:ptCount val="68"/>
                <c:pt idx="0">
                  <c:v>00</c:v>
                </c:pt>
                <c:pt idx="1">
                  <c:v>00</c:v>
                </c:pt>
                <c:pt idx="2">
                  <c:v>00</c:v>
                </c:pt>
                <c:pt idx="3">
                  <c:v>00</c:v>
                </c:pt>
                <c:pt idx="4">
                  <c:v>01</c:v>
                </c:pt>
                <c:pt idx="5">
                  <c:v>01</c:v>
                </c:pt>
                <c:pt idx="6">
                  <c:v>01</c:v>
                </c:pt>
                <c:pt idx="7">
                  <c:v>01</c:v>
                </c:pt>
                <c:pt idx="8">
                  <c:v>02</c:v>
                </c:pt>
                <c:pt idx="9">
                  <c:v>02</c:v>
                </c:pt>
                <c:pt idx="10">
                  <c:v>02</c:v>
                </c:pt>
                <c:pt idx="11">
                  <c:v>02</c:v>
                </c:pt>
                <c:pt idx="12">
                  <c:v>03</c:v>
                </c:pt>
                <c:pt idx="13">
                  <c:v>03</c:v>
                </c:pt>
                <c:pt idx="14">
                  <c:v>03</c:v>
                </c:pt>
                <c:pt idx="15">
                  <c:v>03</c:v>
                </c:pt>
                <c:pt idx="16">
                  <c:v>04</c:v>
                </c:pt>
                <c:pt idx="17">
                  <c:v>04</c:v>
                </c:pt>
                <c:pt idx="18">
                  <c:v>04</c:v>
                </c:pt>
                <c:pt idx="19">
                  <c:v>04</c:v>
                </c:pt>
                <c:pt idx="20">
                  <c:v>05</c:v>
                </c:pt>
                <c:pt idx="21">
                  <c:v>05</c:v>
                </c:pt>
                <c:pt idx="22">
                  <c:v>05</c:v>
                </c:pt>
                <c:pt idx="23">
                  <c:v>05</c:v>
                </c:pt>
                <c:pt idx="24">
                  <c:v>06</c:v>
                </c:pt>
                <c:pt idx="25">
                  <c:v>06</c:v>
                </c:pt>
                <c:pt idx="26">
                  <c:v>06</c:v>
                </c:pt>
                <c:pt idx="27">
                  <c:v>06</c:v>
                </c:pt>
                <c:pt idx="28">
                  <c:v>07</c:v>
                </c:pt>
                <c:pt idx="29">
                  <c:v>07</c:v>
                </c:pt>
                <c:pt idx="30">
                  <c:v>07</c:v>
                </c:pt>
                <c:pt idx="31">
                  <c:v>07</c:v>
                </c:pt>
                <c:pt idx="32">
                  <c:v>08</c:v>
                </c:pt>
                <c:pt idx="33">
                  <c:v>08</c:v>
                </c:pt>
                <c:pt idx="34">
                  <c:v>08</c:v>
                </c:pt>
                <c:pt idx="35">
                  <c:v>08</c:v>
                </c:pt>
                <c:pt idx="36">
                  <c:v>09</c:v>
                </c:pt>
                <c:pt idx="37">
                  <c:v>09</c:v>
                </c:pt>
                <c:pt idx="38">
                  <c:v>09</c:v>
                </c:pt>
                <c:pt idx="39">
                  <c:v>09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</c:strCache>
            </c:strRef>
          </c:cat>
          <c:val>
            <c:numRef>
              <c:f>Road_user!$Q$24:$Q$91</c:f>
              <c:numCache>
                <c:formatCode>0.0%</c:formatCode>
                <c:ptCount val="68"/>
                <c:pt idx="0">
                  <c:v>8.8295687885010271E-2</c:v>
                </c:pt>
                <c:pt idx="1">
                  <c:v>7.5510204081632656E-2</c:v>
                </c:pt>
                <c:pt idx="2">
                  <c:v>6.8085106382978725E-2</c:v>
                </c:pt>
                <c:pt idx="3">
                  <c:v>6.4935064935064929E-2</c:v>
                </c:pt>
                <c:pt idx="4">
                  <c:v>7.1428571428571425E-2</c:v>
                </c:pt>
                <c:pt idx="5">
                  <c:v>6.5817409766454352E-2</c:v>
                </c:pt>
                <c:pt idx="6">
                  <c:v>7.5892857142857137E-2</c:v>
                </c:pt>
                <c:pt idx="7">
                  <c:v>7.4725274725274723E-2</c:v>
                </c:pt>
                <c:pt idx="8">
                  <c:v>6.9506726457399109E-2</c:v>
                </c:pt>
                <c:pt idx="9">
                  <c:v>7.2261072261072257E-2</c:v>
                </c:pt>
                <c:pt idx="10">
                  <c:v>6.9930069930069935E-2</c:v>
                </c:pt>
                <c:pt idx="11">
                  <c:v>7.407407407407407E-2</c:v>
                </c:pt>
                <c:pt idx="12">
                  <c:v>6.8459657701711488E-2</c:v>
                </c:pt>
                <c:pt idx="13">
                  <c:v>7.6738609112709827E-2</c:v>
                </c:pt>
                <c:pt idx="14">
                  <c:v>6.8736141906873618E-2</c:v>
                </c:pt>
                <c:pt idx="15">
                  <c:v>6.0737527114967459E-2</c:v>
                </c:pt>
                <c:pt idx="16">
                  <c:v>6.9414316702819959E-2</c:v>
                </c:pt>
                <c:pt idx="17">
                  <c:v>6.5022421524663671E-2</c:v>
                </c:pt>
                <c:pt idx="18">
                  <c:v>8.4862385321100922E-2</c:v>
                </c:pt>
                <c:pt idx="19">
                  <c:v>8.0459770114942528E-2</c:v>
                </c:pt>
                <c:pt idx="20">
                  <c:v>8.4668192219679639E-2</c:v>
                </c:pt>
                <c:pt idx="21">
                  <c:v>9.0909090909090912E-2</c:v>
                </c:pt>
                <c:pt idx="22">
                  <c:v>8.3732057416267949E-2</c:v>
                </c:pt>
                <c:pt idx="23">
                  <c:v>9.3827160493827166E-2</c:v>
                </c:pt>
                <c:pt idx="24">
                  <c:v>9.375E-2</c:v>
                </c:pt>
                <c:pt idx="25">
                  <c:v>9.3150684931506855E-2</c:v>
                </c:pt>
                <c:pt idx="26">
                  <c:v>9.4240837696335081E-2</c:v>
                </c:pt>
                <c:pt idx="27">
                  <c:v>9.9236641221374045E-2</c:v>
                </c:pt>
                <c:pt idx="28">
                  <c:v>8.9285714285714288E-2</c:v>
                </c:pt>
                <c:pt idx="29">
                  <c:v>0.10199004975124377</c:v>
                </c:pt>
                <c:pt idx="30">
                  <c:v>9.0909090909090912E-2</c:v>
                </c:pt>
                <c:pt idx="31">
                  <c:v>9.7387173396674589E-2</c:v>
                </c:pt>
                <c:pt idx="32">
                  <c:v>0.10416666666666667</c:v>
                </c:pt>
                <c:pt idx="33">
                  <c:v>9.5923261390887291E-2</c:v>
                </c:pt>
                <c:pt idx="34">
                  <c:v>0.12207792207792208</c:v>
                </c:pt>
                <c:pt idx="35">
                  <c:v>0.13934426229508196</c:v>
                </c:pt>
                <c:pt idx="36">
                  <c:v>0.15426997245179064</c:v>
                </c:pt>
                <c:pt idx="37">
                  <c:v>0.14960629921259844</c:v>
                </c:pt>
                <c:pt idx="38">
                  <c:v>0.13970588235294118</c:v>
                </c:pt>
                <c:pt idx="39">
                  <c:v>0.12467532467532468</c:v>
                </c:pt>
                <c:pt idx="40">
                  <c:v>0.12631578947368421</c:v>
                </c:pt>
                <c:pt idx="41">
                  <c:v>0.13440860215053763</c:v>
                </c:pt>
                <c:pt idx="42">
                  <c:v>0.14285714285714285</c:v>
                </c:pt>
                <c:pt idx="43">
                  <c:v>0.13333333333333333</c:v>
                </c:pt>
                <c:pt idx="44">
                  <c:v>0.12753623188405797</c:v>
                </c:pt>
                <c:pt idx="45">
                  <c:v>0.12063492063492064</c:v>
                </c:pt>
                <c:pt idx="46">
                  <c:v>0.10891089108910891</c:v>
                </c:pt>
                <c:pt idx="47">
                  <c:v>0.11619718309859155</c:v>
                </c:pt>
                <c:pt idx="48">
                  <c:v>0.12080536912751678</c:v>
                </c:pt>
                <c:pt idx="49">
                  <c:v>0.11929824561403508</c:v>
                </c:pt>
                <c:pt idx="50">
                  <c:v>0.13194444444444445</c:v>
                </c:pt>
                <c:pt idx="51">
                  <c:v>0.16233766233766234</c:v>
                </c:pt>
                <c:pt idx="52">
                  <c:v>0.16206896551724137</c:v>
                </c:pt>
                <c:pt idx="53">
                  <c:v>0.18027210884353742</c:v>
                </c:pt>
                <c:pt idx="54">
                  <c:v>0.1649122807017544</c:v>
                </c:pt>
                <c:pt idx="55">
                  <c:v>0.1541501976284585</c:v>
                </c:pt>
                <c:pt idx="56">
                  <c:v>0.17786561264822134</c:v>
                </c:pt>
                <c:pt idx="57">
                  <c:v>0.15579710144927536</c:v>
                </c:pt>
                <c:pt idx="58">
                  <c:v>0.1596958174904943</c:v>
                </c:pt>
                <c:pt idx="59">
                  <c:v>0.14675767918088736</c:v>
                </c:pt>
                <c:pt idx="60">
                  <c:v>0.12662337662337661</c:v>
                </c:pt>
                <c:pt idx="61">
                  <c:v>0.13442622950819672</c:v>
                </c:pt>
                <c:pt idx="62">
                  <c:v>0.15123456790123457</c:v>
                </c:pt>
                <c:pt idx="63">
                  <c:v>0.16927899686520376</c:v>
                </c:pt>
                <c:pt idx="64">
                  <c:v>0.16819571865443425</c:v>
                </c:pt>
                <c:pt idx="65">
                  <c:v>0.16463414634146342</c:v>
                </c:pt>
                <c:pt idx="66">
                  <c:v>0.16216216216216217</c:v>
                </c:pt>
                <c:pt idx="67">
                  <c:v>0.15853658536585366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4-4A24-9F37-34CE3193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1008"/>
        <c:axId val="213772544"/>
      </c:lineChart>
      <c:catAx>
        <c:axId val="2137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72544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21377254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710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57150</xdr:rowOff>
    </xdr:from>
    <xdr:to>
      <xdr:col>5</xdr:col>
      <xdr:colOff>571500</xdr:colOff>
      <xdr:row>16</xdr:row>
      <xdr:rowOff>95250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247650</xdr:colOff>
      <xdr:row>2</xdr:row>
      <xdr:rowOff>9525</xdr:rowOff>
    </xdr:from>
    <xdr:to>
      <xdr:col>38</xdr:col>
      <xdr:colOff>219075</xdr:colOff>
      <xdr:row>16</xdr:row>
      <xdr:rowOff>47625</xdr:rowOff>
    </xdr:to>
    <xdr:graphicFrame macro="">
      <xdr:nvGraphicFramePr>
        <xdr:cNvPr id="1126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2</xdr:row>
      <xdr:rowOff>47625</xdr:rowOff>
    </xdr:from>
    <xdr:to>
      <xdr:col>24</xdr:col>
      <xdr:colOff>104775</xdr:colOff>
      <xdr:row>16</xdr:row>
      <xdr:rowOff>47625</xdr:rowOff>
    </xdr:to>
    <xdr:graphicFrame macro="">
      <xdr:nvGraphicFramePr>
        <xdr:cNvPr id="1126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95249</xdr:rowOff>
    </xdr:from>
    <xdr:to>
      <xdr:col>24</xdr:col>
      <xdr:colOff>116925</xdr:colOff>
      <xdr:row>30</xdr:row>
      <xdr:rowOff>67724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</xdr:colOff>
      <xdr:row>2</xdr:row>
      <xdr:rowOff>95250</xdr:rowOff>
    </xdr:from>
    <xdr:to>
      <xdr:col>14</xdr:col>
      <xdr:colOff>9525</xdr:colOff>
      <xdr:row>16</xdr:row>
      <xdr:rowOff>133350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3</xdr:row>
      <xdr:rowOff>114300</xdr:rowOff>
    </xdr:from>
    <xdr:to>
      <xdr:col>18</xdr:col>
      <xdr:colOff>371475</xdr:colOff>
      <xdr:row>18</xdr:row>
      <xdr:rowOff>104775</xdr:rowOff>
    </xdr:to>
    <xdr:graphicFrame macro="">
      <xdr:nvGraphicFramePr>
        <xdr:cNvPr id="399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</xdr:row>
      <xdr:rowOff>0</xdr:rowOff>
    </xdr:from>
    <xdr:to>
      <xdr:col>26</xdr:col>
      <xdr:colOff>304800</xdr:colOff>
      <xdr:row>17</xdr:row>
      <xdr:rowOff>152400</xdr:rowOff>
    </xdr:to>
    <xdr:graphicFrame macro="">
      <xdr:nvGraphicFramePr>
        <xdr:cNvPr id="3993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2</xdr:row>
      <xdr:rowOff>28574</xdr:rowOff>
    </xdr:from>
    <xdr:to>
      <xdr:col>7</xdr:col>
      <xdr:colOff>307424</xdr:colOff>
      <xdr:row>15</xdr:row>
      <xdr:rowOff>103724</xdr:rowOff>
    </xdr:to>
    <xdr:graphicFrame macro="">
      <xdr:nvGraphicFramePr>
        <xdr:cNvPr id="430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2</xdr:row>
      <xdr:rowOff>47625</xdr:rowOff>
    </xdr:from>
    <xdr:to>
      <xdr:col>14</xdr:col>
      <xdr:colOff>88350</xdr:colOff>
      <xdr:row>13</xdr:row>
      <xdr:rowOff>105675</xdr:rowOff>
    </xdr:to>
    <xdr:graphicFrame macro="">
      <xdr:nvGraphicFramePr>
        <xdr:cNvPr id="4301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2</xdr:row>
      <xdr:rowOff>28574</xdr:rowOff>
    </xdr:from>
    <xdr:to>
      <xdr:col>16</xdr:col>
      <xdr:colOff>107399</xdr:colOff>
      <xdr:row>16</xdr:row>
      <xdr:rowOff>65624</xdr:rowOff>
    </xdr:to>
    <xdr:graphicFrame macro="">
      <xdr:nvGraphicFramePr>
        <xdr:cNvPr id="409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171449</xdr:colOff>
      <xdr:row>2</xdr:row>
      <xdr:rowOff>47625</xdr:rowOff>
    </xdr:from>
    <xdr:to>
      <xdr:col>21</xdr:col>
      <xdr:colOff>250274</xdr:colOff>
      <xdr:row>14</xdr:row>
      <xdr:rowOff>48525</xdr:rowOff>
    </xdr:to>
    <xdr:graphicFrame macro="">
      <xdr:nvGraphicFramePr>
        <xdr:cNvPr id="409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361949</xdr:colOff>
      <xdr:row>2</xdr:row>
      <xdr:rowOff>38100</xdr:rowOff>
    </xdr:from>
    <xdr:to>
      <xdr:col>27</xdr:col>
      <xdr:colOff>88349</xdr:colOff>
      <xdr:row>14</xdr:row>
      <xdr:rowOff>75000</xdr:rowOff>
    </xdr:to>
    <xdr:graphicFrame macro="">
      <xdr:nvGraphicFramePr>
        <xdr:cNvPr id="409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47625</xdr:rowOff>
    </xdr:from>
    <xdr:to>
      <xdr:col>6</xdr:col>
      <xdr:colOff>374100</xdr:colOff>
      <xdr:row>15</xdr:row>
      <xdr:rowOff>85725</xdr:rowOff>
    </xdr:to>
    <xdr:graphicFrame macro="">
      <xdr:nvGraphicFramePr>
        <xdr:cNvPr id="512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1</xdr:row>
      <xdr:rowOff>76200</xdr:rowOff>
    </xdr:from>
    <xdr:to>
      <xdr:col>12</xdr:col>
      <xdr:colOff>142875</xdr:colOff>
      <xdr:row>15</xdr:row>
      <xdr:rowOff>114300</xdr:rowOff>
    </xdr:to>
    <xdr:graphicFrame macro="">
      <xdr:nvGraphicFramePr>
        <xdr:cNvPr id="512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276224</xdr:colOff>
      <xdr:row>1</xdr:row>
      <xdr:rowOff>76200</xdr:rowOff>
    </xdr:from>
    <xdr:to>
      <xdr:col>18</xdr:col>
      <xdr:colOff>2624</xdr:colOff>
      <xdr:row>15</xdr:row>
      <xdr:rowOff>114300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105</xdr:col>
      <xdr:colOff>273050</xdr:colOff>
      <xdr:row>0</xdr:row>
      <xdr:rowOff>187325</xdr:rowOff>
    </xdr:from>
    <xdr:to>
      <xdr:col>113</xdr:col>
      <xdr:colOff>436250</xdr:colOff>
      <xdr:row>19</xdr:row>
      <xdr:rowOff>49125</xdr:rowOff>
    </xdr:to>
    <xdr:graphicFrame macro="">
      <xdr:nvGraphicFramePr>
        <xdr:cNvPr id="922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0.75993</cdr:x>
      <cdr:y>0.91309</cdr:y>
    </cdr:from>
    <cdr:to>
      <cdr:x>0.97913</cdr:x>
      <cdr:y>0.98697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28537" y="3296240"/>
          <a:ext cx="1248552" cy="2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>
            <a:buFont typeface="Arial" pitchFamily="34" charset="0"/>
            <a:buChar char="•"/>
          </a:pPr>
          <a:r>
            <a:rPr lang="en-NZ" sz="900"/>
            <a:t>Source : IRTAD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</xdr:row>
      <xdr:rowOff>38100</xdr:rowOff>
    </xdr:from>
    <xdr:to>
      <xdr:col>5</xdr:col>
      <xdr:colOff>590550</xdr:colOff>
      <xdr:row>16</xdr:row>
      <xdr:rowOff>76200</xdr:rowOff>
    </xdr:to>
    <xdr:graphicFrame macro="">
      <xdr:nvGraphicFramePr>
        <xdr:cNvPr id="614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2</xdr:row>
      <xdr:rowOff>19050</xdr:rowOff>
    </xdr:from>
    <xdr:to>
      <xdr:col>7</xdr:col>
      <xdr:colOff>190500</xdr:colOff>
      <xdr:row>16</xdr:row>
      <xdr:rowOff>57150</xdr:rowOff>
    </xdr:to>
    <xdr:graphicFrame macro="">
      <xdr:nvGraphicFramePr>
        <xdr:cNvPr id="614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</xdr:row>
      <xdr:rowOff>38100</xdr:rowOff>
    </xdr:from>
    <xdr:to>
      <xdr:col>9</xdr:col>
      <xdr:colOff>76200</xdr:colOff>
      <xdr:row>16</xdr:row>
      <xdr:rowOff>76200</xdr:rowOff>
    </xdr:to>
    <xdr:graphicFrame macro="">
      <xdr:nvGraphicFramePr>
        <xdr:cNvPr id="552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</xdr:row>
      <xdr:rowOff>76200</xdr:rowOff>
    </xdr:from>
    <xdr:to>
      <xdr:col>6</xdr:col>
      <xdr:colOff>38100</xdr:colOff>
      <xdr:row>16</xdr:row>
      <xdr:rowOff>114300</xdr:rowOff>
    </xdr:to>
    <xdr:graphicFrame macro="">
      <xdr:nvGraphicFramePr>
        <xdr:cNvPr id="5734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</xdr:row>
      <xdr:rowOff>38100</xdr:rowOff>
    </xdr:from>
    <xdr:to>
      <xdr:col>6</xdr:col>
      <xdr:colOff>374100</xdr:colOff>
      <xdr:row>13</xdr:row>
      <xdr:rowOff>141825</xdr:rowOff>
    </xdr:to>
    <xdr:graphicFrame macro="">
      <xdr:nvGraphicFramePr>
        <xdr:cNvPr id="1536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</xdr:row>
      <xdr:rowOff>114300</xdr:rowOff>
    </xdr:from>
    <xdr:to>
      <xdr:col>6</xdr:col>
      <xdr:colOff>476758</xdr:colOff>
      <xdr:row>12</xdr:row>
      <xdr:rowOff>89967</xdr:rowOff>
    </xdr:to>
    <xdr:graphicFrame macro="">
      <xdr:nvGraphicFramePr>
        <xdr:cNvPr id="1843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93133</xdr:colOff>
      <xdr:row>1</xdr:row>
      <xdr:rowOff>47625</xdr:rowOff>
    </xdr:from>
    <xdr:to>
      <xdr:col>13</xdr:col>
      <xdr:colOff>412749</xdr:colOff>
      <xdr:row>12</xdr:row>
      <xdr:rowOff>23292</xdr:rowOff>
    </xdr:to>
    <xdr:graphicFrame macro="">
      <xdr:nvGraphicFramePr>
        <xdr:cNvPr id="1843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514350</xdr:colOff>
      <xdr:row>1</xdr:row>
      <xdr:rowOff>38100</xdr:rowOff>
    </xdr:from>
    <xdr:to>
      <xdr:col>20</xdr:col>
      <xdr:colOff>120100</xdr:colOff>
      <xdr:row>12</xdr:row>
      <xdr:rowOff>13767</xdr:rowOff>
    </xdr:to>
    <xdr:graphicFrame macro="">
      <xdr:nvGraphicFramePr>
        <xdr:cNvPr id="184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2</xdr:row>
      <xdr:rowOff>21167</xdr:rowOff>
    </xdr:from>
    <xdr:to>
      <xdr:col>25</xdr:col>
      <xdr:colOff>456417</xdr:colOff>
      <xdr:row>9</xdr:row>
      <xdr:rowOff>159500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433917</xdr:colOff>
      <xdr:row>2</xdr:row>
      <xdr:rowOff>78316</xdr:rowOff>
    </xdr:from>
    <xdr:to>
      <xdr:col>24</xdr:col>
      <xdr:colOff>134917</xdr:colOff>
      <xdr:row>15</xdr:row>
      <xdr:rowOff>43400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462491</xdr:colOff>
      <xdr:row>2</xdr:row>
      <xdr:rowOff>67734</xdr:rowOff>
    </xdr:from>
    <xdr:to>
      <xdr:col>18</xdr:col>
      <xdr:colOff>279908</xdr:colOff>
      <xdr:row>15</xdr:row>
      <xdr:rowOff>32818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209550</xdr:colOff>
      <xdr:row>2</xdr:row>
      <xdr:rowOff>76200</xdr:rowOff>
    </xdr:from>
    <xdr:to>
      <xdr:col>6</xdr:col>
      <xdr:colOff>524383</xdr:colOff>
      <xdr:row>15</xdr:row>
      <xdr:rowOff>41284</xdr:rowOff>
    </xdr:to>
    <xdr:graphicFrame macro="">
      <xdr:nvGraphicFramePr>
        <xdr:cNvPr id="10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1059</xdr:colOff>
      <xdr:row>2</xdr:row>
      <xdr:rowOff>67733</xdr:rowOff>
    </xdr:from>
    <xdr:to>
      <xdr:col>12</xdr:col>
      <xdr:colOff>315892</xdr:colOff>
      <xdr:row>15</xdr:row>
      <xdr:rowOff>32817</xdr:rowOff>
    </xdr:to>
    <xdr:graphicFrame macro="">
      <xdr:nvGraphicFramePr>
        <xdr:cNvPr id="10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28575</xdr:rowOff>
    </xdr:from>
    <xdr:to>
      <xdr:col>5</xdr:col>
      <xdr:colOff>488400</xdr:colOff>
      <xdr:row>14</xdr:row>
      <xdr:rowOff>160875</xdr:rowOff>
    </xdr:to>
    <xdr:graphicFrame macro="">
      <xdr:nvGraphicFramePr>
        <xdr:cNvPr id="266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2</xdr:row>
      <xdr:rowOff>76200</xdr:rowOff>
    </xdr:from>
    <xdr:to>
      <xdr:col>5</xdr:col>
      <xdr:colOff>593174</xdr:colOff>
      <xdr:row>16</xdr:row>
      <xdr:rowOff>113250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2</xdr:row>
      <xdr:rowOff>152400</xdr:rowOff>
    </xdr:from>
    <xdr:to>
      <xdr:col>23</xdr:col>
      <xdr:colOff>342900</xdr:colOff>
      <xdr:row>16</xdr:row>
      <xdr:rowOff>152400</xdr:rowOff>
    </xdr:to>
    <xdr:graphicFrame macro="">
      <xdr:nvGraphicFramePr>
        <xdr:cNvPr id="205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504825</xdr:colOff>
      <xdr:row>2</xdr:row>
      <xdr:rowOff>142875</xdr:rowOff>
    </xdr:from>
    <xdr:to>
      <xdr:col>29</xdr:col>
      <xdr:colOff>228600</xdr:colOff>
      <xdr:row>16</xdr:row>
      <xdr:rowOff>142875</xdr:rowOff>
    </xdr:to>
    <xdr:graphicFrame macro="">
      <xdr:nvGraphicFramePr>
        <xdr:cNvPr id="205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11</xdr:col>
      <xdr:colOff>508275</xdr:colOff>
      <xdr:row>13</xdr:row>
      <xdr:rowOff>750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47625</xdr:colOff>
      <xdr:row>3</xdr:row>
      <xdr:rowOff>28575</xdr:rowOff>
    </xdr:from>
    <xdr:to>
      <xdr:col>17</xdr:col>
      <xdr:colOff>381000</xdr:colOff>
      <xdr:row>17</xdr:row>
      <xdr:rowOff>28575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133350</xdr:rowOff>
    </xdr:from>
    <xdr:to>
      <xdr:col>7</xdr:col>
      <xdr:colOff>9525</xdr:colOff>
      <xdr:row>13</xdr:row>
      <xdr:rowOff>161925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1</xdr:row>
      <xdr:rowOff>76200</xdr:rowOff>
    </xdr:from>
    <xdr:to>
      <xdr:col>15</xdr:col>
      <xdr:colOff>190500</xdr:colOff>
      <xdr:row>14</xdr:row>
      <xdr:rowOff>28575</xdr:rowOff>
    </xdr:to>
    <xdr:graphicFrame macro="">
      <xdr:nvGraphicFramePr>
        <xdr:cNvPr id="307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314324</xdr:colOff>
      <xdr:row>1</xdr:row>
      <xdr:rowOff>95249</xdr:rowOff>
    </xdr:from>
    <xdr:to>
      <xdr:col>21</xdr:col>
      <xdr:colOff>421724</xdr:colOff>
      <xdr:row>14</xdr:row>
      <xdr:rowOff>46574</xdr:rowOff>
    </xdr:to>
    <xdr:graphicFrame macro="">
      <xdr:nvGraphicFramePr>
        <xdr:cNvPr id="307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504825</xdr:colOff>
      <xdr:row>1</xdr:row>
      <xdr:rowOff>76199</xdr:rowOff>
    </xdr:from>
    <xdr:to>
      <xdr:col>27</xdr:col>
      <xdr:colOff>440775</xdr:colOff>
      <xdr:row>14</xdr:row>
      <xdr:rowOff>27524</xdr:rowOff>
    </xdr:to>
    <xdr:graphicFrame macro="">
      <xdr:nvGraphicFramePr>
        <xdr:cNvPr id="307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85725</xdr:colOff>
      <xdr:row>55</xdr:row>
      <xdr:rowOff>95250</xdr:rowOff>
    </xdr:from>
    <xdr:to>
      <xdr:col>28</xdr:col>
      <xdr:colOff>298725</xdr:colOff>
      <xdr:row>65</xdr:row>
      <xdr:rowOff>96000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152400</xdr:colOff>
      <xdr:row>67</xdr:row>
      <xdr:rowOff>19050</xdr:rowOff>
    </xdr:from>
    <xdr:to>
      <xdr:col>28</xdr:col>
      <xdr:colOff>146325</xdr:colOff>
      <xdr:row>77</xdr:row>
      <xdr:rowOff>19800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1</xdr:row>
      <xdr:rowOff>66675</xdr:rowOff>
    </xdr:from>
    <xdr:to>
      <xdr:col>7</xdr:col>
      <xdr:colOff>135974</xdr:colOff>
      <xdr:row>15</xdr:row>
      <xdr:rowOff>104775</xdr:rowOff>
    </xdr:to>
    <xdr:graphicFrame macro="">
      <xdr:nvGraphicFramePr>
        <xdr:cNvPr id="358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57150</xdr:rowOff>
    </xdr:from>
    <xdr:to>
      <xdr:col>12</xdr:col>
      <xdr:colOff>371475</xdr:colOff>
      <xdr:row>15</xdr:row>
      <xdr:rowOff>95250</xdr:rowOff>
    </xdr:to>
    <xdr:graphicFrame macro="">
      <xdr:nvGraphicFramePr>
        <xdr:cNvPr id="3788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3</xdr:row>
      <xdr:rowOff>38099</xdr:rowOff>
    </xdr:from>
    <xdr:to>
      <xdr:col>18</xdr:col>
      <xdr:colOff>514349</xdr:colOff>
      <xdr:row>14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4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5.bin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Relationship Id="rId5" Type="http://schemas.openxmlformats.org/officeDocument/2006/relationships/drawing" Target="../drawings/drawing11.xml"/><Relationship Id="rId4" Type="http://schemas.openxmlformats.org/officeDocument/2006/relationships/printerSettings" Target="../printerSettings/printerSettings4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Relationship Id="rId5" Type="http://schemas.openxmlformats.org/officeDocument/2006/relationships/drawing" Target="../drawings/drawing12.xml"/><Relationship Id="rId4" Type="http://schemas.openxmlformats.org/officeDocument/2006/relationships/printerSettings" Target="../printerSettings/printerSettings5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2" Type="http://schemas.openxmlformats.org/officeDocument/2006/relationships/printerSettings" Target="../printerSettings/printerSettings52.bin"/><Relationship Id="rId1" Type="http://schemas.openxmlformats.org/officeDocument/2006/relationships/printerSettings" Target="../printerSettings/printerSettings51.bin"/><Relationship Id="rId6" Type="http://schemas.openxmlformats.org/officeDocument/2006/relationships/drawing" Target="../drawings/drawing13.xml"/><Relationship Id="rId5" Type="http://schemas.openxmlformats.org/officeDocument/2006/relationships/printerSettings" Target="../printerSettings/printerSettings54.bin"/><Relationship Id="rId4" Type="http://schemas.openxmlformats.org/officeDocument/2006/relationships/hyperlink" Target="http://www.nzta.govt.nz/resources/state-highway-traffic-growth/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57.bin"/><Relationship Id="rId7" Type="http://schemas.openxmlformats.org/officeDocument/2006/relationships/drawing" Target="../drawings/drawing14.xml"/><Relationship Id="rId2" Type="http://schemas.openxmlformats.org/officeDocument/2006/relationships/printerSettings" Target="../printerSettings/printerSettings56.bin"/><Relationship Id="rId1" Type="http://schemas.openxmlformats.org/officeDocument/2006/relationships/printerSettings" Target="../printerSettings/printerSettings55.bin"/><Relationship Id="rId6" Type="http://schemas.openxmlformats.org/officeDocument/2006/relationships/printerSettings" Target="../printerSettings/printerSettings58.bin"/><Relationship Id="rId5" Type="http://schemas.openxmlformats.org/officeDocument/2006/relationships/hyperlink" Target="http://www.infrastructure.gov.au/roads/safety/road_fatality_statistics/fatal_road_crash_database.aspx" TargetMode="External"/><Relationship Id="rId4" Type="http://schemas.openxmlformats.org/officeDocument/2006/relationships/hyperlink" Target="http://www.irtad.net/" TargetMode="External"/><Relationship Id="rId9" Type="http://schemas.openxmlformats.org/officeDocument/2006/relationships/comments" Target="../comments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://www.stats.govt.nz/infoshare/SelectVariables.aspx?pxID=93f9de85-6b0c-45ea-8038-11b44bf97d38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hyperlink" Target="http://www.stats.govt.nz/browse_for_stats/income-and-work/employment_and_unemployment.aspx" TargetMode="External"/><Relationship Id="rId1" Type="http://schemas.openxmlformats.org/officeDocument/2006/relationships/hyperlink" Target="http://nzdotstat.stats.govt.nz/wbos/Index.aspx?DataSetCode=TABLECODE70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1.bin"/><Relationship Id="rId2" Type="http://schemas.openxmlformats.org/officeDocument/2006/relationships/printerSettings" Target="../printerSettings/printerSettings60.bin"/><Relationship Id="rId1" Type="http://schemas.openxmlformats.org/officeDocument/2006/relationships/printerSettings" Target="../printerSettings/printerSettings59.bin"/><Relationship Id="rId5" Type="http://schemas.openxmlformats.org/officeDocument/2006/relationships/drawing" Target="../drawings/drawing18.xml"/><Relationship Id="rId4" Type="http://schemas.openxmlformats.org/officeDocument/2006/relationships/printerSettings" Target="../printerSettings/printerSettings6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5.bin"/><Relationship Id="rId2" Type="http://schemas.openxmlformats.org/officeDocument/2006/relationships/printerSettings" Target="../printerSettings/printerSettings64.bin"/><Relationship Id="rId1" Type="http://schemas.openxmlformats.org/officeDocument/2006/relationships/printerSettings" Target="../printerSettings/printerSettings63.bin"/><Relationship Id="rId4" Type="http://schemas.openxmlformats.org/officeDocument/2006/relationships/printerSettings" Target="../printerSettings/printerSettings6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2"/>
  <sheetViews>
    <sheetView workbookViewId="0">
      <selection activeCell="D8" sqref="D8"/>
    </sheetView>
  </sheetViews>
  <sheetFormatPr defaultRowHeight="13.2"/>
  <cols>
    <col min="1" max="1" width="10.33203125" customWidth="1"/>
    <col min="2" max="2" width="63.5546875" customWidth="1"/>
  </cols>
  <sheetData>
    <row r="1" spans="1:5" ht="26.25" customHeight="1">
      <c r="A1" s="314" t="s">
        <v>604</v>
      </c>
      <c r="B1" s="4"/>
      <c r="C1" s="313"/>
      <c r="D1" s="313"/>
      <c r="E1" s="56"/>
    </row>
    <row r="3" spans="1:5">
      <c r="A3" s="169" t="s">
        <v>548</v>
      </c>
    </row>
    <row r="5" spans="1:5">
      <c r="A5" s="280" t="s">
        <v>0</v>
      </c>
      <c r="B5" s="254"/>
    </row>
    <row r="6" spans="1:5">
      <c r="A6" s="280"/>
      <c r="B6" s="287" t="s">
        <v>1</v>
      </c>
    </row>
    <row r="7" spans="1:5">
      <c r="A7" s="280"/>
      <c r="B7" s="287" t="s">
        <v>412</v>
      </c>
    </row>
    <row r="8" spans="1:5">
      <c r="A8" s="280"/>
      <c r="B8" s="287" t="s">
        <v>301</v>
      </c>
    </row>
    <row r="9" spans="1:5">
      <c r="A9" s="280"/>
      <c r="B9" s="287" t="s">
        <v>425</v>
      </c>
    </row>
    <row r="10" spans="1:5">
      <c r="A10" s="280"/>
      <c r="B10" s="287" t="s">
        <v>426</v>
      </c>
    </row>
    <row r="11" spans="1:5">
      <c r="A11" s="280"/>
      <c r="B11" s="287" t="s">
        <v>427</v>
      </c>
    </row>
    <row r="12" spans="1:5">
      <c r="A12" s="280"/>
      <c r="B12" s="287" t="s">
        <v>428</v>
      </c>
    </row>
    <row r="13" spans="1:5">
      <c r="A13" s="280"/>
      <c r="B13" s="287" t="s">
        <v>429</v>
      </c>
    </row>
    <row r="14" spans="1:5">
      <c r="A14" s="280"/>
      <c r="B14" s="288" t="s">
        <v>430</v>
      </c>
    </row>
    <row r="15" spans="1:5">
      <c r="A15" s="280"/>
      <c r="B15" s="287" t="s">
        <v>605</v>
      </c>
    </row>
    <row r="16" spans="1:5">
      <c r="A16" s="280"/>
      <c r="B16" s="287" t="s">
        <v>431</v>
      </c>
    </row>
    <row r="17" spans="1:2">
      <c r="A17" s="280"/>
      <c r="B17" s="287"/>
    </row>
    <row r="18" spans="1:2">
      <c r="A18" t="s">
        <v>433</v>
      </c>
      <c r="B18" s="287"/>
    </row>
    <row r="19" spans="1:2">
      <c r="A19" s="280"/>
      <c r="B19" s="312" t="s">
        <v>434</v>
      </c>
    </row>
    <row r="20" spans="1:2">
      <c r="A20" s="280"/>
      <c r="B20" s="56"/>
    </row>
    <row r="21" spans="1:2">
      <c r="A21" s="280" t="s">
        <v>2</v>
      </c>
      <c r="B21" s="254"/>
    </row>
    <row r="22" spans="1:2">
      <c r="A22" s="280"/>
      <c r="B22" s="287" t="s">
        <v>5</v>
      </c>
    </row>
    <row r="23" spans="1:2">
      <c r="A23" s="280"/>
      <c r="B23" s="287" t="s">
        <v>6</v>
      </c>
    </row>
    <row r="24" spans="1:2">
      <c r="A24" s="280"/>
      <c r="B24" s="287" t="s">
        <v>295</v>
      </c>
    </row>
    <row r="25" spans="1:2">
      <c r="A25" s="280"/>
      <c r="B25" s="169" t="s">
        <v>460</v>
      </c>
    </row>
    <row r="26" spans="1:2">
      <c r="A26" s="280"/>
      <c r="B26" s="287" t="s">
        <v>7</v>
      </c>
    </row>
    <row r="27" spans="1:2">
      <c r="A27" s="280"/>
      <c r="B27" s="287" t="s">
        <v>378</v>
      </c>
    </row>
    <row r="28" spans="1:2">
      <c r="A28" s="280"/>
      <c r="B28" s="288" t="s">
        <v>215</v>
      </c>
    </row>
    <row r="29" spans="1:2">
      <c r="A29" s="280"/>
      <c r="B29" s="284"/>
    </row>
    <row r="30" spans="1:2">
      <c r="A30" t="s">
        <v>461</v>
      </c>
      <c r="B30" s="280"/>
    </row>
    <row r="31" spans="1:2">
      <c r="A31" s="280"/>
      <c r="B31" s="280"/>
    </row>
    <row r="32" spans="1:2">
      <c r="A32" s="280"/>
      <c r="B32" s="286"/>
    </row>
  </sheetData>
  <customSheetViews>
    <customSheetView guid="{BE477902-03C8-43E2-8A95-9B5C06ED7E3B}">
      <selection activeCell="B8" sqref="B8"/>
      <pageMargins left="0.33" right="0.7" top="0.35" bottom="0.75" header="0.3" footer="0.3"/>
      <pageSetup paperSize="9" orientation="portrait" r:id="rId1"/>
    </customSheetView>
    <customSheetView guid="{54431632-60CA-490A-B625-F84D986B77B5}">
      <selection activeCell="B8" sqref="B8"/>
      <pageMargins left="0.33" right="0.7" top="0.35" bottom="0.75" header="0.3" footer="0.3"/>
      <pageSetup paperSize="9" orientation="portrait" r:id="rId2"/>
    </customSheetView>
    <customSheetView guid="{CA0580B8-3FF5-49ED-816A-017DDF38942F}">
      <selection activeCell="B8" sqref="B8"/>
      <pageMargins left="0.33" right="0.7" top="0.35" bottom="0.75" header="0.3" footer="0.3"/>
      <pageSetup paperSize="9" orientation="portrait" r:id="rId3"/>
    </customSheetView>
  </customSheetViews>
  <hyperlinks>
    <hyperlink ref="B6" location="'12month_toll'!A1" display="Rolling 12 month road toll"/>
    <hyperlink ref="B8" location="Trends!A1" display="Fundamental factors"/>
    <hyperlink ref="B10" location="Road_user!A1" display="By type of road user"/>
    <hyperlink ref="B11" location="Age!A1" display="By age group"/>
    <hyperlink ref="B13" location="Road_type!A1" display="By road type (State Highway/local by urban/open road)"/>
    <hyperlink ref="B14" location="'Day_night weekend'!A1" display="By day/night, weekend/weekday"/>
    <hyperlink ref="B15" location="Heavy!A1" display="In heavy vehicle crashes"/>
    <hyperlink ref="B16" location="Region!A1" display="By local govt region"/>
    <hyperlink ref="B22" location="ACC!A1" display="ACC claims"/>
    <hyperlink ref="B23" location="Hospitalisations!A1" display="Hospitalisations"/>
    <hyperlink ref="B25" location="International!A1" display="International trends"/>
    <hyperlink ref="B24" location="Travel!A1" display="All road travel"/>
    <hyperlink ref="B26" location="Fuel!A1" display="Fuel prices"/>
    <hyperlink ref="B27" location="Unemployment!A1" display="Employment"/>
    <hyperlink ref="B28" location="Speed!A1" display="Vehicles over the speed limit"/>
    <hyperlink ref="B7" location="'12month_toll'!A1" display="Quarterly road toll"/>
    <hyperlink ref="A3" location="'Latest quarter'!A1" display="Highlights this quarter"/>
    <hyperlink ref="B9" location="Variability!A1" display="Quarterly variation"/>
    <hyperlink ref="B12" location="'Detailed ages'!A1" display="By detailed age groups"/>
    <hyperlink ref="B19" location="Crashes!A1" display="Deaths per crash"/>
  </hyperlinks>
  <pageMargins left="0.33" right="0.7" top="0.3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AQ100"/>
  <sheetViews>
    <sheetView zoomScaleNormal="100" workbookViewId="0">
      <pane xSplit="1" ySplit="17" topLeftCell="B18" activePane="bottomRight" state="frozen"/>
      <selection pane="topRight" activeCell="B1" sqref="B1"/>
      <selection pane="bottomLeft" activeCell="A18" sqref="A18"/>
      <selection pane="bottomRight" activeCell="B18" sqref="B18"/>
    </sheetView>
  </sheetViews>
  <sheetFormatPr defaultRowHeight="13.2"/>
  <cols>
    <col min="2" max="2" width="8.5546875" bestFit="1" customWidth="1"/>
    <col min="3" max="6" width="8.88671875" bestFit="1" customWidth="1"/>
    <col min="7" max="7" width="7.88671875" customWidth="1"/>
    <col min="8" max="9" width="6.5546875" style="56" customWidth="1"/>
    <col min="10" max="10" width="7" style="56" customWidth="1"/>
    <col min="11" max="11" width="7.6640625" style="56" customWidth="1"/>
    <col min="12" max="12" width="7.44140625" customWidth="1"/>
    <col min="13" max="13" width="8.33203125" style="107" customWidth="1"/>
    <col min="14" max="15" width="7.33203125" style="107" bestFit="1" customWidth="1"/>
    <col min="16" max="17" width="7.44140625" style="106" bestFit="1" customWidth="1"/>
    <col min="18" max="19" width="8.5546875" style="107" bestFit="1" customWidth="1"/>
    <col min="20" max="20" width="8.5546875" style="107" customWidth="1"/>
    <col min="21" max="21" width="8.5546875" style="107" bestFit="1" customWidth="1"/>
    <col min="22" max="22" width="8.5546875" customWidth="1"/>
    <col min="23" max="23" width="9.109375" customWidth="1"/>
    <col min="24" max="25" width="7.6640625" customWidth="1"/>
    <col min="26" max="28" width="9.33203125" customWidth="1"/>
    <col min="29" max="29" width="8.33203125" customWidth="1"/>
    <col min="30" max="30" width="8.109375" customWidth="1"/>
    <col min="31" max="31" width="9" customWidth="1"/>
    <col min="32" max="32" width="8.109375" customWidth="1"/>
    <col min="33" max="51" width="3" customWidth="1"/>
    <col min="52" max="52" width="11.6640625" bestFit="1" customWidth="1"/>
  </cols>
  <sheetData>
    <row r="1" spans="1:43" ht="29.25" customHeight="1">
      <c r="A1" s="7" t="s">
        <v>414</v>
      </c>
      <c r="B1" s="15"/>
      <c r="C1" s="15"/>
      <c r="D1" s="16"/>
      <c r="E1" s="16"/>
      <c r="F1" s="16"/>
      <c r="G1" s="16"/>
      <c r="H1" s="16"/>
      <c r="I1" s="16"/>
      <c r="J1" s="16"/>
      <c r="K1" s="16"/>
      <c r="L1" s="16"/>
      <c r="M1" s="103"/>
      <c r="N1" s="103"/>
      <c r="O1" s="103"/>
      <c r="P1" s="104"/>
      <c r="Q1" s="104"/>
      <c r="R1" s="105"/>
      <c r="S1" s="105"/>
      <c r="T1" s="105"/>
      <c r="U1" s="10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3" s="56" customFormat="1" ht="14.25" customHeight="1">
      <c r="A2" s="268"/>
      <c r="B2" s="270"/>
      <c r="C2" s="270"/>
      <c r="D2" s="90"/>
      <c r="E2" s="90"/>
      <c r="F2" s="90"/>
      <c r="G2" s="90"/>
      <c r="H2" s="90"/>
      <c r="I2" s="90"/>
      <c r="J2" s="90"/>
      <c r="K2" s="90"/>
      <c r="L2" s="90"/>
      <c r="M2" s="272"/>
      <c r="N2" s="272"/>
      <c r="O2" s="272"/>
      <c r="P2" s="273"/>
      <c r="Q2" s="273"/>
      <c r="R2" s="274"/>
      <c r="S2" s="274"/>
      <c r="T2" s="274"/>
      <c r="U2" s="274"/>
    </row>
    <row r="3" spans="1:43" s="56" customFormat="1" ht="14.25" customHeight="1">
      <c r="A3" s="268"/>
      <c r="B3" s="270"/>
      <c r="C3" s="270"/>
      <c r="D3" s="90"/>
      <c r="E3" s="90"/>
      <c r="F3" s="90"/>
      <c r="G3" s="90"/>
      <c r="H3" s="90"/>
      <c r="I3" s="90"/>
      <c r="J3" s="90"/>
      <c r="K3" s="90"/>
      <c r="L3" s="90"/>
      <c r="M3" s="272"/>
      <c r="N3" s="272"/>
      <c r="O3" s="272"/>
      <c r="P3" s="273"/>
      <c r="Q3" s="273"/>
      <c r="R3" s="274"/>
      <c r="S3" s="274"/>
      <c r="T3" s="274"/>
      <c r="U3" s="274"/>
    </row>
    <row r="4" spans="1:43" s="56" customFormat="1" ht="14.25" customHeight="1">
      <c r="A4" s="268"/>
      <c r="B4" s="270"/>
      <c r="C4" s="270"/>
      <c r="D4" s="90"/>
      <c r="E4" s="90"/>
      <c r="F4" s="90"/>
      <c r="G4" s="90"/>
      <c r="H4" s="90"/>
      <c r="I4" s="90"/>
      <c r="J4" s="90"/>
      <c r="K4" s="90"/>
      <c r="L4" s="90"/>
      <c r="M4" s="272"/>
      <c r="N4" s="272"/>
      <c r="O4" s="272"/>
      <c r="P4" s="273"/>
      <c r="Q4" s="273"/>
      <c r="R4" s="274"/>
      <c r="S4" s="274"/>
      <c r="T4" s="274"/>
      <c r="U4" s="274"/>
    </row>
    <row r="5" spans="1:43" s="56" customFormat="1" ht="14.25" customHeight="1">
      <c r="A5" s="268"/>
      <c r="B5" s="270"/>
      <c r="C5" s="270"/>
      <c r="D5" s="90"/>
      <c r="E5" s="90"/>
      <c r="F5" s="90"/>
      <c r="G5" s="90"/>
      <c r="H5" s="90"/>
      <c r="I5" s="90"/>
      <c r="J5" s="90"/>
      <c r="K5" s="90"/>
      <c r="L5" s="90"/>
      <c r="M5" s="272"/>
      <c r="N5" s="272"/>
      <c r="O5" s="272"/>
      <c r="P5" s="273"/>
      <c r="Q5" s="273"/>
      <c r="R5" s="274"/>
      <c r="S5" s="274"/>
      <c r="T5" s="274"/>
      <c r="U5" s="274"/>
    </row>
    <row r="6" spans="1:43" s="56" customFormat="1" ht="14.25" customHeight="1">
      <c r="A6" s="268"/>
      <c r="B6" s="270"/>
      <c r="C6" s="270"/>
      <c r="D6" s="90"/>
      <c r="E6" s="90"/>
      <c r="F6" s="90"/>
      <c r="G6" s="90"/>
      <c r="H6" s="90"/>
      <c r="I6" s="90"/>
      <c r="J6" s="90"/>
      <c r="K6" s="90"/>
      <c r="L6" s="90"/>
      <c r="M6" s="272"/>
      <c r="N6" s="272"/>
      <c r="O6" s="272"/>
      <c r="P6" s="273"/>
      <c r="Q6" s="273"/>
      <c r="R6" s="274"/>
      <c r="S6" s="274"/>
      <c r="T6" s="274"/>
      <c r="U6" s="274"/>
    </row>
    <row r="7" spans="1:43" s="56" customFormat="1" ht="14.25" customHeight="1">
      <c r="A7" s="268"/>
      <c r="B7" s="270"/>
      <c r="C7" s="270"/>
      <c r="D7" s="90"/>
      <c r="E7" s="90"/>
      <c r="F7" s="90"/>
      <c r="G7" s="90"/>
      <c r="H7" s="90"/>
      <c r="I7" s="90"/>
      <c r="J7" s="90"/>
      <c r="K7" s="90"/>
      <c r="L7" s="90"/>
      <c r="M7" s="272"/>
      <c r="N7" s="272"/>
      <c r="O7" s="272"/>
      <c r="P7" s="273"/>
      <c r="Q7" s="273"/>
      <c r="R7" s="274"/>
      <c r="S7" s="274"/>
      <c r="T7" s="274"/>
      <c r="U7" s="274"/>
    </row>
    <row r="8" spans="1:43" s="56" customFormat="1" ht="14.25" customHeight="1">
      <c r="A8" s="268"/>
      <c r="B8" s="270"/>
      <c r="C8" s="270"/>
      <c r="D8" s="90"/>
      <c r="E8" s="90"/>
      <c r="F8" s="90"/>
      <c r="G8" s="90"/>
      <c r="H8" s="90"/>
      <c r="I8" s="90"/>
      <c r="J8" s="90"/>
      <c r="K8" s="90"/>
      <c r="L8" s="90"/>
      <c r="M8" s="272"/>
      <c r="N8" s="272"/>
      <c r="O8" s="272"/>
      <c r="P8" s="273"/>
      <c r="Q8" s="273"/>
      <c r="R8" s="274"/>
      <c r="S8" s="274"/>
      <c r="T8" s="274"/>
      <c r="U8" s="274"/>
    </row>
    <row r="9" spans="1:43" s="56" customFormat="1" ht="14.25" customHeight="1">
      <c r="A9" s="268"/>
      <c r="B9" s="270"/>
      <c r="C9" s="270"/>
      <c r="D9" s="90"/>
      <c r="E9" s="90"/>
      <c r="F9" s="90"/>
      <c r="G9" s="90"/>
      <c r="H9" s="90"/>
      <c r="I9" s="90"/>
      <c r="J9" s="90"/>
      <c r="K9" s="90"/>
      <c r="L9" s="90"/>
      <c r="M9" s="272"/>
      <c r="N9" s="272"/>
      <c r="O9" s="272"/>
      <c r="P9" s="273"/>
      <c r="Q9" s="273"/>
      <c r="R9" s="274"/>
      <c r="S9" s="274"/>
      <c r="T9" s="274"/>
      <c r="U9" s="274"/>
    </row>
    <row r="10" spans="1:43" s="56" customFormat="1" ht="14.25" customHeight="1">
      <c r="A10" s="268"/>
      <c r="B10" s="270"/>
      <c r="C10" s="270"/>
      <c r="D10" s="90"/>
      <c r="E10" s="90"/>
      <c r="F10" s="90"/>
      <c r="G10" s="90"/>
      <c r="H10" s="90"/>
      <c r="I10" s="90"/>
      <c r="J10" s="90"/>
      <c r="K10" s="90"/>
      <c r="L10" s="90"/>
      <c r="M10" s="272"/>
      <c r="N10" s="272"/>
      <c r="O10" s="272"/>
      <c r="P10" s="273"/>
      <c r="Q10" s="273"/>
      <c r="R10" s="274"/>
      <c r="S10" s="274"/>
      <c r="T10" s="274"/>
      <c r="U10" s="274"/>
    </row>
    <row r="11" spans="1:43" s="56" customFormat="1" ht="14.25" customHeight="1">
      <c r="A11" s="268"/>
      <c r="B11" s="270"/>
      <c r="C11" s="270"/>
      <c r="D11" s="90"/>
      <c r="E11" s="90"/>
      <c r="F11" s="90"/>
      <c r="G11" s="90"/>
      <c r="H11" s="90"/>
      <c r="I11" s="90"/>
      <c r="J11" s="90"/>
      <c r="K11" s="90"/>
      <c r="L11" s="90"/>
      <c r="M11" s="272"/>
      <c r="N11" s="272"/>
      <c r="O11" s="272"/>
      <c r="P11" s="273"/>
      <c r="Q11" s="273"/>
      <c r="R11" s="274"/>
      <c r="S11" s="274"/>
      <c r="T11" s="274"/>
      <c r="U11" s="274"/>
    </row>
    <row r="12" spans="1:43" s="56" customFormat="1" ht="14.25" customHeight="1">
      <c r="A12" s="268"/>
      <c r="B12" s="270"/>
      <c r="C12" s="270"/>
      <c r="D12" s="90"/>
      <c r="E12" s="90"/>
      <c r="F12" s="90"/>
      <c r="G12" s="90"/>
      <c r="H12" s="90"/>
      <c r="I12" s="90"/>
      <c r="J12" s="90"/>
      <c r="K12" s="90"/>
      <c r="L12" s="90"/>
      <c r="M12" s="272"/>
      <c r="N12" s="272"/>
      <c r="O12" s="272"/>
      <c r="P12" s="273"/>
      <c r="Q12" s="273"/>
      <c r="R12" s="274"/>
      <c r="S12" s="274"/>
      <c r="T12" s="274"/>
      <c r="U12" s="274"/>
    </row>
    <row r="13" spans="1:43" s="56" customFormat="1" ht="14.25" customHeight="1">
      <c r="A13" s="268"/>
      <c r="B13" s="270"/>
      <c r="C13" s="270"/>
      <c r="D13" s="90"/>
      <c r="E13" s="90"/>
      <c r="F13" s="90"/>
      <c r="G13" s="90"/>
      <c r="H13" s="90"/>
      <c r="I13" s="90"/>
      <c r="J13" s="90"/>
      <c r="K13" s="90"/>
      <c r="L13" s="90"/>
      <c r="M13" s="272"/>
      <c r="N13" s="272"/>
      <c r="O13" s="272"/>
      <c r="P13" s="273"/>
      <c r="Q13" s="273"/>
      <c r="R13" s="274"/>
      <c r="S13" s="274"/>
      <c r="T13" s="274"/>
      <c r="U13" s="274"/>
    </row>
    <row r="14" spans="1:43" s="56" customFormat="1" ht="14.25" customHeight="1">
      <c r="A14" s="268"/>
      <c r="B14" s="270"/>
      <c r="C14" s="270"/>
      <c r="D14" s="90"/>
      <c r="E14" s="90"/>
      <c r="F14" s="90"/>
      <c r="G14" s="90"/>
      <c r="H14" s="90"/>
      <c r="I14" s="90"/>
      <c r="J14" s="90"/>
      <c r="K14" s="90"/>
      <c r="L14" s="90"/>
      <c r="M14" s="272"/>
      <c r="N14" s="272"/>
      <c r="O14" s="272"/>
      <c r="P14" s="273"/>
      <c r="Q14" s="273"/>
      <c r="R14" s="274"/>
      <c r="S14" s="274"/>
      <c r="T14" s="274"/>
      <c r="U14" s="274"/>
    </row>
    <row r="16" spans="1:43">
      <c r="A16" s="1"/>
      <c r="B16" s="1"/>
      <c r="C16" s="1"/>
      <c r="D16" s="1"/>
      <c r="E16" s="66"/>
      <c r="F16" s="66"/>
      <c r="G16" s="66"/>
      <c r="H16" s="80"/>
      <c r="I16" s="106"/>
      <c r="J16" s="297" t="s">
        <v>40</v>
      </c>
      <c r="K16" s="297"/>
      <c r="L16" s="106"/>
      <c r="M16" s="106"/>
      <c r="N16" s="107" t="s">
        <v>403</v>
      </c>
      <c r="P16" s="107"/>
      <c r="Q16" s="107"/>
      <c r="R16" s="609" t="s">
        <v>406</v>
      </c>
      <c r="S16" s="610"/>
      <c r="T16"/>
      <c r="U16"/>
    </row>
    <row r="17" spans="1:23" ht="27.6">
      <c r="A17" s="21"/>
      <c r="B17" s="128" t="s">
        <v>157</v>
      </c>
      <c r="C17" s="128" t="s">
        <v>158</v>
      </c>
      <c r="D17" s="128" t="s">
        <v>159</v>
      </c>
      <c r="E17" s="128" t="s">
        <v>160</v>
      </c>
      <c r="F17" s="128" t="s">
        <v>161</v>
      </c>
      <c r="G17" s="128" t="s">
        <v>59</v>
      </c>
      <c r="H17" s="109"/>
      <c r="I17" s="108" t="s">
        <v>211</v>
      </c>
      <c r="J17" s="109" t="s">
        <v>158</v>
      </c>
      <c r="K17" s="109" t="s">
        <v>159</v>
      </c>
      <c r="L17" s="109" t="s">
        <v>160</v>
      </c>
      <c r="M17" s="109" t="s">
        <v>161</v>
      </c>
      <c r="N17" s="292" t="s">
        <v>158</v>
      </c>
      <c r="O17" s="109" t="s">
        <v>159</v>
      </c>
      <c r="P17" s="109" t="s">
        <v>160</v>
      </c>
      <c r="Q17" s="109" t="s">
        <v>161</v>
      </c>
      <c r="R17" s="292" t="s">
        <v>274</v>
      </c>
      <c r="S17" s="109" t="s">
        <v>275</v>
      </c>
      <c r="T17" s="295" t="s">
        <v>404</v>
      </c>
      <c r="U17" s="295" t="s">
        <v>405</v>
      </c>
      <c r="V17" s="295" t="s">
        <v>555</v>
      </c>
      <c r="W17" s="295" t="s">
        <v>556</v>
      </c>
    </row>
    <row r="18" spans="1:23" ht="13.8">
      <c r="A18" s="21" t="s">
        <v>202</v>
      </c>
      <c r="B18" s="21">
        <v>0</v>
      </c>
      <c r="C18" s="21">
        <v>71</v>
      </c>
      <c r="D18" s="21">
        <v>9</v>
      </c>
      <c r="E18" s="21">
        <v>36</v>
      </c>
      <c r="F18" s="21">
        <v>14</v>
      </c>
      <c r="G18" s="21">
        <v>130</v>
      </c>
      <c r="H18" s="80"/>
      <c r="I18" s="106"/>
      <c r="J18" s="106"/>
      <c r="K18" s="106"/>
      <c r="L18" s="106"/>
      <c r="M18" s="106"/>
      <c r="N18" s="293"/>
      <c r="P18" s="107"/>
      <c r="Q18" s="107"/>
      <c r="R18" s="49"/>
      <c r="S18"/>
      <c r="T18"/>
      <c r="U18"/>
    </row>
    <row r="19" spans="1:23" ht="13.8">
      <c r="A19" s="21" t="s">
        <v>203</v>
      </c>
      <c r="B19" s="21">
        <v>1</v>
      </c>
      <c r="C19" s="21">
        <v>71</v>
      </c>
      <c r="D19" s="21">
        <v>5</v>
      </c>
      <c r="E19" s="21">
        <v>40</v>
      </c>
      <c r="F19" s="21">
        <v>8</v>
      </c>
      <c r="G19" s="21">
        <v>125</v>
      </c>
      <c r="H19" s="80"/>
      <c r="I19" s="106"/>
      <c r="J19" s="106"/>
      <c r="K19" s="106"/>
      <c r="L19" s="106"/>
      <c r="M19" s="106"/>
      <c r="N19" s="293"/>
      <c r="P19" s="107"/>
      <c r="Q19" s="107"/>
      <c r="R19" s="49"/>
      <c r="S19"/>
      <c r="T19"/>
      <c r="U19"/>
    </row>
    <row r="20" spans="1:23" ht="13.8">
      <c r="A20" s="21" t="s">
        <v>204</v>
      </c>
      <c r="B20" s="21">
        <v>0</v>
      </c>
      <c r="C20" s="21">
        <v>74</v>
      </c>
      <c r="D20" s="21">
        <v>9</v>
      </c>
      <c r="E20" s="21">
        <v>29</v>
      </c>
      <c r="F20" s="21">
        <v>17</v>
      </c>
      <c r="G20" s="21">
        <v>129</v>
      </c>
      <c r="H20" s="80"/>
      <c r="I20" s="106"/>
      <c r="J20" s="106"/>
      <c r="K20" s="106"/>
      <c r="L20" s="106"/>
      <c r="M20" s="106"/>
      <c r="N20" s="293"/>
      <c r="P20" s="107"/>
      <c r="Q20" s="107"/>
      <c r="R20" s="49"/>
      <c r="S20"/>
      <c r="T20"/>
      <c r="U20"/>
    </row>
    <row r="21" spans="1:23" ht="13.8">
      <c r="A21" s="21" t="s">
        <v>205</v>
      </c>
      <c r="B21" s="21">
        <v>1</v>
      </c>
      <c r="C21" s="21">
        <v>58</v>
      </c>
      <c r="D21" s="21">
        <v>11</v>
      </c>
      <c r="E21" s="21">
        <v>40</v>
      </c>
      <c r="F21" s="21">
        <v>15</v>
      </c>
      <c r="G21" s="21">
        <v>125</v>
      </c>
      <c r="H21" s="80"/>
      <c r="I21" s="106"/>
      <c r="J21" s="106"/>
      <c r="K21" s="106"/>
      <c r="L21" s="106"/>
      <c r="M21" s="106"/>
      <c r="N21" s="293"/>
      <c r="P21" s="107"/>
      <c r="Q21" s="107"/>
      <c r="R21" s="49"/>
      <c r="S21"/>
      <c r="T21"/>
      <c r="U21"/>
    </row>
    <row r="22" spans="1:23" ht="13.8">
      <c r="A22" s="21" t="s">
        <v>206</v>
      </c>
      <c r="B22" s="21">
        <v>0</v>
      </c>
      <c r="C22" s="21">
        <v>63</v>
      </c>
      <c r="D22" s="21">
        <v>7</v>
      </c>
      <c r="E22" s="21">
        <v>21</v>
      </c>
      <c r="F22" s="21">
        <v>17</v>
      </c>
      <c r="G22" s="21">
        <v>108</v>
      </c>
      <c r="H22" s="110"/>
      <c r="I22" s="106" t="str">
        <f t="shared" ref="I22:I53" si="0">MID(A22,3,2)</f>
        <v>00</v>
      </c>
      <c r="J22" s="106">
        <f t="shared" ref="J22:J53" si="1">SUM(C19:C22)</f>
        <v>266</v>
      </c>
      <c r="K22" s="106">
        <f t="shared" ref="K22:K53" si="2">SUM(D19:D22)</f>
        <v>32</v>
      </c>
      <c r="L22" s="106">
        <f t="shared" ref="L22:L53" si="3">SUM(E19:E22)</f>
        <v>130</v>
      </c>
      <c r="M22" s="106">
        <f t="shared" ref="M22:M53" si="4">SUM(F19:F22)</f>
        <v>57</v>
      </c>
      <c r="N22" s="331">
        <f t="shared" ref="N22:N53" si="5">J22/(SUM($J22:$M22))</f>
        <v>0.54845360824742273</v>
      </c>
      <c r="O22" s="332">
        <f t="shared" ref="O22:O53" si="6">K22/(SUM($J22:$M22))</f>
        <v>6.5979381443298971E-2</v>
      </c>
      <c r="P22" s="332">
        <f t="shared" ref="P22:P53" si="7">L22/(SUM($J22:$M22))</f>
        <v>0.26804123711340205</v>
      </c>
      <c r="Q22" s="332">
        <f t="shared" ref="Q22:Q53" si="8">M22/(SUM($J22:$M22))</f>
        <v>0.11752577319587629</v>
      </c>
      <c r="R22" s="294">
        <f>J22+L22</f>
        <v>396</v>
      </c>
      <c r="S22" s="290">
        <f>K22+M22</f>
        <v>89</v>
      </c>
      <c r="T22" s="296">
        <f>J22+K22</f>
        <v>298</v>
      </c>
      <c r="U22" s="296">
        <f>L22+M22</f>
        <v>187</v>
      </c>
      <c r="V22" s="546">
        <f t="shared" ref="V22:V83" si="9">U22/(U22+T22)</f>
        <v>0.38556701030927837</v>
      </c>
      <c r="W22" s="547">
        <f>S22/(S22+R22)</f>
        <v>0.18350515463917524</v>
      </c>
    </row>
    <row r="23" spans="1:23" ht="13.8">
      <c r="A23" s="21" t="s">
        <v>207</v>
      </c>
      <c r="B23" s="21">
        <v>0</v>
      </c>
      <c r="C23" s="21">
        <v>66</v>
      </c>
      <c r="D23" s="21">
        <v>14</v>
      </c>
      <c r="E23" s="21">
        <v>30</v>
      </c>
      <c r="F23" s="21">
        <v>18</v>
      </c>
      <c r="G23" s="21">
        <v>128</v>
      </c>
      <c r="H23" s="110"/>
      <c r="I23" s="106" t="str">
        <f t="shared" si="0"/>
        <v>00</v>
      </c>
      <c r="J23" s="106">
        <f t="shared" si="1"/>
        <v>261</v>
      </c>
      <c r="K23" s="106">
        <f t="shared" si="2"/>
        <v>41</v>
      </c>
      <c r="L23" s="106">
        <f t="shared" si="3"/>
        <v>120</v>
      </c>
      <c r="M23" s="106">
        <f t="shared" si="4"/>
        <v>67</v>
      </c>
      <c r="N23" s="331">
        <f t="shared" si="5"/>
        <v>0.53374233128834359</v>
      </c>
      <c r="O23" s="332">
        <f t="shared" si="6"/>
        <v>8.3844580777096112E-2</v>
      </c>
      <c r="P23" s="332">
        <f t="shared" si="7"/>
        <v>0.24539877300613497</v>
      </c>
      <c r="Q23" s="332">
        <f t="shared" si="8"/>
        <v>0.13701431492842536</v>
      </c>
      <c r="R23" s="294">
        <f t="shared" ref="R23:R72" si="10">J23+L23</f>
        <v>381</v>
      </c>
      <c r="S23" s="290">
        <f t="shared" ref="S23:S72" si="11">K23+M23</f>
        <v>108</v>
      </c>
      <c r="T23" s="296">
        <f t="shared" ref="T23:T72" si="12">J23+K23</f>
        <v>302</v>
      </c>
      <c r="U23" s="296">
        <f t="shared" ref="U23:U72" si="13">L23+M23</f>
        <v>187</v>
      </c>
      <c r="V23" s="546">
        <f t="shared" si="9"/>
        <v>0.3824130879345603</v>
      </c>
      <c r="W23" s="547">
        <f t="shared" ref="W23:W84" si="14">S23/(S23+R23)</f>
        <v>0.22085889570552147</v>
      </c>
    </row>
    <row r="24" spans="1:23" ht="13.8">
      <c r="A24" s="21" t="s">
        <v>208</v>
      </c>
      <c r="B24" s="21">
        <v>0</v>
      </c>
      <c r="C24" s="21">
        <v>74</v>
      </c>
      <c r="D24" s="21">
        <v>4</v>
      </c>
      <c r="E24" s="21">
        <v>18</v>
      </c>
      <c r="F24" s="21">
        <v>13</v>
      </c>
      <c r="G24" s="21">
        <v>109</v>
      </c>
      <c r="H24" s="110"/>
      <c r="I24" s="106" t="str">
        <f t="shared" si="0"/>
        <v>00</v>
      </c>
      <c r="J24" s="106">
        <f t="shared" si="1"/>
        <v>261</v>
      </c>
      <c r="K24" s="106">
        <f t="shared" si="2"/>
        <v>36</v>
      </c>
      <c r="L24" s="106">
        <f t="shared" si="3"/>
        <v>109</v>
      </c>
      <c r="M24" s="106">
        <f t="shared" si="4"/>
        <v>63</v>
      </c>
      <c r="N24" s="331">
        <f t="shared" si="5"/>
        <v>0.55650319829424311</v>
      </c>
      <c r="O24" s="332">
        <f t="shared" si="6"/>
        <v>7.6759061833688705E-2</v>
      </c>
      <c r="P24" s="332">
        <f t="shared" si="7"/>
        <v>0.23240938166311301</v>
      </c>
      <c r="Q24" s="332">
        <f t="shared" si="8"/>
        <v>0.13432835820895522</v>
      </c>
      <c r="R24" s="294">
        <f t="shared" si="10"/>
        <v>370</v>
      </c>
      <c r="S24" s="290">
        <f t="shared" si="11"/>
        <v>99</v>
      </c>
      <c r="T24" s="296">
        <f t="shared" si="12"/>
        <v>297</v>
      </c>
      <c r="U24" s="296">
        <f t="shared" si="13"/>
        <v>172</v>
      </c>
      <c r="V24" s="546">
        <f t="shared" si="9"/>
        <v>0.36673773987206826</v>
      </c>
      <c r="W24" s="547">
        <f t="shared" si="14"/>
        <v>0.21108742004264391</v>
      </c>
    </row>
    <row r="25" spans="1:23" ht="13.8">
      <c r="A25" s="21" t="s">
        <v>209</v>
      </c>
      <c r="B25" s="21">
        <v>0</v>
      </c>
      <c r="C25" s="21">
        <v>39</v>
      </c>
      <c r="D25" s="21">
        <v>14</v>
      </c>
      <c r="E25" s="21">
        <v>53</v>
      </c>
      <c r="F25" s="21">
        <v>11</v>
      </c>
      <c r="G25" s="21">
        <v>117</v>
      </c>
      <c r="H25" s="110"/>
      <c r="I25" s="106" t="str">
        <f t="shared" si="0"/>
        <v>00</v>
      </c>
      <c r="J25" s="106">
        <f t="shared" si="1"/>
        <v>242</v>
      </c>
      <c r="K25" s="106">
        <f t="shared" si="2"/>
        <v>39</v>
      </c>
      <c r="L25" s="106">
        <f t="shared" si="3"/>
        <v>122</v>
      </c>
      <c r="M25" s="106">
        <f t="shared" si="4"/>
        <v>59</v>
      </c>
      <c r="N25" s="331">
        <f t="shared" si="5"/>
        <v>0.52380952380952384</v>
      </c>
      <c r="O25" s="332">
        <f t="shared" si="6"/>
        <v>8.4415584415584416E-2</v>
      </c>
      <c r="P25" s="332">
        <f t="shared" si="7"/>
        <v>0.26406926406926406</v>
      </c>
      <c r="Q25" s="332">
        <f t="shared" si="8"/>
        <v>0.12770562770562771</v>
      </c>
      <c r="R25" s="294">
        <f t="shared" si="10"/>
        <v>364</v>
      </c>
      <c r="S25" s="290">
        <f t="shared" si="11"/>
        <v>98</v>
      </c>
      <c r="T25" s="296">
        <f t="shared" si="12"/>
        <v>281</v>
      </c>
      <c r="U25" s="296">
        <f t="shared" si="13"/>
        <v>181</v>
      </c>
      <c r="V25" s="546">
        <f t="shared" si="9"/>
        <v>0.39177489177489178</v>
      </c>
      <c r="W25" s="547">
        <f t="shared" si="14"/>
        <v>0.21212121212121213</v>
      </c>
    </row>
    <row r="26" spans="1:23" ht="13.8">
      <c r="A26" s="21" t="s">
        <v>162</v>
      </c>
      <c r="B26" s="21">
        <v>0</v>
      </c>
      <c r="C26" s="21">
        <v>62</v>
      </c>
      <c r="D26" s="21">
        <v>10</v>
      </c>
      <c r="E26" s="21">
        <v>36</v>
      </c>
      <c r="F26" s="21">
        <v>14</v>
      </c>
      <c r="G26" s="21">
        <v>122</v>
      </c>
      <c r="H26" s="110"/>
      <c r="I26" s="106" t="str">
        <f t="shared" si="0"/>
        <v>01</v>
      </c>
      <c r="J26" s="106">
        <f t="shared" si="1"/>
        <v>241</v>
      </c>
      <c r="K26" s="106">
        <f t="shared" si="2"/>
        <v>42</v>
      </c>
      <c r="L26" s="106">
        <f t="shared" si="3"/>
        <v>137</v>
      </c>
      <c r="M26" s="106">
        <f t="shared" si="4"/>
        <v>56</v>
      </c>
      <c r="N26" s="331">
        <f t="shared" si="5"/>
        <v>0.50630252100840334</v>
      </c>
      <c r="O26" s="332">
        <f t="shared" si="6"/>
        <v>8.8235294117647065E-2</v>
      </c>
      <c r="P26" s="332">
        <f t="shared" si="7"/>
        <v>0.28781512605042014</v>
      </c>
      <c r="Q26" s="332">
        <f t="shared" si="8"/>
        <v>0.11764705882352941</v>
      </c>
      <c r="R26" s="294">
        <f t="shared" si="10"/>
        <v>378</v>
      </c>
      <c r="S26" s="290">
        <f t="shared" si="11"/>
        <v>98</v>
      </c>
      <c r="T26" s="296">
        <f t="shared" si="12"/>
        <v>283</v>
      </c>
      <c r="U26" s="296">
        <f t="shared" si="13"/>
        <v>193</v>
      </c>
      <c r="V26" s="546">
        <f t="shared" si="9"/>
        <v>0.40546218487394958</v>
      </c>
      <c r="W26" s="547">
        <f t="shared" si="14"/>
        <v>0.20588235294117646</v>
      </c>
    </row>
    <row r="27" spans="1:23" ht="13.8">
      <c r="A27" s="21" t="s">
        <v>163</v>
      </c>
      <c r="B27" s="21">
        <v>1</v>
      </c>
      <c r="C27" s="21">
        <v>66</v>
      </c>
      <c r="D27" s="21">
        <v>14</v>
      </c>
      <c r="E27" s="21">
        <v>23</v>
      </c>
      <c r="F27" s="21">
        <v>19</v>
      </c>
      <c r="G27" s="21">
        <v>123</v>
      </c>
      <c r="H27" s="110"/>
      <c r="I27" s="106" t="str">
        <f t="shared" si="0"/>
        <v>01</v>
      </c>
      <c r="J27" s="106">
        <f t="shared" si="1"/>
        <v>241</v>
      </c>
      <c r="K27" s="106">
        <f t="shared" si="2"/>
        <v>42</v>
      </c>
      <c r="L27" s="106">
        <f t="shared" si="3"/>
        <v>130</v>
      </c>
      <c r="M27" s="106">
        <f t="shared" si="4"/>
        <v>57</v>
      </c>
      <c r="N27" s="331">
        <f t="shared" si="5"/>
        <v>0.51276595744680853</v>
      </c>
      <c r="O27" s="332">
        <f t="shared" si="6"/>
        <v>8.9361702127659579E-2</v>
      </c>
      <c r="P27" s="332">
        <f t="shared" si="7"/>
        <v>0.27659574468085107</v>
      </c>
      <c r="Q27" s="332">
        <f t="shared" si="8"/>
        <v>0.12127659574468085</v>
      </c>
      <c r="R27" s="294">
        <f t="shared" si="10"/>
        <v>371</v>
      </c>
      <c r="S27" s="290">
        <f t="shared" si="11"/>
        <v>99</v>
      </c>
      <c r="T27" s="296">
        <f t="shared" si="12"/>
        <v>283</v>
      </c>
      <c r="U27" s="296">
        <f t="shared" si="13"/>
        <v>187</v>
      </c>
      <c r="V27" s="546">
        <f t="shared" si="9"/>
        <v>0.39787234042553193</v>
      </c>
      <c r="W27" s="547">
        <f t="shared" si="14"/>
        <v>0.21063829787234042</v>
      </c>
    </row>
    <row r="28" spans="1:23" ht="13.8">
      <c r="A28" s="21" t="s">
        <v>164</v>
      </c>
      <c r="B28" s="21">
        <v>0</v>
      </c>
      <c r="C28" s="21">
        <v>38</v>
      </c>
      <c r="D28" s="21">
        <v>11</v>
      </c>
      <c r="E28" s="21">
        <v>27</v>
      </c>
      <c r="F28" s="21">
        <v>10</v>
      </c>
      <c r="G28" s="21">
        <v>86</v>
      </c>
      <c r="H28" s="110"/>
      <c r="I28" s="106" t="str">
        <f t="shared" si="0"/>
        <v>01</v>
      </c>
      <c r="J28" s="106">
        <f t="shared" si="1"/>
        <v>205</v>
      </c>
      <c r="K28" s="106">
        <f t="shared" si="2"/>
        <v>49</v>
      </c>
      <c r="L28" s="106">
        <f t="shared" si="3"/>
        <v>139</v>
      </c>
      <c r="M28" s="106">
        <f t="shared" si="4"/>
        <v>54</v>
      </c>
      <c r="N28" s="331">
        <f t="shared" si="5"/>
        <v>0.45861297539149887</v>
      </c>
      <c r="O28" s="332">
        <f t="shared" si="6"/>
        <v>0.10961968680089486</v>
      </c>
      <c r="P28" s="332">
        <f t="shared" si="7"/>
        <v>0.31096196868008946</v>
      </c>
      <c r="Q28" s="332">
        <f t="shared" si="8"/>
        <v>0.12080536912751678</v>
      </c>
      <c r="R28" s="294">
        <f t="shared" si="10"/>
        <v>344</v>
      </c>
      <c r="S28" s="290">
        <f t="shared" si="11"/>
        <v>103</v>
      </c>
      <c r="T28" s="296">
        <f t="shared" si="12"/>
        <v>254</v>
      </c>
      <c r="U28" s="296">
        <f t="shared" si="13"/>
        <v>193</v>
      </c>
      <c r="V28" s="546">
        <f t="shared" si="9"/>
        <v>0.43176733780760629</v>
      </c>
      <c r="W28" s="547">
        <f t="shared" si="14"/>
        <v>0.23042505592841164</v>
      </c>
    </row>
    <row r="29" spans="1:23" ht="13.8">
      <c r="A29" s="21" t="s">
        <v>165</v>
      </c>
      <c r="B29" s="21">
        <v>1</v>
      </c>
      <c r="C29" s="21">
        <v>59</v>
      </c>
      <c r="D29" s="21">
        <v>11</v>
      </c>
      <c r="E29" s="21">
        <v>31</v>
      </c>
      <c r="F29" s="21">
        <v>22</v>
      </c>
      <c r="G29" s="21">
        <v>124</v>
      </c>
      <c r="H29" s="110"/>
      <c r="I29" s="106" t="str">
        <f t="shared" si="0"/>
        <v>01</v>
      </c>
      <c r="J29" s="106">
        <f t="shared" si="1"/>
        <v>225</v>
      </c>
      <c r="K29" s="106">
        <f t="shared" si="2"/>
        <v>46</v>
      </c>
      <c r="L29" s="106">
        <f t="shared" si="3"/>
        <v>117</v>
      </c>
      <c r="M29" s="106">
        <f t="shared" si="4"/>
        <v>65</v>
      </c>
      <c r="N29" s="331">
        <f t="shared" si="5"/>
        <v>0.49668874172185429</v>
      </c>
      <c r="O29" s="332">
        <f t="shared" si="6"/>
        <v>0.10154525386313466</v>
      </c>
      <c r="P29" s="332">
        <f t="shared" si="7"/>
        <v>0.25827814569536423</v>
      </c>
      <c r="Q29" s="332">
        <f t="shared" si="8"/>
        <v>0.14348785871964681</v>
      </c>
      <c r="R29" s="294">
        <f t="shared" si="10"/>
        <v>342</v>
      </c>
      <c r="S29" s="290">
        <f t="shared" si="11"/>
        <v>111</v>
      </c>
      <c r="T29" s="296">
        <f t="shared" si="12"/>
        <v>271</v>
      </c>
      <c r="U29" s="296">
        <f t="shared" si="13"/>
        <v>182</v>
      </c>
      <c r="V29" s="546">
        <f t="shared" si="9"/>
        <v>0.40176600441501104</v>
      </c>
      <c r="W29" s="547">
        <f t="shared" si="14"/>
        <v>0.24503311258278146</v>
      </c>
    </row>
    <row r="30" spans="1:23" ht="13.8">
      <c r="A30" s="21" t="s">
        <v>166</v>
      </c>
      <c r="B30" s="21">
        <v>0</v>
      </c>
      <c r="C30" s="21">
        <v>54</v>
      </c>
      <c r="D30" s="21">
        <v>14</v>
      </c>
      <c r="E30" s="21">
        <v>30</v>
      </c>
      <c r="F30" s="21">
        <v>15</v>
      </c>
      <c r="G30" s="21">
        <v>113</v>
      </c>
      <c r="H30" s="110"/>
      <c r="I30" s="106" t="str">
        <f t="shared" si="0"/>
        <v>02</v>
      </c>
      <c r="J30" s="106">
        <f t="shared" si="1"/>
        <v>217</v>
      </c>
      <c r="K30" s="106">
        <f t="shared" si="2"/>
        <v>50</v>
      </c>
      <c r="L30" s="106">
        <f t="shared" si="3"/>
        <v>111</v>
      </c>
      <c r="M30" s="106">
        <f t="shared" si="4"/>
        <v>66</v>
      </c>
      <c r="N30" s="331">
        <f t="shared" si="5"/>
        <v>0.48873873873873874</v>
      </c>
      <c r="O30" s="332">
        <f t="shared" si="6"/>
        <v>0.11261261261261261</v>
      </c>
      <c r="P30" s="332">
        <f t="shared" si="7"/>
        <v>0.25</v>
      </c>
      <c r="Q30" s="332">
        <f t="shared" si="8"/>
        <v>0.14864864864864866</v>
      </c>
      <c r="R30" s="294">
        <f t="shared" si="10"/>
        <v>328</v>
      </c>
      <c r="S30" s="290">
        <f t="shared" si="11"/>
        <v>116</v>
      </c>
      <c r="T30" s="296">
        <f t="shared" si="12"/>
        <v>267</v>
      </c>
      <c r="U30" s="296">
        <f t="shared" si="13"/>
        <v>177</v>
      </c>
      <c r="V30" s="546">
        <f t="shared" si="9"/>
        <v>0.39864864864864863</v>
      </c>
      <c r="W30" s="547">
        <f t="shared" si="14"/>
        <v>0.26126126126126126</v>
      </c>
    </row>
    <row r="31" spans="1:23" ht="13.8">
      <c r="A31" s="21" t="s">
        <v>167</v>
      </c>
      <c r="B31" s="21">
        <v>1</v>
      </c>
      <c r="C31" s="21">
        <v>50</v>
      </c>
      <c r="D31" s="21">
        <v>14</v>
      </c>
      <c r="E31" s="21">
        <v>25</v>
      </c>
      <c r="F31" s="21">
        <v>16</v>
      </c>
      <c r="G31" s="21">
        <v>106</v>
      </c>
      <c r="H31" s="110"/>
      <c r="I31" s="106" t="str">
        <f t="shared" si="0"/>
        <v>02</v>
      </c>
      <c r="J31" s="106">
        <f t="shared" si="1"/>
        <v>201</v>
      </c>
      <c r="K31" s="106">
        <f t="shared" si="2"/>
        <v>50</v>
      </c>
      <c r="L31" s="106">
        <f t="shared" si="3"/>
        <v>113</v>
      </c>
      <c r="M31" s="106">
        <f t="shared" si="4"/>
        <v>63</v>
      </c>
      <c r="N31" s="331">
        <f t="shared" si="5"/>
        <v>0.47072599531615927</v>
      </c>
      <c r="O31" s="332">
        <f t="shared" si="6"/>
        <v>0.117096018735363</v>
      </c>
      <c r="P31" s="332">
        <f t="shared" si="7"/>
        <v>0.26463700234192039</v>
      </c>
      <c r="Q31" s="332">
        <f t="shared" si="8"/>
        <v>0.14754098360655737</v>
      </c>
      <c r="R31" s="294">
        <f t="shared" si="10"/>
        <v>314</v>
      </c>
      <c r="S31" s="290">
        <f t="shared" si="11"/>
        <v>113</v>
      </c>
      <c r="T31" s="296">
        <f t="shared" si="12"/>
        <v>251</v>
      </c>
      <c r="U31" s="296">
        <f t="shared" si="13"/>
        <v>176</v>
      </c>
      <c r="V31" s="546">
        <f t="shared" si="9"/>
        <v>0.41217798594847777</v>
      </c>
      <c r="W31" s="547">
        <f t="shared" si="14"/>
        <v>0.26463700234192039</v>
      </c>
    </row>
    <row r="32" spans="1:23" ht="13.8">
      <c r="A32" s="21" t="s">
        <v>168</v>
      </c>
      <c r="B32" s="21">
        <v>2</v>
      </c>
      <c r="C32" s="21">
        <v>48</v>
      </c>
      <c r="D32" s="21">
        <v>11</v>
      </c>
      <c r="E32" s="21">
        <v>17</v>
      </c>
      <c r="F32" s="21">
        <v>8</v>
      </c>
      <c r="G32" s="21">
        <v>86</v>
      </c>
      <c r="H32" s="110"/>
      <c r="I32" s="106" t="str">
        <f t="shared" si="0"/>
        <v>02</v>
      </c>
      <c r="J32" s="106">
        <f t="shared" si="1"/>
        <v>211</v>
      </c>
      <c r="K32" s="106">
        <f t="shared" si="2"/>
        <v>50</v>
      </c>
      <c r="L32" s="106">
        <f t="shared" si="3"/>
        <v>103</v>
      </c>
      <c r="M32" s="106">
        <f t="shared" si="4"/>
        <v>61</v>
      </c>
      <c r="N32" s="331">
        <f t="shared" si="5"/>
        <v>0.49647058823529411</v>
      </c>
      <c r="O32" s="332">
        <f t="shared" si="6"/>
        <v>0.11764705882352941</v>
      </c>
      <c r="P32" s="332">
        <f t="shared" si="7"/>
        <v>0.24235294117647058</v>
      </c>
      <c r="Q32" s="332">
        <f t="shared" si="8"/>
        <v>0.14352941176470588</v>
      </c>
      <c r="R32" s="294">
        <f t="shared" si="10"/>
        <v>314</v>
      </c>
      <c r="S32" s="290">
        <f t="shared" si="11"/>
        <v>111</v>
      </c>
      <c r="T32" s="296">
        <f t="shared" si="12"/>
        <v>261</v>
      </c>
      <c r="U32" s="296">
        <f t="shared" si="13"/>
        <v>164</v>
      </c>
      <c r="V32" s="546">
        <f t="shared" si="9"/>
        <v>0.38588235294117645</v>
      </c>
      <c r="W32" s="547">
        <f t="shared" si="14"/>
        <v>0.26117647058823529</v>
      </c>
    </row>
    <row r="33" spans="1:23" ht="13.8">
      <c r="A33" s="21" t="s">
        <v>169</v>
      </c>
      <c r="B33" s="21">
        <v>1</v>
      </c>
      <c r="C33" s="21">
        <v>55</v>
      </c>
      <c r="D33" s="21">
        <v>12</v>
      </c>
      <c r="E33" s="21">
        <v>21</v>
      </c>
      <c r="F33" s="21">
        <v>11</v>
      </c>
      <c r="G33" s="21">
        <v>100</v>
      </c>
      <c r="H33" s="110"/>
      <c r="I33" s="106" t="str">
        <f t="shared" si="0"/>
        <v>02</v>
      </c>
      <c r="J33" s="106">
        <f t="shared" si="1"/>
        <v>207</v>
      </c>
      <c r="K33" s="106">
        <f t="shared" si="2"/>
        <v>51</v>
      </c>
      <c r="L33" s="106">
        <f t="shared" si="3"/>
        <v>93</v>
      </c>
      <c r="M33" s="106">
        <f t="shared" si="4"/>
        <v>50</v>
      </c>
      <c r="N33" s="331">
        <f t="shared" si="5"/>
        <v>0.51620947630922698</v>
      </c>
      <c r="O33" s="332">
        <f t="shared" si="6"/>
        <v>0.12718204488778054</v>
      </c>
      <c r="P33" s="332">
        <f t="shared" si="7"/>
        <v>0.23192019950124687</v>
      </c>
      <c r="Q33" s="332">
        <f t="shared" si="8"/>
        <v>0.12468827930174564</v>
      </c>
      <c r="R33" s="294">
        <f t="shared" si="10"/>
        <v>300</v>
      </c>
      <c r="S33" s="290">
        <f t="shared" si="11"/>
        <v>101</v>
      </c>
      <c r="T33" s="296">
        <f t="shared" si="12"/>
        <v>258</v>
      </c>
      <c r="U33" s="296">
        <f t="shared" si="13"/>
        <v>143</v>
      </c>
      <c r="V33" s="546">
        <f t="shared" si="9"/>
        <v>0.35660847880299251</v>
      </c>
      <c r="W33" s="547">
        <f t="shared" si="14"/>
        <v>0.25187032418952621</v>
      </c>
    </row>
    <row r="34" spans="1:23" ht="13.8">
      <c r="A34" s="21" t="s">
        <v>170</v>
      </c>
      <c r="B34" s="21">
        <v>0</v>
      </c>
      <c r="C34" s="21">
        <v>48</v>
      </c>
      <c r="D34" s="21">
        <v>12</v>
      </c>
      <c r="E34" s="21">
        <v>34</v>
      </c>
      <c r="F34" s="21">
        <v>23</v>
      </c>
      <c r="G34" s="21">
        <v>117</v>
      </c>
      <c r="H34" s="110"/>
      <c r="I34" s="106" t="str">
        <f t="shared" si="0"/>
        <v>03</v>
      </c>
      <c r="J34" s="106">
        <f t="shared" si="1"/>
        <v>201</v>
      </c>
      <c r="K34" s="106">
        <f t="shared" si="2"/>
        <v>49</v>
      </c>
      <c r="L34" s="106">
        <f t="shared" si="3"/>
        <v>97</v>
      </c>
      <c r="M34" s="106">
        <f t="shared" si="4"/>
        <v>58</v>
      </c>
      <c r="N34" s="331">
        <f t="shared" si="5"/>
        <v>0.49629629629629629</v>
      </c>
      <c r="O34" s="332">
        <f t="shared" si="6"/>
        <v>0.12098765432098765</v>
      </c>
      <c r="P34" s="332">
        <f t="shared" si="7"/>
        <v>0.23950617283950618</v>
      </c>
      <c r="Q34" s="332">
        <f t="shared" si="8"/>
        <v>0.14320987654320988</v>
      </c>
      <c r="R34" s="294">
        <f t="shared" si="10"/>
        <v>298</v>
      </c>
      <c r="S34" s="290">
        <f t="shared" si="11"/>
        <v>107</v>
      </c>
      <c r="T34" s="296">
        <f t="shared" si="12"/>
        <v>250</v>
      </c>
      <c r="U34" s="296">
        <f t="shared" si="13"/>
        <v>155</v>
      </c>
      <c r="V34" s="546">
        <f t="shared" si="9"/>
        <v>0.38271604938271603</v>
      </c>
      <c r="W34" s="547">
        <f t="shared" si="14"/>
        <v>0.26419753086419751</v>
      </c>
    </row>
    <row r="35" spans="1:23" ht="13.8">
      <c r="A35" s="21" t="s">
        <v>171</v>
      </c>
      <c r="B35" s="21">
        <v>1</v>
      </c>
      <c r="C35" s="21">
        <v>69</v>
      </c>
      <c r="D35" s="21">
        <v>8</v>
      </c>
      <c r="E35" s="21">
        <v>20</v>
      </c>
      <c r="F35" s="21">
        <v>16</v>
      </c>
      <c r="G35" s="21">
        <v>114</v>
      </c>
      <c r="H35" s="110"/>
      <c r="I35" s="106" t="str">
        <f t="shared" si="0"/>
        <v>03</v>
      </c>
      <c r="J35" s="106">
        <f t="shared" si="1"/>
        <v>220</v>
      </c>
      <c r="K35" s="106">
        <f t="shared" si="2"/>
        <v>43</v>
      </c>
      <c r="L35" s="106">
        <f t="shared" si="3"/>
        <v>92</v>
      </c>
      <c r="M35" s="106">
        <f t="shared" si="4"/>
        <v>58</v>
      </c>
      <c r="N35" s="331">
        <f t="shared" si="5"/>
        <v>0.53268765133171914</v>
      </c>
      <c r="O35" s="332">
        <f t="shared" si="6"/>
        <v>0.10411622276029056</v>
      </c>
      <c r="P35" s="332">
        <f t="shared" si="7"/>
        <v>0.22276029055690072</v>
      </c>
      <c r="Q35" s="332">
        <f t="shared" si="8"/>
        <v>0.14043583535108958</v>
      </c>
      <c r="R35" s="294">
        <f t="shared" si="10"/>
        <v>312</v>
      </c>
      <c r="S35" s="290">
        <f t="shared" si="11"/>
        <v>101</v>
      </c>
      <c r="T35" s="296">
        <f t="shared" si="12"/>
        <v>263</v>
      </c>
      <c r="U35" s="296">
        <f t="shared" si="13"/>
        <v>150</v>
      </c>
      <c r="V35" s="546">
        <f t="shared" si="9"/>
        <v>0.36319612590799033</v>
      </c>
      <c r="W35" s="547">
        <f t="shared" si="14"/>
        <v>0.24455205811138014</v>
      </c>
    </row>
    <row r="36" spans="1:23" ht="13.8">
      <c r="A36" s="21" t="s">
        <v>172</v>
      </c>
      <c r="B36" s="21">
        <v>2</v>
      </c>
      <c r="C36" s="21">
        <v>54</v>
      </c>
      <c r="D36" s="21">
        <v>12</v>
      </c>
      <c r="E36" s="21">
        <v>37</v>
      </c>
      <c r="F36" s="21">
        <v>15</v>
      </c>
      <c r="G36" s="21">
        <v>120</v>
      </c>
      <c r="H36" s="110"/>
      <c r="I36" s="106" t="str">
        <f t="shared" si="0"/>
        <v>03</v>
      </c>
      <c r="J36" s="106">
        <f t="shared" si="1"/>
        <v>226</v>
      </c>
      <c r="K36" s="106">
        <f t="shared" si="2"/>
        <v>44</v>
      </c>
      <c r="L36" s="106">
        <f t="shared" si="3"/>
        <v>112</v>
      </c>
      <c r="M36" s="106">
        <f t="shared" si="4"/>
        <v>65</v>
      </c>
      <c r="N36" s="331">
        <f t="shared" si="5"/>
        <v>0.50559284116331094</v>
      </c>
      <c r="O36" s="332">
        <f t="shared" si="6"/>
        <v>9.8434004474272932E-2</v>
      </c>
      <c r="P36" s="332">
        <f t="shared" si="7"/>
        <v>0.2505592841163311</v>
      </c>
      <c r="Q36" s="332">
        <f t="shared" si="8"/>
        <v>0.14541387024608501</v>
      </c>
      <c r="R36" s="294">
        <f t="shared" si="10"/>
        <v>338</v>
      </c>
      <c r="S36" s="290">
        <f t="shared" si="11"/>
        <v>109</v>
      </c>
      <c r="T36" s="296">
        <f t="shared" si="12"/>
        <v>270</v>
      </c>
      <c r="U36" s="296">
        <f t="shared" si="13"/>
        <v>177</v>
      </c>
      <c r="V36" s="546">
        <f t="shared" si="9"/>
        <v>0.39597315436241609</v>
      </c>
      <c r="W36" s="547">
        <f t="shared" si="14"/>
        <v>0.24384787472035793</v>
      </c>
    </row>
    <row r="37" spans="1:23" ht="13.8">
      <c r="A37" s="21" t="s">
        <v>173</v>
      </c>
      <c r="B37" s="21">
        <v>1</v>
      </c>
      <c r="C37" s="21">
        <v>56</v>
      </c>
      <c r="D37" s="21">
        <v>14</v>
      </c>
      <c r="E37" s="21">
        <v>24</v>
      </c>
      <c r="F37" s="21">
        <v>15</v>
      </c>
      <c r="G37" s="21">
        <v>110</v>
      </c>
      <c r="H37" s="110"/>
      <c r="I37" s="106" t="str">
        <f t="shared" si="0"/>
        <v>03</v>
      </c>
      <c r="J37" s="106">
        <f t="shared" si="1"/>
        <v>227</v>
      </c>
      <c r="K37" s="106">
        <f t="shared" si="2"/>
        <v>46</v>
      </c>
      <c r="L37" s="106">
        <f t="shared" si="3"/>
        <v>115</v>
      </c>
      <c r="M37" s="106">
        <f t="shared" si="4"/>
        <v>69</v>
      </c>
      <c r="N37" s="331">
        <f t="shared" si="5"/>
        <v>0.49671772428884026</v>
      </c>
      <c r="O37" s="332">
        <f t="shared" si="6"/>
        <v>0.10065645514223195</v>
      </c>
      <c r="P37" s="332">
        <f t="shared" si="7"/>
        <v>0.25164113785557984</v>
      </c>
      <c r="Q37" s="332">
        <f t="shared" si="8"/>
        <v>0.15098468271334792</v>
      </c>
      <c r="R37" s="294">
        <f t="shared" si="10"/>
        <v>342</v>
      </c>
      <c r="S37" s="290">
        <f t="shared" si="11"/>
        <v>115</v>
      </c>
      <c r="T37" s="296">
        <f t="shared" si="12"/>
        <v>273</v>
      </c>
      <c r="U37" s="296">
        <f t="shared" si="13"/>
        <v>184</v>
      </c>
      <c r="V37" s="546">
        <f t="shared" si="9"/>
        <v>0.40262582056892782</v>
      </c>
      <c r="W37" s="547">
        <f t="shared" si="14"/>
        <v>0.25164113785557984</v>
      </c>
    </row>
    <row r="38" spans="1:23" ht="13.8">
      <c r="A38" s="21" t="s">
        <v>174</v>
      </c>
      <c r="B38" s="21">
        <v>3</v>
      </c>
      <c r="C38" s="21">
        <v>52</v>
      </c>
      <c r="D38" s="21">
        <v>22</v>
      </c>
      <c r="E38" s="21">
        <v>13</v>
      </c>
      <c r="F38" s="21">
        <v>27</v>
      </c>
      <c r="G38" s="21">
        <v>117</v>
      </c>
      <c r="H38" s="110"/>
      <c r="I38" s="106" t="str">
        <f t="shared" si="0"/>
        <v>04</v>
      </c>
      <c r="J38" s="106">
        <f t="shared" si="1"/>
        <v>231</v>
      </c>
      <c r="K38" s="106">
        <f t="shared" si="2"/>
        <v>56</v>
      </c>
      <c r="L38" s="106">
        <f t="shared" si="3"/>
        <v>94</v>
      </c>
      <c r="M38" s="106">
        <f t="shared" si="4"/>
        <v>73</v>
      </c>
      <c r="N38" s="331">
        <f t="shared" si="5"/>
        <v>0.50881057268722463</v>
      </c>
      <c r="O38" s="332">
        <f t="shared" si="6"/>
        <v>0.12334801762114538</v>
      </c>
      <c r="P38" s="332">
        <f t="shared" si="7"/>
        <v>0.20704845814977973</v>
      </c>
      <c r="Q38" s="332">
        <f t="shared" si="8"/>
        <v>0.16079295154185022</v>
      </c>
      <c r="R38" s="294">
        <f t="shared" si="10"/>
        <v>325</v>
      </c>
      <c r="S38" s="290">
        <f t="shared" si="11"/>
        <v>129</v>
      </c>
      <c r="T38" s="296">
        <f t="shared" si="12"/>
        <v>287</v>
      </c>
      <c r="U38" s="296">
        <f t="shared" si="13"/>
        <v>167</v>
      </c>
      <c r="V38" s="546">
        <f t="shared" si="9"/>
        <v>0.36784140969162998</v>
      </c>
      <c r="W38" s="547">
        <f t="shared" si="14"/>
        <v>0.28414096916299558</v>
      </c>
    </row>
    <row r="39" spans="1:23" ht="13.8">
      <c r="A39" s="21" t="s">
        <v>175</v>
      </c>
      <c r="B39" s="21">
        <v>3</v>
      </c>
      <c r="C39" s="21">
        <v>53</v>
      </c>
      <c r="D39" s="21">
        <v>8</v>
      </c>
      <c r="E39" s="21">
        <v>18</v>
      </c>
      <c r="F39" s="21">
        <v>17</v>
      </c>
      <c r="G39" s="21">
        <v>99</v>
      </c>
      <c r="H39" s="110"/>
      <c r="I39" s="106" t="str">
        <f t="shared" si="0"/>
        <v>04</v>
      </c>
      <c r="J39" s="106">
        <f t="shared" si="1"/>
        <v>215</v>
      </c>
      <c r="K39" s="106">
        <f t="shared" si="2"/>
        <v>56</v>
      </c>
      <c r="L39" s="106">
        <f t="shared" si="3"/>
        <v>92</v>
      </c>
      <c r="M39" s="106">
        <f t="shared" si="4"/>
        <v>74</v>
      </c>
      <c r="N39" s="331">
        <f t="shared" si="5"/>
        <v>0.49199084668192222</v>
      </c>
      <c r="O39" s="332">
        <f t="shared" si="6"/>
        <v>0.12814645308924486</v>
      </c>
      <c r="P39" s="332">
        <f t="shared" si="7"/>
        <v>0.21052631578947367</v>
      </c>
      <c r="Q39" s="332">
        <f t="shared" si="8"/>
        <v>0.16933638443935928</v>
      </c>
      <c r="R39" s="294">
        <f t="shared" si="10"/>
        <v>307</v>
      </c>
      <c r="S39" s="290">
        <f t="shared" si="11"/>
        <v>130</v>
      </c>
      <c r="T39" s="296">
        <f t="shared" si="12"/>
        <v>271</v>
      </c>
      <c r="U39" s="296">
        <f t="shared" si="13"/>
        <v>166</v>
      </c>
      <c r="V39" s="546">
        <f t="shared" si="9"/>
        <v>0.37986270022883295</v>
      </c>
      <c r="W39" s="547">
        <f t="shared" si="14"/>
        <v>0.2974828375286041</v>
      </c>
    </row>
    <row r="40" spans="1:23" ht="13.8">
      <c r="A40" s="21" t="s">
        <v>176</v>
      </c>
      <c r="B40" s="21">
        <v>1</v>
      </c>
      <c r="C40" s="21">
        <v>60</v>
      </c>
      <c r="D40" s="21">
        <v>10</v>
      </c>
      <c r="E40" s="21">
        <v>21</v>
      </c>
      <c r="F40" s="21">
        <v>18</v>
      </c>
      <c r="G40" s="21">
        <v>110</v>
      </c>
      <c r="H40" s="110"/>
      <c r="I40" s="106" t="str">
        <f t="shared" si="0"/>
        <v>04</v>
      </c>
      <c r="J40" s="106">
        <f t="shared" si="1"/>
        <v>221</v>
      </c>
      <c r="K40" s="106">
        <f t="shared" si="2"/>
        <v>54</v>
      </c>
      <c r="L40" s="106">
        <f t="shared" si="3"/>
        <v>76</v>
      </c>
      <c r="M40" s="106">
        <f t="shared" si="4"/>
        <v>77</v>
      </c>
      <c r="N40" s="331">
        <f t="shared" si="5"/>
        <v>0.51635514018691586</v>
      </c>
      <c r="O40" s="332">
        <f t="shared" si="6"/>
        <v>0.12616822429906541</v>
      </c>
      <c r="P40" s="332">
        <f t="shared" si="7"/>
        <v>0.17757009345794392</v>
      </c>
      <c r="Q40" s="332">
        <f t="shared" si="8"/>
        <v>0.17990654205607476</v>
      </c>
      <c r="R40" s="294">
        <f t="shared" si="10"/>
        <v>297</v>
      </c>
      <c r="S40" s="290">
        <f t="shared" si="11"/>
        <v>131</v>
      </c>
      <c r="T40" s="296">
        <f t="shared" si="12"/>
        <v>275</v>
      </c>
      <c r="U40" s="296">
        <f t="shared" si="13"/>
        <v>153</v>
      </c>
      <c r="V40" s="546">
        <f t="shared" si="9"/>
        <v>0.3574766355140187</v>
      </c>
      <c r="W40" s="547">
        <f t="shared" si="14"/>
        <v>0.30607476635514019</v>
      </c>
    </row>
    <row r="41" spans="1:23" ht="13.8">
      <c r="A41" s="21" t="s">
        <v>177</v>
      </c>
      <c r="B41" s="21">
        <v>2</v>
      </c>
      <c r="C41" s="21">
        <v>51</v>
      </c>
      <c r="D41" s="21">
        <v>7</v>
      </c>
      <c r="E41" s="21">
        <v>26</v>
      </c>
      <c r="F41" s="21">
        <v>23</v>
      </c>
      <c r="G41" s="21">
        <v>109</v>
      </c>
      <c r="H41" s="110"/>
      <c r="I41" s="106" t="str">
        <f t="shared" si="0"/>
        <v>04</v>
      </c>
      <c r="J41" s="106">
        <f t="shared" si="1"/>
        <v>216</v>
      </c>
      <c r="K41" s="106">
        <f t="shared" si="2"/>
        <v>47</v>
      </c>
      <c r="L41" s="106">
        <f t="shared" si="3"/>
        <v>78</v>
      </c>
      <c r="M41" s="106">
        <f t="shared" si="4"/>
        <v>85</v>
      </c>
      <c r="N41" s="331">
        <f t="shared" si="5"/>
        <v>0.50704225352112675</v>
      </c>
      <c r="O41" s="332">
        <f t="shared" si="6"/>
        <v>0.11032863849765258</v>
      </c>
      <c r="P41" s="332">
        <f t="shared" si="7"/>
        <v>0.18309859154929578</v>
      </c>
      <c r="Q41" s="332">
        <f t="shared" si="8"/>
        <v>0.19953051643192488</v>
      </c>
      <c r="R41" s="294">
        <f t="shared" si="10"/>
        <v>294</v>
      </c>
      <c r="S41" s="290">
        <f t="shared" si="11"/>
        <v>132</v>
      </c>
      <c r="T41" s="296">
        <f t="shared" si="12"/>
        <v>263</v>
      </c>
      <c r="U41" s="296">
        <f t="shared" si="13"/>
        <v>163</v>
      </c>
      <c r="V41" s="546">
        <f t="shared" si="9"/>
        <v>0.38262910798122068</v>
      </c>
      <c r="W41" s="547">
        <f t="shared" si="14"/>
        <v>0.30985915492957744</v>
      </c>
    </row>
    <row r="42" spans="1:23" ht="13.8">
      <c r="A42" s="21" t="s">
        <v>178</v>
      </c>
      <c r="B42" s="21">
        <v>0</v>
      </c>
      <c r="C42" s="21">
        <v>58</v>
      </c>
      <c r="D42" s="21">
        <v>15</v>
      </c>
      <c r="E42" s="21">
        <v>26</v>
      </c>
      <c r="F42" s="21">
        <v>20</v>
      </c>
      <c r="G42" s="21">
        <v>119</v>
      </c>
      <c r="H42" s="110"/>
      <c r="I42" s="106" t="str">
        <f t="shared" si="0"/>
        <v>05</v>
      </c>
      <c r="J42" s="106">
        <f t="shared" si="1"/>
        <v>222</v>
      </c>
      <c r="K42" s="106">
        <f t="shared" si="2"/>
        <v>40</v>
      </c>
      <c r="L42" s="106">
        <f t="shared" si="3"/>
        <v>91</v>
      </c>
      <c r="M42" s="106">
        <f t="shared" si="4"/>
        <v>78</v>
      </c>
      <c r="N42" s="331">
        <f t="shared" si="5"/>
        <v>0.51508120649651967</v>
      </c>
      <c r="O42" s="332">
        <f t="shared" si="6"/>
        <v>9.2807424593967514E-2</v>
      </c>
      <c r="P42" s="332">
        <f t="shared" si="7"/>
        <v>0.21113689095127611</v>
      </c>
      <c r="Q42" s="332">
        <f t="shared" si="8"/>
        <v>0.18097447795823665</v>
      </c>
      <c r="R42" s="294">
        <f t="shared" si="10"/>
        <v>313</v>
      </c>
      <c r="S42" s="290">
        <f t="shared" si="11"/>
        <v>118</v>
      </c>
      <c r="T42" s="296">
        <f t="shared" si="12"/>
        <v>262</v>
      </c>
      <c r="U42" s="296">
        <f t="shared" si="13"/>
        <v>169</v>
      </c>
      <c r="V42" s="546">
        <f t="shared" si="9"/>
        <v>0.39211136890951276</v>
      </c>
      <c r="W42" s="547">
        <f t="shared" si="14"/>
        <v>0.27378190255220419</v>
      </c>
    </row>
    <row r="43" spans="1:23" ht="13.8">
      <c r="A43" s="21" t="s">
        <v>179</v>
      </c>
      <c r="B43" s="21">
        <v>0</v>
      </c>
      <c r="C43" s="21">
        <v>58</v>
      </c>
      <c r="D43" s="21">
        <v>10</v>
      </c>
      <c r="E43" s="21">
        <v>28</v>
      </c>
      <c r="F43" s="21">
        <v>17</v>
      </c>
      <c r="G43" s="21">
        <v>113</v>
      </c>
      <c r="H43" s="110"/>
      <c r="I43" s="106" t="str">
        <f t="shared" si="0"/>
        <v>05</v>
      </c>
      <c r="J43" s="106">
        <f t="shared" si="1"/>
        <v>227</v>
      </c>
      <c r="K43" s="106">
        <f t="shared" si="2"/>
        <v>42</v>
      </c>
      <c r="L43" s="106">
        <f t="shared" si="3"/>
        <v>101</v>
      </c>
      <c r="M43" s="106">
        <f t="shared" si="4"/>
        <v>78</v>
      </c>
      <c r="N43" s="331">
        <f t="shared" si="5"/>
        <v>0.5066964285714286</v>
      </c>
      <c r="O43" s="332">
        <f t="shared" si="6"/>
        <v>9.375E-2</v>
      </c>
      <c r="P43" s="332">
        <f t="shared" si="7"/>
        <v>0.22544642857142858</v>
      </c>
      <c r="Q43" s="332">
        <f t="shared" si="8"/>
        <v>0.17410714285714285</v>
      </c>
      <c r="R43" s="294">
        <f t="shared" si="10"/>
        <v>328</v>
      </c>
      <c r="S43" s="290">
        <f t="shared" si="11"/>
        <v>120</v>
      </c>
      <c r="T43" s="296">
        <f t="shared" si="12"/>
        <v>269</v>
      </c>
      <c r="U43" s="296">
        <f t="shared" si="13"/>
        <v>179</v>
      </c>
      <c r="V43" s="546">
        <f t="shared" si="9"/>
        <v>0.39955357142857145</v>
      </c>
      <c r="W43" s="547">
        <f t="shared" si="14"/>
        <v>0.26785714285714285</v>
      </c>
    </row>
    <row r="44" spans="1:23" ht="13.8">
      <c r="A44" s="21" t="s">
        <v>180</v>
      </c>
      <c r="B44" s="21">
        <v>0</v>
      </c>
      <c r="C44" s="21">
        <v>41</v>
      </c>
      <c r="D44" s="21">
        <v>3</v>
      </c>
      <c r="E44" s="21">
        <v>18</v>
      </c>
      <c r="F44" s="21">
        <v>15</v>
      </c>
      <c r="G44" s="21">
        <v>77</v>
      </c>
      <c r="H44" s="110"/>
      <c r="I44" s="106" t="str">
        <f t="shared" si="0"/>
        <v>05</v>
      </c>
      <c r="J44" s="106">
        <f t="shared" si="1"/>
        <v>208</v>
      </c>
      <c r="K44" s="106">
        <f t="shared" si="2"/>
        <v>35</v>
      </c>
      <c r="L44" s="106">
        <f t="shared" si="3"/>
        <v>98</v>
      </c>
      <c r="M44" s="106">
        <f t="shared" si="4"/>
        <v>75</v>
      </c>
      <c r="N44" s="331">
        <f t="shared" si="5"/>
        <v>0.5</v>
      </c>
      <c r="O44" s="332">
        <f t="shared" si="6"/>
        <v>8.4134615384615391E-2</v>
      </c>
      <c r="P44" s="332">
        <f t="shared" si="7"/>
        <v>0.23557692307692307</v>
      </c>
      <c r="Q44" s="332">
        <f t="shared" si="8"/>
        <v>0.18028846153846154</v>
      </c>
      <c r="R44" s="294">
        <f t="shared" si="10"/>
        <v>306</v>
      </c>
      <c r="S44" s="290">
        <f t="shared" si="11"/>
        <v>110</v>
      </c>
      <c r="T44" s="296">
        <f t="shared" si="12"/>
        <v>243</v>
      </c>
      <c r="U44" s="296">
        <f t="shared" si="13"/>
        <v>173</v>
      </c>
      <c r="V44" s="546">
        <f t="shared" si="9"/>
        <v>0.41586538461538464</v>
      </c>
      <c r="W44" s="547">
        <f t="shared" si="14"/>
        <v>0.26442307692307693</v>
      </c>
    </row>
    <row r="45" spans="1:23" ht="13.8">
      <c r="A45" s="21" t="s">
        <v>181</v>
      </c>
      <c r="B45" s="21">
        <v>1</v>
      </c>
      <c r="C45" s="21">
        <v>50</v>
      </c>
      <c r="D45" s="21">
        <v>7</v>
      </c>
      <c r="E45" s="21">
        <v>27</v>
      </c>
      <c r="F45" s="21">
        <v>11</v>
      </c>
      <c r="G45" s="21">
        <v>96</v>
      </c>
      <c r="H45" s="110"/>
      <c r="I45" s="106" t="str">
        <f t="shared" si="0"/>
        <v>05</v>
      </c>
      <c r="J45" s="106">
        <f t="shared" si="1"/>
        <v>207</v>
      </c>
      <c r="K45" s="106">
        <f t="shared" si="2"/>
        <v>35</v>
      </c>
      <c r="L45" s="106">
        <f t="shared" si="3"/>
        <v>99</v>
      </c>
      <c r="M45" s="106">
        <f t="shared" si="4"/>
        <v>63</v>
      </c>
      <c r="N45" s="331">
        <f t="shared" si="5"/>
        <v>0.51237623762376239</v>
      </c>
      <c r="O45" s="332">
        <f t="shared" si="6"/>
        <v>8.6633663366336627E-2</v>
      </c>
      <c r="P45" s="332">
        <f t="shared" si="7"/>
        <v>0.24504950495049505</v>
      </c>
      <c r="Q45" s="332">
        <f t="shared" si="8"/>
        <v>0.15594059405940594</v>
      </c>
      <c r="R45" s="294">
        <f t="shared" si="10"/>
        <v>306</v>
      </c>
      <c r="S45" s="290">
        <f t="shared" si="11"/>
        <v>98</v>
      </c>
      <c r="T45" s="296">
        <f t="shared" si="12"/>
        <v>242</v>
      </c>
      <c r="U45" s="296">
        <f t="shared" si="13"/>
        <v>162</v>
      </c>
      <c r="V45" s="546">
        <f t="shared" si="9"/>
        <v>0.40099009900990101</v>
      </c>
      <c r="W45" s="547">
        <f t="shared" si="14"/>
        <v>0.24257425742574257</v>
      </c>
    </row>
    <row r="46" spans="1:23" ht="13.8">
      <c r="A46" s="21" t="s">
        <v>182</v>
      </c>
      <c r="B46" s="21">
        <v>1</v>
      </c>
      <c r="C46" s="21">
        <v>58</v>
      </c>
      <c r="D46" s="21">
        <v>7</v>
      </c>
      <c r="E46" s="21">
        <v>20</v>
      </c>
      <c r="F46" s="21">
        <v>12</v>
      </c>
      <c r="G46" s="21">
        <v>98</v>
      </c>
      <c r="H46" s="110"/>
      <c r="I46" s="106" t="str">
        <f t="shared" si="0"/>
        <v>06</v>
      </c>
      <c r="J46" s="106">
        <f t="shared" si="1"/>
        <v>207</v>
      </c>
      <c r="K46" s="106">
        <f t="shared" si="2"/>
        <v>27</v>
      </c>
      <c r="L46" s="106">
        <f t="shared" si="3"/>
        <v>93</v>
      </c>
      <c r="M46" s="106">
        <f t="shared" si="4"/>
        <v>55</v>
      </c>
      <c r="N46" s="331">
        <f t="shared" si="5"/>
        <v>0.54188481675392675</v>
      </c>
      <c r="O46" s="332">
        <f t="shared" si="6"/>
        <v>7.0680628272251314E-2</v>
      </c>
      <c r="P46" s="332">
        <f t="shared" si="7"/>
        <v>0.24345549738219896</v>
      </c>
      <c r="Q46" s="332">
        <f t="shared" si="8"/>
        <v>0.14397905759162305</v>
      </c>
      <c r="R46" s="294">
        <f t="shared" si="10"/>
        <v>300</v>
      </c>
      <c r="S46" s="290">
        <f t="shared" si="11"/>
        <v>82</v>
      </c>
      <c r="T46" s="296">
        <f t="shared" si="12"/>
        <v>234</v>
      </c>
      <c r="U46" s="296">
        <f t="shared" si="13"/>
        <v>148</v>
      </c>
      <c r="V46" s="546">
        <f t="shared" si="9"/>
        <v>0.38743455497382201</v>
      </c>
      <c r="W46" s="547">
        <f t="shared" si="14"/>
        <v>0.21465968586387435</v>
      </c>
    </row>
    <row r="47" spans="1:23" ht="13.8">
      <c r="A47" s="21" t="s">
        <v>183</v>
      </c>
      <c r="B47" s="21">
        <v>0</v>
      </c>
      <c r="C47" s="21">
        <v>45</v>
      </c>
      <c r="D47" s="21">
        <v>8</v>
      </c>
      <c r="E47" s="21">
        <v>26</v>
      </c>
      <c r="F47" s="21">
        <v>15</v>
      </c>
      <c r="G47" s="21">
        <v>94</v>
      </c>
      <c r="H47" s="110"/>
      <c r="I47" s="106" t="str">
        <f t="shared" si="0"/>
        <v>06</v>
      </c>
      <c r="J47" s="106">
        <f t="shared" si="1"/>
        <v>194</v>
      </c>
      <c r="K47" s="106">
        <f t="shared" si="2"/>
        <v>25</v>
      </c>
      <c r="L47" s="106">
        <f t="shared" si="3"/>
        <v>91</v>
      </c>
      <c r="M47" s="106">
        <f t="shared" si="4"/>
        <v>53</v>
      </c>
      <c r="N47" s="331">
        <f t="shared" si="5"/>
        <v>0.53443526170798894</v>
      </c>
      <c r="O47" s="332">
        <f t="shared" si="6"/>
        <v>6.8870523415977963E-2</v>
      </c>
      <c r="P47" s="332">
        <f t="shared" si="7"/>
        <v>0.25068870523415976</v>
      </c>
      <c r="Q47" s="332">
        <f t="shared" si="8"/>
        <v>0.14600550964187328</v>
      </c>
      <c r="R47" s="294">
        <f t="shared" si="10"/>
        <v>285</v>
      </c>
      <c r="S47" s="290">
        <f t="shared" si="11"/>
        <v>78</v>
      </c>
      <c r="T47" s="296">
        <f t="shared" si="12"/>
        <v>219</v>
      </c>
      <c r="U47" s="296">
        <f t="shared" si="13"/>
        <v>144</v>
      </c>
      <c r="V47" s="546">
        <f t="shared" si="9"/>
        <v>0.39669421487603307</v>
      </c>
      <c r="W47" s="547">
        <f t="shared" si="14"/>
        <v>0.21487603305785125</v>
      </c>
    </row>
    <row r="48" spans="1:23" ht="13.8">
      <c r="A48" s="21" t="s">
        <v>184</v>
      </c>
      <c r="B48" s="21">
        <v>0</v>
      </c>
      <c r="C48" s="21">
        <v>49</v>
      </c>
      <c r="D48" s="21">
        <v>10</v>
      </c>
      <c r="E48" s="21">
        <v>21</v>
      </c>
      <c r="F48" s="21">
        <v>14</v>
      </c>
      <c r="G48" s="21">
        <v>94</v>
      </c>
      <c r="H48" s="110"/>
      <c r="I48" s="106" t="str">
        <f t="shared" si="0"/>
        <v>06</v>
      </c>
      <c r="J48" s="106">
        <f t="shared" si="1"/>
        <v>202</v>
      </c>
      <c r="K48" s="106">
        <f t="shared" si="2"/>
        <v>32</v>
      </c>
      <c r="L48" s="106">
        <f t="shared" si="3"/>
        <v>94</v>
      </c>
      <c r="M48" s="106">
        <f t="shared" si="4"/>
        <v>52</v>
      </c>
      <c r="N48" s="331">
        <f t="shared" si="5"/>
        <v>0.53157894736842104</v>
      </c>
      <c r="O48" s="332">
        <f t="shared" si="6"/>
        <v>8.4210526315789472E-2</v>
      </c>
      <c r="P48" s="332">
        <f t="shared" si="7"/>
        <v>0.24736842105263157</v>
      </c>
      <c r="Q48" s="332">
        <f t="shared" si="8"/>
        <v>0.1368421052631579</v>
      </c>
      <c r="R48" s="294">
        <f t="shared" si="10"/>
        <v>296</v>
      </c>
      <c r="S48" s="290">
        <f t="shared" si="11"/>
        <v>84</v>
      </c>
      <c r="T48" s="296">
        <f t="shared" si="12"/>
        <v>234</v>
      </c>
      <c r="U48" s="296">
        <f t="shared" si="13"/>
        <v>146</v>
      </c>
      <c r="V48" s="546">
        <f t="shared" si="9"/>
        <v>0.38421052631578945</v>
      </c>
      <c r="W48" s="547">
        <f t="shared" si="14"/>
        <v>0.22105263157894736</v>
      </c>
    </row>
    <row r="49" spans="1:23" ht="13.8">
      <c r="A49" s="21" t="s">
        <v>185</v>
      </c>
      <c r="B49" s="21">
        <v>1</v>
      </c>
      <c r="C49" s="21">
        <v>52</v>
      </c>
      <c r="D49" s="21">
        <v>11</v>
      </c>
      <c r="E49" s="21">
        <v>26</v>
      </c>
      <c r="F49" s="21">
        <v>17</v>
      </c>
      <c r="G49" s="21">
        <v>107</v>
      </c>
      <c r="H49" s="110"/>
      <c r="I49" s="106" t="str">
        <f t="shared" si="0"/>
        <v>06</v>
      </c>
      <c r="J49" s="106">
        <f t="shared" si="1"/>
        <v>204</v>
      </c>
      <c r="K49" s="106">
        <f t="shared" si="2"/>
        <v>36</v>
      </c>
      <c r="L49" s="106">
        <f t="shared" si="3"/>
        <v>93</v>
      </c>
      <c r="M49" s="106">
        <f t="shared" si="4"/>
        <v>58</v>
      </c>
      <c r="N49" s="331">
        <f t="shared" si="5"/>
        <v>0.52173913043478259</v>
      </c>
      <c r="O49" s="332">
        <f t="shared" si="6"/>
        <v>9.2071611253196933E-2</v>
      </c>
      <c r="P49" s="332">
        <f t="shared" si="7"/>
        <v>0.23785166240409208</v>
      </c>
      <c r="Q49" s="332">
        <f t="shared" si="8"/>
        <v>0.14833759590792839</v>
      </c>
      <c r="R49" s="294">
        <f t="shared" si="10"/>
        <v>297</v>
      </c>
      <c r="S49" s="290">
        <f t="shared" si="11"/>
        <v>94</v>
      </c>
      <c r="T49" s="296">
        <f t="shared" si="12"/>
        <v>240</v>
      </c>
      <c r="U49" s="296">
        <f t="shared" si="13"/>
        <v>151</v>
      </c>
      <c r="V49" s="546">
        <f t="shared" si="9"/>
        <v>0.38618925831202044</v>
      </c>
      <c r="W49" s="547">
        <f t="shared" si="14"/>
        <v>0.24040920716112532</v>
      </c>
    </row>
    <row r="50" spans="1:23" ht="13.8">
      <c r="A50" s="21" t="s">
        <v>186</v>
      </c>
      <c r="B50" s="21">
        <v>0</v>
      </c>
      <c r="C50" s="21">
        <v>47</v>
      </c>
      <c r="D50" s="21">
        <v>11</v>
      </c>
      <c r="E50" s="21">
        <v>17</v>
      </c>
      <c r="F50" s="21">
        <v>22</v>
      </c>
      <c r="G50" s="21">
        <v>97</v>
      </c>
      <c r="H50" s="110"/>
      <c r="I50" s="106" t="str">
        <f t="shared" si="0"/>
        <v>07</v>
      </c>
      <c r="J50" s="106">
        <f t="shared" si="1"/>
        <v>193</v>
      </c>
      <c r="K50" s="106">
        <f t="shared" si="2"/>
        <v>40</v>
      </c>
      <c r="L50" s="106">
        <f t="shared" si="3"/>
        <v>90</v>
      </c>
      <c r="M50" s="106">
        <f t="shared" si="4"/>
        <v>68</v>
      </c>
      <c r="N50" s="331">
        <f t="shared" si="5"/>
        <v>0.49360613810741688</v>
      </c>
      <c r="O50" s="332">
        <f t="shared" si="6"/>
        <v>0.10230179028132992</v>
      </c>
      <c r="P50" s="332">
        <f t="shared" si="7"/>
        <v>0.23017902813299232</v>
      </c>
      <c r="Q50" s="332">
        <f t="shared" si="8"/>
        <v>0.17391304347826086</v>
      </c>
      <c r="R50" s="294">
        <f t="shared" si="10"/>
        <v>283</v>
      </c>
      <c r="S50" s="290">
        <f t="shared" si="11"/>
        <v>108</v>
      </c>
      <c r="T50" s="296">
        <f t="shared" si="12"/>
        <v>233</v>
      </c>
      <c r="U50" s="296">
        <f t="shared" si="13"/>
        <v>158</v>
      </c>
      <c r="V50" s="546">
        <f t="shared" si="9"/>
        <v>0.40409207161125321</v>
      </c>
      <c r="W50" s="547">
        <f t="shared" si="14"/>
        <v>0.27621483375959077</v>
      </c>
    </row>
    <row r="51" spans="1:23" ht="13.8">
      <c r="A51" s="21" t="s">
        <v>187</v>
      </c>
      <c r="B51" s="21">
        <v>0</v>
      </c>
      <c r="C51" s="21">
        <v>54</v>
      </c>
      <c r="D51" s="21">
        <v>5</v>
      </c>
      <c r="E51" s="21">
        <v>27</v>
      </c>
      <c r="F51" s="21">
        <v>18</v>
      </c>
      <c r="G51" s="21">
        <v>104</v>
      </c>
      <c r="H51" s="110"/>
      <c r="I51" s="106" t="str">
        <f t="shared" si="0"/>
        <v>07</v>
      </c>
      <c r="J51" s="106">
        <f t="shared" si="1"/>
        <v>202</v>
      </c>
      <c r="K51" s="106">
        <f t="shared" si="2"/>
        <v>37</v>
      </c>
      <c r="L51" s="106">
        <f t="shared" si="3"/>
        <v>91</v>
      </c>
      <c r="M51" s="106">
        <f t="shared" si="4"/>
        <v>71</v>
      </c>
      <c r="N51" s="331">
        <f t="shared" si="5"/>
        <v>0.50374064837905241</v>
      </c>
      <c r="O51" s="332">
        <f t="shared" si="6"/>
        <v>9.2269326683291769E-2</v>
      </c>
      <c r="P51" s="332">
        <f t="shared" si="7"/>
        <v>0.22693266832917705</v>
      </c>
      <c r="Q51" s="332">
        <f t="shared" si="8"/>
        <v>0.17705735660847879</v>
      </c>
      <c r="R51" s="294">
        <f t="shared" si="10"/>
        <v>293</v>
      </c>
      <c r="S51" s="290">
        <f t="shared" si="11"/>
        <v>108</v>
      </c>
      <c r="T51" s="296">
        <f t="shared" si="12"/>
        <v>239</v>
      </c>
      <c r="U51" s="296">
        <f t="shared" si="13"/>
        <v>162</v>
      </c>
      <c r="V51" s="546">
        <f t="shared" si="9"/>
        <v>0.40399002493765584</v>
      </c>
      <c r="W51" s="547">
        <f t="shared" si="14"/>
        <v>0.26932668329177056</v>
      </c>
    </row>
    <row r="52" spans="1:23" ht="13.8">
      <c r="A52" s="21" t="s">
        <v>188</v>
      </c>
      <c r="B52" s="21">
        <v>0</v>
      </c>
      <c r="C52" s="21">
        <v>39</v>
      </c>
      <c r="D52" s="21">
        <v>10</v>
      </c>
      <c r="E52" s="21">
        <v>28</v>
      </c>
      <c r="F52" s="21">
        <v>22</v>
      </c>
      <c r="G52" s="21">
        <v>99</v>
      </c>
      <c r="H52" s="110"/>
      <c r="I52" s="106" t="str">
        <f t="shared" si="0"/>
        <v>07</v>
      </c>
      <c r="J52" s="106">
        <f t="shared" si="1"/>
        <v>192</v>
      </c>
      <c r="K52" s="106">
        <f t="shared" si="2"/>
        <v>37</v>
      </c>
      <c r="L52" s="106">
        <f t="shared" si="3"/>
        <v>98</v>
      </c>
      <c r="M52" s="106">
        <f t="shared" si="4"/>
        <v>79</v>
      </c>
      <c r="N52" s="331">
        <f t="shared" si="5"/>
        <v>0.47290640394088668</v>
      </c>
      <c r="O52" s="332">
        <f t="shared" si="6"/>
        <v>9.1133004926108374E-2</v>
      </c>
      <c r="P52" s="332">
        <f t="shared" si="7"/>
        <v>0.2413793103448276</v>
      </c>
      <c r="Q52" s="332">
        <f t="shared" si="8"/>
        <v>0.19458128078817735</v>
      </c>
      <c r="R52" s="294">
        <f t="shared" si="10"/>
        <v>290</v>
      </c>
      <c r="S52" s="290">
        <f t="shared" si="11"/>
        <v>116</v>
      </c>
      <c r="T52" s="296">
        <f t="shared" si="12"/>
        <v>229</v>
      </c>
      <c r="U52" s="296">
        <f t="shared" si="13"/>
        <v>177</v>
      </c>
      <c r="V52" s="546">
        <f t="shared" si="9"/>
        <v>0.43596059113300495</v>
      </c>
      <c r="W52" s="547">
        <f t="shared" si="14"/>
        <v>0.2857142857142857</v>
      </c>
    </row>
    <row r="53" spans="1:23" ht="13.8">
      <c r="A53" s="21" t="s">
        <v>189</v>
      </c>
      <c r="B53" s="21">
        <v>1</v>
      </c>
      <c r="C53" s="21">
        <v>60</v>
      </c>
      <c r="D53" s="21">
        <v>9</v>
      </c>
      <c r="E53" s="21">
        <v>34</v>
      </c>
      <c r="F53" s="21">
        <v>17</v>
      </c>
      <c r="G53" s="21">
        <v>121</v>
      </c>
      <c r="H53" s="110"/>
      <c r="I53" s="106" t="str">
        <f t="shared" si="0"/>
        <v>07</v>
      </c>
      <c r="J53" s="106">
        <f t="shared" si="1"/>
        <v>200</v>
      </c>
      <c r="K53" s="106">
        <f t="shared" si="2"/>
        <v>35</v>
      </c>
      <c r="L53" s="106">
        <f t="shared" si="3"/>
        <v>106</v>
      </c>
      <c r="M53" s="106">
        <f t="shared" si="4"/>
        <v>79</v>
      </c>
      <c r="N53" s="331">
        <f t="shared" si="5"/>
        <v>0.47619047619047616</v>
      </c>
      <c r="O53" s="332">
        <f t="shared" si="6"/>
        <v>8.3333333333333329E-2</v>
      </c>
      <c r="P53" s="332">
        <f t="shared" si="7"/>
        <v>0.25238095238095237</v>
      </c>
      <c r="Q53" s="332">
        <f t="shared" si="8"/>
        <v>0.18809523809523809</v>
      </c>
      <c r="R53" s="294">
        <f t="shared" si="10"/>
        <v>306</v>
      </c>
      <c r="S53" s="290">
        <f t="shared" si="11"/>
        <v>114</v>
      </c>
      <c r="T53" s="296">
        <f t="shared" si="12"/>
        <v>235</v>
      </c>
      <c r="U53" s="296">
        <f t="shared" si="13"/>
        <v>185</v>
      </c>
      <c r="V53" s="546">
        <f t="shared" si="9"/>
        <v>0.44047619047619047</v>
      </c>
      <c r="W53" s="547">
        <f t="shared" si="14"/>
        <v>0.27142857142857141</v>
      </c>
    </row>
    <row r="54" spans="1:23" ht="13.8">
      <c r="A54" s="21" t="s">
        <v>190</v>
      </c>
      <c r="B54" s="21">
        <v>1</v>
      </c>
      <c r="C54" s="21">
        <v>51</v>
      </c>
      <c r="D54" s="21">
        <v>16</v>
      </c>
      <c r="E54" s="21">
        <v>27</v>
      </c>
      <c r="F54" s="21">
        <v>13</v>
      </c>
      <c r="G54" s="21">
        <v>108</v>
      </c>
      <c r="H54" s="110"/>
      <c r="I54" s="106" t="str">
        <f t="shared" ref="I54:I77" si="15">MID(A54,3,2)</f>
        <v>08</v>
      </c>
      <c r="J54" s="106">
        <f t="shared" ref="J54:J72" si="16">SUM(C51:C54)</f>
        <v>204</v>
      </c>
      <c r="K54" s="106">
        <f t="shared" ref="K54:K72" si="17">SUM(D51:D54)</f>
        <v>40</v>
      </c>
      <c r="L54" s="106">
        <f t="shared" ref="L54:L72" si="18">SUM(E51:E54)</f>
        <v>116</v>
      </c>
      <c r="M54" s="106">
        <f t="shared" ref="M54:M72" si="19">SUM(F51:F54)</f>
        <v>70</v>
      </c>
      <c r="N54" s="331">
        <f t="shared" ref="N54:N72" si="20">J54/(SUM($J54:$M54))</f>
        <v>0.47441860465116281</v>
      </c>
      <c r="O54" s="332">
        <f t="shared" ref="O54:O72" si="21">K54/(SUM($J54:$M54))</f>
        <v>9.3023255813953487E-2</v>
      </c>
      <c r="P54" s="332">
        <f t="shared" ref="P54:P72" si="22">L54/(SUM($J54:$M54))</f>
        <v>0.26976744186046514</v>
      </c>
      <c r="Q54" s="332">
        <f t="shared" ref="Q54:Q72" si="23">M54/(SUM($J54:$M54))</f>
        <v>0.16279069767441862</v>
      </c>
      <c r="R54" s="294">
        <f t="shared" si="10"/>
        <v>320</v>
      </c>
      <c r="S54" s="290">
        <f t="shared" si="11"/>
        <v>110</v>
      </c>
      <c r="T54" s="296">
        <f t="shared" si="12"/>
        <v>244</v>
      </c>
      <c r="U54" s="296">
        <f t="shared" si="13"/>
        <v>186</v>
      </c>
      <c r="V54" s="546">
        <f t="shared" si="9"/>
        <v>0.4325581395348837</v>
      </c>
      <c r="W54" s="547">
        <f t="shared" si="14"/>
        <v>0.2558139534883721</v>
      </c>
    </row>
    <row r="55" spans="1:23" ht="13.8">
      <c r="A55" s="21" t="s">
        <v>191</v>
      </c>
      <c r="B55" s="21">
        <v>2</v>
      </c>
      <c r="C55" s="21">
        <v>37</v>
      </c>
      <c r="D55" s="21">
        <v>5</v>
      </c>
      <c r="E55" s="21">
        <v>24</v>
      </c>
      <c r="F55" s="21">
        <v>21</v>
      </c>
      <c r="G55" s="21">
        <v>89</v>
      </c>
      <c r="H55" s="110"/>
      <c r="I55" s="106" t="str">
        <f t="shared" si="15"/>
        <v>08</v>
      </c>
      <c r="J55" s="106">
        <f t="shared" si="16"/>
        <v>187</v>
      </c>
      <c r="K55" s="106">
        <f t="shared" si="17"/>
        <v>40</v>
      </c>
      <c r="L55" s="106">
        <f t="shared" si="18"/>
        <v>113</v>
      </c>
      <c r="M55" s="106">
        <f t="shared" si="19"/>
        <v>73</v>
      </c>
      <c r="N55" s="331">
        <f t="shared" si="20"/>
        <v>0.45278450363196127</v>
      </c>
      <c r="O55" s="332">
        <f t="shared" si="21"/>
        <v>9.6852300242130748E-2</v>
      </c>
      <c r="P55" s="332">
        <f t="shared" si="22"/>
        <v>0.27360774818401939</v>
      </c>
      <c r="Q55" s="332">
        <f t="shared" si="23"/>
        <v>0.17675544794188863</v>
      </c>
      <c r="R55" s="294">
        <f t="shared" si="10"/>
        <v>300</v>
      </c>
      <c r="S55" s="290">
        <f t="shared" si="11"/>
        <v>113</v>
      </c>
      <c r="T55" s="296">
        <f t="shared" si="12"/>
        <v>227</v>
      </c>
      <c r="U55" s="296">
        <f t="shared" si="13"/>
        <v>186</v>
      </c>
      <c r="V55" s="546">
        <f t="shared" si="9"/>
        <v>0.45036319612590797</v>
      </c>
      <c r="W55" s="547">
        <f t="shared" si="14"/>
        <v>0.27360774818401939</v>
      </c>
    </row>
    <row r="56" spans="1:23" ht="13.8">
      <c r="A56" s="21" t="s">
        <v>192</v>
      </c>
      <c r="B56" s="21">
        <v>1</v>
      </c>
      <c r="C56" s="21">
        <v>31</v>
      </c>
      <c r="D56" s="21">
        <v>7</v>
      </c>
      <c r="E56" s="21">
        <v>23</v>
      </c>
      <c r="F56" s="21">
        <v>5</v>
      </c>
      <c r="G56" s="21">
        <v>67</v>
      </c>
      <c r="H56" s="110"/>
      <c r="I56" s="106" t="str">
        <f t="shared" si="15"/>
        <v>08</v>
      </c>
      <c r="J56" s="106">
        <f t="shared" si="16"/>
        <v>179</v>
      </c>
      <c r="K56" s="106">
        <f t="shared" si="17"/>
        <v>37</v>
      </c>
      <c r="L56" s="106">
        <f t="shared" si="18"/>
        <v>108</v>
      </c>
      <c r="M56" s="106">
        <f t="shared" si="19"/>
        <v>56</v>
      </c>
      <c r="N56" s="331">
        <f t="shared" si="20"/>
        <v>0.47105263157894739</v>
      </c>
      <c r="O56" s="332">
        <f t="shared" si="21"/>
        <v>9.7368421052631576E-2</v>
      </c>
      <c r="P56" s="332">
        <f t="shared" si="22"/>
        <v>0.28421052631578947</v>
      </c>
      <c r="Q56" s="332">
        <f t="shared" si="23"/>
        <v>0.14736842105263157</v>
      </c>
      <c r="R56" s="294">
        <f t="shared" si="10"/>
        <v>287</v>
      </c>
      <c r="S56" s="290">
        <f t="shared" si="11"/>
        <v>93</v>
      </c>
      <c r="T56" s="296">
        <f t="shared" si="12"/>
        <v>216</v>
      </c>
      <c r="U56" s="296">
        <f t="shared" si="13"/>
        <v>164</v>
      </c>
      <c r="V56" s="546">
        <f t="shared" si="9"/>
        <v>0.43157894736842106</v>
      </c>
      <c r="W56" s="547">
        <f t="shared" si="14"/>
        <v>0.24473684210526317</v>
      </c>
    </row>
    <row r="57" spans="1:23" ht="13.8">
      <c r="A57" s="21" t="s">
        <v>193</v>
      </c>
      <c r="B57" s="21">
        <v>1</v>
      </c>
      <c r="C57" s="21">
        <v>53</v>
      </c>
      <c r="D57" s="21">
        <v>13</v>
      </c>
      <c r="E57" s="21">
        <v>25</v>
      </c>
      <c r="F57" s="21">
        <v>10</v>
      </c>
      <c r="G57" s="21">
        <v>102</v>
      </c>
      <c r="H57" s="110"/>
      <c r="I57" s="106" t="str">
        <f t="shared" si="15"/>
        <v>08</v>
      </c>
      <c r="J57" s="106">
        <f t="shared" si="16"/>
        <v>172</v>
      </c>
      <c r="K57" s="106">
        <f t="shared" si="17"/>
        <v>41</v>
      </c>
      <c r="L57" s="106">
        <f t="shared" si="18"/>
        <v>99</v>
      </c>
      <c r="M57" s="106">
        <f t="shared" si="19"/>
        <v>49</v>
      </c>
      <c r="N57" s="331">
        <f t="shared" si="20"/>
        <v>0.47645429362880887</v>
      </c>
      <c r="O57" s="332">
        <f t="shared" si="21"/>
        <v>0.11357340720221606</v>
      </c>
      <c r="P57" s="332">
        <f t="shared" si="22"/>
        <v>0.2742382271468144</v>
      </c>
      <c r="Q57" s="332">
        <f t="shared" si="23"/>
        <v>0.13573407202216067</v>
      </c>
      <c r="R57" s="294">
        <f t="shared" si="10"/>
        <v>271</v>
      </c>
      <c r="S57" s="290">
        <f t="shared" si="11"/>
        <v>90</v>
      </c>
      <c r="T57" s="296">
        <f t="shared" si="12"/>
        <v>213</v>
      </c>
      <c r="U57" s="296">
        <f t="shared" si="13"/>
        <v>148</v>
      </c>
      <c r="V57" s="546">
        <f t="shared" si="9"/>
        <v>0.4099722991689751</v>
      </c>
      <c r="W57" s="547">
        <f t="shared" si="14"/>
        <v>0.24930747922437674</v>
      </c>
    </row>
    <row r="58" spans="1:23" ht="13.8">
      <c r="A58" s="24" t="s">
        <v>194</v>
      </c>
      <c r="B58" s="30">
        <v>0</v>
      </c>
      <c r="C58" s="21">
        <v>56</v>
      </c>
      <c r="D58" s="21">
        <v>11</v>
      </c>
      <c r="E58" s="21">
        <v>27</v>
      </c>
      <c r="F58" s="21">
        <v>11</v>
      </c>
      <c r="G58" s="21">
        <v>105</v>
      </c>
      <c r="H58" s="110"/>
      <c r="I58" s="106" t="str">
        <f t="shared" si="15"/>
        <v>09</v>
      </c>
      <c r="J58" s="106">
        <f t="shared" si="16"/>
        <v>177</v>
      </c>
      <c r="K58" s="106">
        <f t="shared" si="17"/>
        <v>36</v>
      </c>
      <c r="L58" s="106">
        <f t="shared" si="18"/>
        <v>99</v>
      </c>
      <c r="M58" s="106">
        <f t="shared" si="19"/>
        <v>47</v>
      </c>
      <c r="N58" s="331">
        <f t="shared" si="20"/>
        <v>0.49303621169916434</v>
      </c>
      <c r="O58" s="332">
        <f t="shared" si="21"/>
        <v>0.10027855153203342</v>
      </c>
      <c r="P58" s="332">
        <f t="shared" si="22"/>
        <v>0.27576601671309192</v>
      </c>
      <c r="Q58" s="332">
        <f t="shared" si="23"/>
        <v>0.1309192200557103</v>
      </c>
      <c r="R58" s="294">
        <f t="shared" si="10"/>
        <v>276</v>
      </c>
      <c r="S58" s="290">
        <f t="shared" si="11"/>
        <v>83</v>
      </c>
      <c r="T58" s="296">
        <f t="shared" si="12"/>
        <v>213</v>
      </c>
      <c r="U58" s="296">
        <f t="shared" si="13"/>
        <v>146</v>
      </c>
      <c r="V58" s="546">
        <f t="shared" si="9"/>
        <v>0.40668523676880225</v>
      </c>
      <c r="W58" s="547">
        <f t="shared" si="14"/>
        <v>0.23119777158774374</v>
      </c>
    </row>
    <row r="59" spans="1:23" ht="13.8">
      <c r="A59" s="24" t="s">
        <v>195</v>
      </c>
      <c r="B59" s="30">
        <v>0</v>
      </c>
      <c r="C59" s="21">
        <v>54</v>
      </c>
      <c r="D59" s="21">
        <v>9</v>
      </c>
      <c r="E59" s="21">
        <v>28</v>
      </c>
      <c r="F59" s="21">
        <v>16</v>
      </c>
      <c r="G59" s="21">
        <v>107</v>
      </c>
      <c r="H59" s="110"/>
      <c r="I59" s="106" t="str">
        <f t="shared" si="15"/>
        <v>09</v>
      </c>
      <c r="J59" s="106">
        <f t="shared" si="16"/>
        <v>194</v>
      </c>
      <c r="K59" s="106">
        <f t="shared" si="17"/>
        <v>40</v>
      </c>
      <c r="L59" s="106">
        <f t="shared" si="18"/>
        <v>103</v>
      </c>
      <c r="M59" s="106">
        <f t="shared" si="19"/>
        <v>42</v>
      </c>
      <c r="N59" s="331">
        <f t="shared" si="20"/>
        <v>0.51187335092348285</v>
      </c>
      <c r="O59" s="332">
        <f t="shared" si="21"/>
        <v>0.10554089709762533</v>
      </c>
      <c r="P59" s="332">
        <f t="shared" si="22"/>
        <v>0.27176781002638523</v>
      </c>
      <c r="Q59" s="332">
        <f t="shared" si="23"/>
        <v>0.11081794195250659</v>
      </c>
      <c r="R59" s="294">
        <f t="shared" si="10"/>
        <v>297</v>
      </c>
      <c r="S59" s="290">
        <f t="shared" si="11"/>
        <v>82</v>
      </c>
      <c r="T59" s="296">
        <f t="shared" si="12"/>
        <v>234</v>
      </c>
      <c r="U59" s="296">
        <f t="shared" si="13"/>
        <v>145</v>
      </c>
      <c r="V59" s="546">
        <f t="shared" si="9"/>
        <v>0.38258575197889183</v>
      </c>
      <c r="W59" s="547">
        <f t="shared" si="14"/>
        <v>0.21635883905013192</v>
      </c>
    </row>
    <row r="60" spans="1:23" ht="13.8">
      <c r="A60" s="24" t="s">
        <v>196</v>
      </c>
      <c r="B60" s="30">
        <v>0</v>
      </c>
      <c r="C60" s="21">
        <v>45</v>
      </c>
      <c r="D60" s="21">
        <v>16</v>
      </c>
      <c r="E60" s="21">
        <v>18</v>
      </c>
      <c r="F60" s="21">
        <v>15</v>
      </c>
      <c r="G60" s="21">
        <v>94</v>
      </c>
      <c r="H60" s="110"/>
      <c r="I60" s="106" t="str">
        <f t="shared" si="15"/>
        <v>09</v>
      </c>
      <c r="J60" s="106">
        <f t="shared" si="16"/>
        <v>208</v>
      </c>
      <c r="K60" s="106">
        <f t="shared" si="17"/>
        <v>49</v>
      </c>
      <c r="L60" s="106">
        <f t="shared" si="18"/>
        <v>98</v>
      </c>
      <c r="M60" s="106">
        <f t="shared" si="19"/>
        <v>52</v>
      </c>
      <c r="N60" s="331">
        <f t="shared" si="20"/>
        <v>0.51105651105651106</v>
      </c>
      <c r="O60" s="332">
        <f t="shared" si="21"/>
        <v>0.12039312039312039</v>
      </c>
      <c r="P60" s="332">
        <f t="shared" si="22"/>
        <v>0.24078624078624078</v>
      </c>
      <c r="Q60" s="332">
        <f t="shared" si="23"/>
        <v>0.12776412776412777</v>
      </c>
      <c r="R60" s="294">
        <f t="shared" si="10"/>
        <v>306</v>
      </c>
      <c r="S60" s="290">
        <f t="shared" si="11"/>
        <v>101</v>
      </c>
      <c r="T60" s="296">
        <f t="shared" si="12"/>
        <v>257</v>
      </c>
      <c r="U60" s="296">
        <f t="shared" si="13"/>
        <v>150</v>
      </c>
      <c r="V60" s="546">
        <f t="shared" si="9"/>
        <v>0.36855036855036855</v>
      </c>
      <c r="W60" s="547">
        <f t="shared" si="14"/>
        <v>0.24815724815724816</v>
      </c>
    </row>
    <row r="61" spans="1:23" ht="13.8">
      <c r="A61" s="24" t="s">
        <v>197</v>
      </c>
      <c r="B61" s="30">
        <v>1</v>
      </c>
      <c r="C61" s="21">
        <v>46</v>
      </c>
      <c r="D61" s="21">
        <v>8</v>
      </c>
      <c r="E61" s="21">
        <v>15</v>
      </c>
      <c r="F61" s="21">
        <v>9</v>
      </c>
      <c r="G61" s="21">
        <v>79</v>
      </c>
      <c r="H61" s="110"/>
      <c r="I61" s="106" t="str">
        <f t="shared" si="15"/>
        <v>09</v>
      </c>
      <c r="J61" s="106">
        <f t="shared" si="16"/>
        <v>201</v>
      </c>
      <c r="K61" s="106">
        <f t="shared" si="17"/>
        <v>44</v>
      </c>
      <c r="L61" s="106">
        <f t="shared" si="18"/>
        <v>88</v>
      </c>
      <c r="M61" s="106">
        <f t="shared" si="19"/>
        <v>51</v>
      </c>
      <c r="N61" s="331">
        <f t="shared" si="20"/>
        <v>0.5234375</v>
      </c>
      <c r="O61" s="332">
        <f t="shared" si="21"/>
        <v>0.11458333333333333</v>
      </c>
      <c r="P61" s="332">
        <f t="shared" si="22"/>
        <v>0.22916666666666666</v>
      </c>
      <c r="Q61" s="332">
        <f t="shared" si="23"/>
        <v>0.1328125</v>
      </c>
      <c r="R61" s="294">
        <f t="shared" si="10"/>
        <v>289</v>
      </c>
      <c r="S61" s="290">
        <f t="shared" si="11"/>
        <v>95</v>
      </c>
      <c r="T61" s="296">
        <f t="shared" si="12"/>
        <v>245</v>
      </c>
      <c r="U61" s="296">
        <f t="shared" si="13"/>
        <v>139</v>
      </c>
      <c r="V61" s="546">
        <f t="shared" si="9"/>
        <v>0.36197916666666669</v>
      </c>
      <c r="W61" s="547">
        <f t="shared" si="14"/>
        <v>0.24739583333333334</v>
      </c>
    </row>
    <row r="62" spans="1:23" ht="13.8">
      <c r="A62" s="24" t="s">
        <v>198</v>
      </c>
      <c r="B62" s="30">
        <v>1</v>
      </c>
      <c r="C62" s="21">
        <v>53</v>
      </c>
      <c r="D62" s="21">
        <v>10</v>
      </c>
      <c r="E62" s="21">
        <v>18</v>
      </c>
      <c r="F62" s="21">
        <v>18</v>
      </c>
      <c r="G62" s="21">
        <v>100</v>
      </c>
      <c r="H62" s="110"/>
      <c r="I62" s="106" t="str">
        <f t="shared" si="15"/>
        <v>10</v>
      </c>
      <c r="J62" s="106">
        <f t="shared" si="16"/>
        <v>198</v>
      </c>
      <c r="K62" s="106">
        <f t="shared" si="17"/>
        <v>43</v>
      </c>
      <c r="L62" s="106">
        <f t="shared" si="18"/>
        <v>79</v>
      </c>
      <c r="M62" s="106">
        <f t="shared" si="19"/>
        <v>58</v>
      </c>
      <c r="N62" s="331">
        <f t="shared" si="20"/>
        <v>0.52380952380952384</v>
      </c>
      <c r="O62" s="332">
        <f t="shared" si="21"/>
        <v>0.11375661375661375</v>
      </c>
      <c r="P62" s="332">
        <f t="shared" si="22"/>
        <v>0.20899470899470898</v>
      </c>
      <c r="Q62" s="332">
        <f t="shared" si="23"/>
        <v>0.15343915343915343</v>
      </c>
      <c r="R62" s="294">
        <f t="shared" si="10"/>
        <v>277</v>
      </c>
      <c r="S62" s="290">
        <f t="shared" si="11"/>
        <v>101</v>
      </c>
      <c r="T62" s="296">
        <f t="shared" si="12"/>
        <v>241</v>
      </c>
      <c r="U62" s="296">
        <f t="shared" si="13"/>
        <v>137</v>
      </c>
      <c r="V62" s="546">
        <f t="shared" si="9"/>
        <v>0.36243386243386244</v>
      </c>
      <c r="W62" s="547">
        <f t="shared" si="14"/>
        <v>0.26719576719576721</v>
      </c>
    </row>
    <row r="63" spans="1:23" ht="13.8">
      <c r="A63" s="24" t="s">
        <v>199</v>
      </c>
      <c r="B63" s="30">
        <v>0</v>
      </c>
      <c r="C63" s="21">
        <v>49</v>
      </c>
      <c r="D63" s="21">
        <v>9</v>
      </c>
      <c r="E63" s="21">
        <v>31</v>
      </c>
      <c r="F63" s="21">
        <v>10</v>
      </c>
      <c r="G63" s="21">
        <v>99</v>
      </c>
      <c r="H63" s="110"/>
      <c r="I63" s="106" t="str">
        <f t="shared" si="15"/>
        <v>10</v>
      </c>
      <c r="J63" s="106">
        <f t="shared" si="16"/>
        <v>193</v>
      </c>
      <c r="K63" s="106">
        <f t="shared" si="17"/>
        <v>43</v>
      </c>
      <c r="L63" s="106">
        <f t="shared" si="18"/>
        <v>82</v>
      </c>
      <c r="M63" s="106">
        <f t="shared" si="19"/>
        <v>52</v>
      </c>
      <c r="N63" s="331">
        <f t="shared" si="20"/>
        <v>0.52162162162162162</v>
      </c>
      <c r="O63" s="332">
        <f t="shared" si="21"/>
        <v>0.11621621621621622</v>
      </c>
      <c r="P63" s="332">
        <f t="shared" si="22"/>
        <v>0.22162162162162163</v>
      </c>
      <c r="Q63" s="332">
        <f t="shared" si="23"/>
        <v>0.14054054054054055</v>
      </c>
      <c r="R63" s="294">
        <f t="shared" si="10"/>
        <v>275</v>
      </c>
      <c r="S63" s="290">
        <f t="shared" si="11"/>
        <v>95</v>
      </c>
      <c r="T63" s="296">
        <f t="shared" si="12"/>
        <v>236</v>
      </c>
      <c r="U63" s="296">
        <f t="shared" si="13"/>
        <v>134</v>
      </c>
      <c r="V63" s="546">
        <f t="shared" si="9"/>
        <v>0.36216216216216218</v>
      </c>
      <c r="W63" s="547">
        <f t="shared" si="14"/>
        <v>0.25675675675675674</v>
      </c>
    </row>
    <row r="64" spans="1:23" ht="13.8">
      <c r="A64" s="24" t="s">
        <v>200</v>
      </c>
      <c r="B64" s="30">
        <v>0</v>
      </c>
      <c r="C64" s="21">
        <v>37</v>
      </c>
      <c r="D64" s="21">
        <v>6</v>
      </c>
      <c r="E64" s="21">
        <v>23</v>
      </c>
      <c r="F64" s="21">
        <v>13</v>
      </c>
      <c r="G64" s="21">
        <v>79</v>
      </c>
      <c r="H64" s="110"/>
      <c r="I64" s="106" t="str">
        <f t="shared" si="15"/>
        <v>10</v>
      </c>
      <c r="J64" s="106">
        <f t="shared" si="16"/>
        <v>185</v>
      </c>
      <c r="K64" s="106">
        <f t="shared" si="17"/>
        <v>33</v>
      </c>
      <c r="L64" s="106">
        <f t="shared" si="18"/>
        <v>87</v>
      </c>
      <c r="M64" s="106">
        <f t="shared" si="19"/>
        <v>50</v>
      </c>
      <c r="N64" s="331">
        <f t="shared" si="20"/>
        <v>0.52112676056338025</v>
      </c>
      <c r="O64" s="332">
        <f t="shared" si="21"/>
        <v>9.295774647887324E-2</v>
      </c>
      <c r="P64" s="332">
        <f t="shared" si="22"/>
        <v>0.24507042253521127</v>
      </c>
      <c r="Q64" s="332">
        <f t="shared" si="23"/>
        <v>0.14084507042253522</v>
      </c>
      <c r="R64" s="294">
        <f t="shared" si="10"/>
        <v>272</v>
      </c>
      <c r="S64" s="290">
        <f t="shared" si="11"/>
        <v>83</v>
      </c>
      <c r="T64" s="296">
        <f t="shared" si="12"/>
        <v>218</v>
      </c>
      <c r="U64" s="296">
        <f t="shared" si="13"/>
        <v>137</v>
      </c>
      <c r="V64" s="546">
        <f t="shared" si="9"/>
        <v>0.38591549295774646</v>
      </c>
      <c r="W64" s="547">
        <f t="shared" si="14"/>
        <v>0.23380281690140844</v>
      </c>
    </row>
    <row r="65" spans="1:23" ht="13.8">
      <c r="A65" s="24" t="s">
        <v>201</v>
      </c>
      <c r="B65" s="30">
        <v>0</v>
      </c>
      <c r="C65" s="21">
        <v>43</v>
      </c>
      <c r="D65" s="21">
        <v>8</v>
      </c>
      <c r="E65" s="21">
        <v>27</v>
      </c>
      <c r="F65" s="21">
        <v>19</v>
      </c>
      <c r="G65" s="21">
        <v>97</v>
      </c>
      <c r="H65" s="110"/>
      <c r="I65" s="106" t="str">
        <f t="shared" si="15"/>
        <v>10</v>
      </c>
      <c r="J65" s="106">
        <f t="shared" si="16"/>
        <v>182</v>
      </c>
      <c r="K65" s="106">
        <f t="shared" si="17"/>
        <v>33</v>
      </c>
      <c r="L65" s="106">
        <f t="shared" si="18"/>
        <v>99</v>
      </c>
      <c r="M65" s="106">
        <f t="shared" si="19"/>
        <v>60</v>
      </c>
      <c r="N65" s="331">
        <f t="shared" si="20"/>
        <v>0.48663101604278075</v>
      </c>
      <c r="O65" s="332">
        <f t="shared" si="21"/>
        <v>8.8235294117647065E-2</v>
      </c>
      <c r="P65" s="332">
        <f t="shared" si="22"/>
        <v>0.26470588235294118</v>
      </c>
      <c r="Q65" s="332">
        <f t="shared" si="23"/>
        <v>0.16042780748663102</v>
      </c>
      <c r="R65" s="294">
        <f t="shared" si="10"/>
        <v>281</v>
      </c>
      <c r="S65" s="290">
        <f t="shared" si="11"/>
        <v>93</v>
      </c>
      <c r="T65" s="296">
        <f t="shared" si="12"/>
        <v>215</v>
      </c>
      <c r="U65" s="296">
        <f t="shared" si="13"/>
        <v>159</v>
      </c>
      <c r="V65" s="546">
        <f t="shared" si="9"/>
        <v>0.42513368983957217</v>
      </c>
      <c r="W65" s="547">
        <f t="shared" si="14"/>
        <v>0.24866310160427807</v>
      </c>
    </row>
    <row r="66" spans="1:23" ht="13.8">
      <c r="A66" s="24" t="s">
        <v>210</v>
      </c>
      <c r="B66" s="30">
        <v>0</v>
      </c>
      <c r="C66" s="21">
        <v>38</v>
      </c>
      <c r="D66" s="21">
        <v>8</v>
      </c>
      <c r="E66" s="21">
        <v>14</v>
      </c>
      <c r="F66" s="21">
        <v>10</v>
      </c>
      <c r="G66" s="21">
        <v>70</v>
      </c>
      <c r="H66" s="110"/>
      <c r="I66" s="106" t="str">
        <f t="shared" si="15"/>
        <v>11</v>
      </c>
      <c r="J66" s="106">
        <f t="shared" si="16"/>
        <v>167</v>
      </c>
      <c r="K66" s="106">
        <f t="shared" si="17"/>
        <v>31</v>
      </c>
      <c r="L66" s="106">
        <f t="shared" si="18"/>
        <v>95</v>
      </c>
      <c r="M66" s="106">
        <f t="shared" si="19"/>
        <v>52</v>
      </c>
      <c r="N66" s="331">
        <f t="shared" si="20"/>
        <v>0.48405797101449277</v>
      </c>
      <c r="O66" s="332">
        <f t="shared" si="21"/>
        <v>8.9855072463768115E-2</v>
      </c>
      <c r="P66" s="332">
        <f t="shared" si="22"/>
        <v>0.27536231884057971</v>
      </c>
      <c r="Q66" s="332">
        <f t="shared" si="23"/>
        <v>0.15072463768115943</v>
      </c>
      <c r="R66" s="294">
        <f t="shared" si="10"/>
        <v>262</v>
      </c>
      <c r="S66" s="290">
        <f t="shared" si="11"/>
        <v>83</v>
      </c>
      <c r="T66" s="296">
        <f t="shared" si="12"/>
        <v>198</v>
      </c>
      <c r="U66" s="296">
        <f t="shared" si="13"/>
        <v>147</v>
      </c>
      <c r="V66" s="546">
        <f t="shared" si="9"/>
        <v>0.42608695652173911</v>
      </c>
      <c r="W66" s="547">
        <f t="shared" si="14"/>
        <v>0.24057971014492754</v>
      </c>
    </row>
    <row r="67" spans="1:23" ht="13.8">
      <c r="A67" s="24" t="s">
        <v>263</v>
      </c>
      <c r="B67" s="30">
        <v>0</v>
      </c>
      <c r="C67" s="30">
        <v>34</v>
      </c>
      <c r="D67" s="30">
        <v>8</v>
      </c>
      <c r="E67" s="30">
        <v>14</v>
      </c>
      <c r="F67" s="30">
        <v>13</v>
      </c>
      <c r="G67" s="30">
        <v>69</v>
      </c>
      <c r="H67" s="110"/>
      <c r="I67" s="106" t="str">
        <f t="shared" si="15"/>
        <v>11</v>
      </c>
      <c r="J67" s="106">
        <f t="shared" si="16"/>
        <v>152</v>
      </c>
      <c r="K67" s="106">
        <f t="shared" si="17"/>
        <v>30</v>
      </c>
      <c r="L67" s="106">
        <f t="shared" si="18"/>
        <v>78</v>
      </c>
      <c r="M67" s="106">
        <f t="shared" si="19"/>
        <v>55</v>
      </c>
      <c r="N67" s="331">
        <f t="shared" si="20"/>
        <v>0.48253968253968255</v>
      </c>
      <c r="O67" s="332">
        <f t="shared" si="21"/>
        <v>9.5238095238095233E-2</v>
      </c>
      <c r="P67" s="332">
        <f t="shared" si="22"/>
        <v>0.24761904761904763</v>
      </c>
      <c r="Q67" s="332">
        <f t="shared" si="23"/>
        <v>0.17460317460317459</v>
      </c>
      <c r="R67" s="294">
        <f t="shared" si="10"/>
        <v>230</v>
      </c>
      <c r="S67" s="290">
        <f t="shared" si="11"/>
        <v>85</v>
      </c>
      <c r="T67" s="296">
        <f t="shared" si="12"/>
        <v>182</v>
      </c>
      <c r="U67" s="296">
        <f t="shared" si="13"/>
        <v>133</v>
      </c>
      <c r="V67" s="546">
        <f t="shared" si="9"/>
        <v>0.42222222222222222</v>
      </c>
      <c r="W67" s="547">
        <f t="shared" si="14"/>
        <v>0.26984126984126983</v>
      </c>
    </row>
    <row r="68" spans="1:23" ht="13.8">
      <c r="A68" s="24" t="s">
        <v>304</v>
      </c>
      <c r="B68" s="30">
        <v>0</v>
      </c>
      <c r="C68" s="21">
        <v>34</v>
      </c>
      <c r="D68" s="21">
        <v>5</v>
      </c>
      <c r="E68" s="21">
        <v>15</v>
      </c>
      <c r="F68" s="21">
        <v>13</v>
      </c>
      <c r="G68" s="30">
        <v>67</v>
      </c>
      <c r="H68" s="165"/>
      <c r="I68" s="164" t="str">
        <f t="shared" si="15"/>
        <v>11</v>
      </c>
      <c r="J68" s="164">
        <f t="shared" si="16"/>
        <v>149</v>
      </c>
      <c r="K68" s="164">
        <f t="shared" si="17"/>
        <v>29</v>
      </c>
      <c r="L68" s="164">
        <f t="shared" si="18"/>
        <v>70</v>
      </c>
      <c r="M68" s="164">
        <f t="shared" si="19"/>
        <v>55</v>
      </c>
      <c r="N68" s="331">
        <f t="shared" si="20"/>
        <v>0.49174917491749176</v>
      </c>
      <c r="O68" s="332">
        <f t="shared" si="21"/>
        <v>9.5709570957095716E-2</v>
      </c>
      <c r="P68" s="332">
        <f t="shared" si="22"/>
        <v>0.23102310231023102</v>
      </c>
      <c r="Q68" s="332">
        <f t="shared" si="23"/>
        <v>0.18151815181518152</v>
      </c>
      <c r="R68" s="294">
        <f t="shared" si="10"/>
        <v>219</v>
      </c>
      <c r="S68" s="290">
        <f t="shared" si="11"/>
        <v>84</v>
      </c>
      <c r="T68" s="296">
        <f t="shared" si="12"/>
        <v>178</v>
      </c>
      <c r="U68" s="296">
        <f t="shared" si="13"/>
        <v>125</v>
      </c>
      <c r="V68" s="546">
        <f t="shared" si="9"/>
        <v>0.41254125412541254</v>
      </c>
      <c r="W68" s="547">
        <f t="shared" si="14"/>
        <v>0.27722772277227725</v>
      </c>
    </row>
    <row r="69" spans="1:23" ht="13.8">
      <c r="A69" s="24" t="s">
        <v>364</v>
      </c>
      <c r="B69" s="30">
        <v>0</v>
      </c>
      <c r="C69" s="30">
        <v>37</v>
      </c>
      <c r="D69" s="30">
        <v>5</v>
      </c>
      <c r="E69" s="30">
        <v>24</v>
      </c>
      <c r="F69" s="30">
        <v>12</v>
      </c>
      <c r="G69" s="30">
        <v>78</v>
      </c>
      <c r="H69" s="165"/>
      <c r="I69" s="215" t="str">
        <f t="shared" si="15"/>
        <v>11</v>
      </c>
      <c r="J69" s="215">
        <f t="shared" si="16"/>
        <v>143</v>
      </c>
      <c r="K69" s="215">
        <f t="shared" si="17"/>
        <v>26</v>
      </c>
      <c r="L69" s="215">
        <f t="shared" si="18"/>
        <v>67</v>
      </c>
      <c r="M69" s="215">
        <f t="shared" si="19"/>
        <v>48</v>
      </c>
      <c r="N69" s="331">
        <f t="shared" si="20"/>
        <v>0.50352112676056338</v>
      </c>
      <c r="O69" s="332">
        <f t="shared" si="21"/>
        <v>9.154929577464789E-2</v>
      </c>
      <c r="P69" s="332">
        <f t="shared" si="22"/>
        <v>0.23591549295774647</v>
      </c>
      <c r="Q69" s="332">
        <f t="shared" si="23"/>
        <v>0.16901408450704225</v>
      </c>
      <c r="R69" s="294">
        <f t="shared" si="10"/>
        <v>210</v>
      </c>
      <c r="S69" s="290">
        <f t="shared" si="11"/>
        <v>74</v>
      </c>
      <c r="T69" s="296">
        <f t="shared" si="12"/>
        <v>169</v>
      </c>
      <c r="U69" s="296">
        <f t="shared" si="13"/>
        <v>115</v>
      </c>
      <c r="V69" s="546">
        <f t="shared" si="9"/>
        <v>0.40492957746478875</v>
      </c>
      <c r="W69" s="547">
        <f t="shared" si="14"/>
        <v>0.26056338028169013</v>
      </c>
    </row>
    <row r="70" spans="1:23" ht="13.8">
      <c r="A70" s="227" t="s">
        <v>371</v>
      </c>
      <c r="B70" s="30">
        <v>0</v>
      </c>
      <c r="C70" s="30">
        <v>53</v>
      </c>
      <c r="D70" s="30">
        <v>7</v>
      </c>
      <c r="E70" s="30">
        <v>10</v>
      </c>
      <c r="F70" s="30">
        <v>14</v>
      </c>
      <c r="G70" s="30">
        <v>84</v>
      </c>
      <c r="H70" s="165"/>
      <c r="I70" s="224" t="str">
        <f t="shared" si="15"/>
        <v>12</v>
      </c>
      <c r="J70" s="224">
        <f t="shared" si="16"/>
        <v>158</v>
      </c>
      <c r="K70" s="224">
        <f t="shared" si="17"/>
        <v>25</v>
      </c>
      <c r="L70" s="224">
        <f t="shared" si="18"/>
        <v>63</v>
      </c>
      <c r="M70" s="224">
        <f t="shared" si="19"/>
        <v>52</v>
      </c>
      <c r="N70" s="331">
        <f t="shared" si="20"/>
        <v>0.53020134228187921</v>
      </c>
      <c r="O70" s="332">
        <f t="shared" si="21"/>
        <v>8.3892617449664433E-2</v>
      </c>
      <c r="P70" s="332">
        <f t="shared" si="22"/>
        <v>0.21140939597315436</v>
      </c>
      <c r="Q70" s="332">
        <f t="shared" si="23"/>
        <v>0.17449664429530201</v>
      </c>
      <c r="R70" s="294">
        <f t="shared" si="10"/>
        <v>221</v>
      </c>
      <c r="S70" s="290">
        <f t="shared" si="11"/>
        <v>77</v>
      </c>
      <c r="T70" s="296">
        <f t="shared" si="12"/>
        <v>183</v>
      </c>
      <c r="U70" s="296">
        <f t="shared" si="13"/>
        <v>115</v>
      </c>
      <c r="V70" s="546">
        <f t="shared" si="9"/>
        <v>0.38590604026845637</v>
      </c>
      <c r="W70" s="547">
        <f t="shared" si="14"/>
        <v>0.25838926174496646</v>
      </c>
    </row>
    <row r="71" spans="1:23" ht="13.8">
      <c r="A71" s="24" t="s">
        <v>380</v>
      </c>
      <c r="B71" s="30">
        <v>0</v>
      </c>
      <c r="C71" s="30">
        <v>26</v>
      </c>
      <c r="D71" s="30">
        <v>8</v>
      </c>
      <c r="E71" s="30">
        <v>19</v>
      </c>
      <c r="F71" s="30">
        <v>3</v>
      </c>
      <c r="G71" s="30">
        <v>56</v>
      </c>
      <c r="H71" s="165"/>
      <c r="I71" s="241" t="str">
        <f t="shared" si="15"/>
        <v>12</v>
      </c>
      <c r="J71" s="241">
        <f t="shared" si="16"/>
        <v>150</v>
      </c>
      <c r="K71" s="241">
        <f t="shared" si="17"/>
        <v>25</v>
      </c>
      <c r="L71" s="241">
        <f t="shared" si="18"/>
        <v>68</v>
      </c>
      <c r="M71" s="241">
        <f t="shared" si="19"/>
        <v>42</v>
      </c>
      <c r="N71" s="331">
        <f t="shared" si="20"/>
        <v>0.52631578947368418</v>
      </c>
      <c r="O71" s="332">
        <f t="shared" si="21"/>
        <v>8.771929824561403E-2</v>
      </c>
      <c r="P71" s="332">
        <f t="shared" si="22"/>
        <v>0.23859649122807017</v>
      </c>
      <c r="Q71" s="332">
        <f t="shared" si="23"/>
        <v>0.14736842105263157</v>
      </c>
      <c r="R71" s="294">
        <f t="shared" si="10"/>
        <v>218</v>
      </c>
      <c r="S71" s="290">
        <f t="shared" si="11"/>
        <v>67</v>
      </c>
      <c r="T71" s="296">
        <f t="shared" si="12"/>
        <v>175</v>
      </c>
      <c r="U71" s="296">
        <f t="shared" si="13"/>
        <v>110</v>
      </c>
      <c r="V71" s="546">
        <f t="shared" si="9"/>
        <v>0.38596491228070173</v>
      </c>
      <c r="W71" s="547">
        <f t="shared" si="14"/>
        <v>0.23508771929824562</v>
      </c>
    </row>
    <row r="72" spans="1:23" ht="13.8">
      <c r="A72" s="24" t="s">
        <v>390</v>
      </c>
      <c r="B72" s="30">
        <v>1</v>
      </c>
      <c r="C72" s="30">
        <v>38</v>
      </c>
      <c r="D72" s="30">
        <v>10</v>
      </c>
      <c r="E72" s="30">
        <v>17</v>
      </c>
      <c r="F72" s="30">
        <v>4</v>
      </c>
      <c r="G72" s="30">
        <v>70</v>
      </c>
      <c r="H72" s="165"/>
      <c r="I72" s="262" t="str">
        <f t="shared" si="15"/>
        <v>12</v>
      </c>
      <c r="J72" s="262">
        <f t="shared" si="16"/>
        <v>154</v>
      </c>
      <c r="K72" s="262">
        <f t="shared" si="17"/>
        <v>30</v>
      </c>
      <c r="L72" s="262">
        <f t="shared" si="18"/>
        <v>70</v>
      </c>
      <c r="M72" s="262">
        <f t="shared" si="19"/>
        <v>33</v>
      </c>
      <c r="N72" s="331">
        <f t="shared" si="20"/>
        <v>0.53658536585365857</v>
      </c>
      <c r="O72" s="332">
        <f t="shared" si="21"/>
        <v>0.10452961672473868</v>
      </c>
      <c r="P72" s="332">
        <f t="shared" si="22"/>
        <v>0.24390243902439024</v>
      </c>
      <c r="Q72" s="332">
        <f t="shared" si="23"/>
        <v>0.11498257839721254</v>
      </c>
      <c r="R72" s="294">
        <f t="shared" si="10"/>
        <v>224</v>
      </c>
      <c r="S72" s="290">
        <f t="shared" si="11"/>
        <v>63</v>
      </c>
      <c r="T72" s="296">
        <f t="shared" si="12"/>
        <v>184</v>
      </c>
      <c r="U72" s="296">
        <f t="shared" si="13"/>
        <v>103</v>
      </c>
      <c r="V72" s="546">
        <f t="shared" si="9"/>
        <v>0.35888501742160278</v>
      </c>
      <c r="W72" s="547">
        <f t="shared" si="14"/>
        <v>0.21951219512195122</v>
      </c>
    </row>
    <row r="73" spans="1:23" ht="13.8">
      <c r="A73" s="227" t="s">
        <v>463</v>
      </c>
      <c r="B73" s="30">
        <v>0</v>
      </c>
      <c r="C73" s="30">
        <v>57</v>
      </c>
      <c r="D73" s="30">
        <v>9</v>
      </c>
      <c r="E73" s="30">
        <v>23</v>
      </c>
      <c r="F73" s="30">
        <v>9</v>
      </c>
      <c r="G73" s="30">
        <v>98</v>
      </c>
      <c r="I73" s="310" t="str">
        <f t="shared" si="15"/>
        <v>12</v>
      </c>
      <c r="J73" s="310">
        <f t="shared" ref="J73:M74" si="24">SUM(C70:C73)</f>
        <v>174</v>
      </c>
      <c r="K73" s="310">
        <f t="shared" si="24"/>
        <v>34</v>
      </c>
      <c r="L73" s="310">
        <f t="shared" si="24"/>
        <v>69</v>
      </c>
      <c r="M73" s="310">
        <f t="shared" si="24"/>
        <v>30</v>
      </c>
      <c r="N73" s="331">
        <f t="shared" ref="N73:Q74" si="25">J73/(SUM($J73:$M73))</f>
        <v>0.5667752442996743</v>
      </c>
      <c r="O73" s="332">
        <f t="shared" si="25"/>
        <v>0.11074918566775244</v>
      </c>
      <c r="P73" s="332">
        <f t="shared" si="25"/>
        <v>0.22475570032573289</v>
      </c>
      <c r="Q73" s="332">
        <f t="shared" si="25"/>
        <v>9.7719869706840393E-2</v>
      </c>
      <c r="R73" s="294">
        <f t="shared" ref="R73:S75" si="26">J73+L73</f>
        <v>243</v>
      </c>
      <c r="S73" s="290">
        <f t="shared" si="26"/>
        <v>64</v>
      </c>
      <c r="T73" s="296">
        <f t="shared" ref="T73:T78" si="27">J73+K73</f>
        <v>208</v>
      </c>
      <c r="U73" s="296">
        <f t="shared" ref="U73:U78" si="28">L73+M73</f>
        <v>99</v>
      </c>
      <c r="V73" s="546">
        <f t="shared" si="9"/>
        <v>0.32247557003257327</v>
      </c>
      <c r="W73" s="547">
        <f t="shared" si="14"/>
        <v>0.20846905537459284</v>
      </c>
    </row>
    <row r="74" spans="1:23" ht="13.8">
      <c r="A74" s="227" t="s">
        <v>493</v>
      </c>
      <c r="B74" s="30">
        <v>0</v>
      </c>
      <c r="C74" s="30">
        <v>35</v>
      </c>
      <c r="D74" s="30">
        <v>12</v>
      </c>
      <c r="E74" s="30">
        <v>12</v>
      </c>
      <c r="F74" s="30">
        <v>7</v>
      </c>
      <c r="G74" s="30">
        <v>66</v>
      </c>
      <c r="I74" s="273" t="str">
        <f t="shared" si="15"/>
        <v>13</v>
      </c>
      <c r="J74" s="327">
        <f t="shared" si="24"/>
        <v>156</v>
      </c>
      <c r="K74" s="327">
        <f t="shared" si="24"/>
        <v>39</v>
      </c>
      <c r="L74" s="327">
        <f t="shared" si="24"/>
        <v>71</v>
      </c>
      <c r="M74" s="327">
        <f t="shared" si="24"/>
        <v>23</v>
      </c>
      <c r="N74" s="331">
        <f t="shared" si="25"/>
        <v>0.53979238754325265</v>
      </c>
      <c r="O74" s="332">
        <f t="shared" si="25"/>
        <v>0.13494809688581316</v>
      </c>
      <c r="P74" s="332">
        <f t="shared" si="25"/>
        <v>0.24567474048442905</v>
      </c>
      <c r="Q74" s="332">
        <f t="shared" si="25"/>
        <v>7.9584775086505188E-2</v>
      </c>
      <c r="R74" s="294">
        <f t="shared" si="26"/>
        <v>227</v>
      </c>
      <c r="S74" s="290">
        <f t="shared" si="26"/>
        <v>62</v>
      </c>
      <c r="T74" s="296">
        <f t="shared" si="27"/>
        <v>195</v>
      </c>
      <c r="U74" s="296">
        <f t="shared" si="28"/>
        <v>94</v>
      </c>
      <c r="V74" s="546">
        <f t="shared" si="9"/>
        <v>0.32525951557093424</v>
      </c>
      <c r="W74" s="547">
        <f t="shared" si="14"/>
        <v>0.21453287197231835</v>
      </c>
    </row>
    <row r="75" spans="1:23" ht="13.8">
      <c r="A75" s="227" t="s">
        <v>500</v>
      </c>
      <c r="B75" s="30">
        <v>0</v>
      </c>
      <c r="C75" s="30">
        <v>35</v>
      </c>
      <c r="D75" s="30">
        <v>3</v>
      </c>
      <c r="E75" s="30">
        <v>11</v>
      </c>
      <c r="F75" s="30">
        <v>11</v>
      </c>
      <c r="G75" s="30">
        <v>60</v>
      </c>
      <c r="I75" s="273" t="str">
        <f t="shared" si="15"/>
        <v>13</v>
      </c>
      <c r="J75" s="337">
        <f t="shared" ref="J75:M76" si="29">SUM(C72:C75)</f>
        <v>165</v>
      </c>
      <c r="K75" s="337">
        <f t="shared" si="29"/>
        <v>34</v>
      </c>
      <c r="L75" s="337">
        <f t="shared" si="29"/>
        <v>63</v>
      </c>
      <c r="M75" s="337">
        <f t="shared" si="29"/>
        <v>31</v>
      </c>
      <c r="N75" s="331">
        <f t="shared" ref="N75:Q76" si="30">J75/(SUM($J75:$M75))</f>
        <v>0.56313993174061439</v>
      </c>
      <c r="O75" s="332">
        <f t="shared" si="30"/>
        <v>0.11604095563139932</v>
      </c>
      <c r="P75" s="332">
        <f t="shared" si="30"/>
        <v>0.21501706484641639</v>
      </c>
      <c r="Q75" s="332">
        <f t="shared" si="30"/>
        <v>0.10580204778156997</v>
      </c>
      <c r="R75" s="294">
        <f t="shared" si="26"/>
        <v>228</v>
      </c>
      <c r="S75" s="290">
        <f t="shared" si="26"/>
        <v>65</v>
      </c>
      <c r="T75" s="296">
        <f t="shared" si="27"/>
        <v>199</v>
      </c>
      <c r="U75" s="296">
        <f t="shared" si="28"/>
        <v>94</v>
      </c>
      <c r="V75" s="546">
        <f t="shared" si="9"/>
        <v>0.32081911262798635</v>
      </c>
      <c r="W75" s="547">
        <f t="shared" si="14"/>
        <v>0.22184300341296928</v>
      </c>
    </row>
    <row r="76" spans="1:23" ht="13.8">
      <c r="A76" s="227" t="s">
        <v>506</v>
      </c>
      <c r="B76" s="30">
        <v>0</v>
      </c>
      <c r="C76" s="30">
        <v>35</v>
      </c>
      <c r="D76" s="30">
        <v>5</v>
      </c>
      <c r="E76" s="30">
        <v>11</v>
      </c>
      <c r="F76" s="30">
        <v>10</v>
      </c>
      <c r="G76" s="30">
        <v>61</v>
      </c>
      <c r="I76" s="273" t="str">
        <f t="shared" si="15"/>
        <v>13</v>
      </c>
      <c r="J76" s="351">
        <f t="shared" si="29"/>
        <v>162</v>
      </c>
      <c r="K76" s="351">
        <f t="shared" si="29"/>
        <v>29</v>
      </c>
      <c r="L76" s="351">
        <f t="shared" si="29"/>
        <v>57</v>
      </c>
      <c r="M76" s="351">
        <f t="shared" si="29"/>
        <v>37</v>
      </c>
      <c r="N76" s="331">
        <f t="shared" si="30"/>
        <v>0.56842105263157894</v>
      </c>
      <c r="O76" s="332">
        <f t="shared" si="30"/>
        <v>0.10175438596491228</v>
      </c>
      <c r="P76" s="332">
        <f t="shared" si="30"/>
        <v>0.2</v>
      </c>
      <c r="Q76" s="332">
        <f t="shared" si="30"/>
        <v>0.12982456140350876</v>
      </c>
      <c r="R76" s="294">
        <f t="shared" ref="R76:S78" si="31">J76+L76</f>
        <v>219</v>
      </c>
      <c r="S76" s="290">
        <f t="shared" si="31"/>
        <v>66</v>
      </c>
      <c r="T76" s="296">
        <f t="shared" si="27"/>
        <v>191</v>
      </c>
      <c r="U76" s="296">
        <f t="shared" si="28"/>
        <v>94</v>
      </c>
      <c r="V76" s="546">
        <f t="shared" si="9"/>
        <v>0.3298245614035088</v>
      </c>
      <c r="W76" s="547">
        <f t="shared" si="14"/>
        <v>0.23157894736842105</v>
      </c>
    </row>
    <row r="77" spans="1:23" ht="13.8">
      <c r="A77" s="227" t="s">
        <v>508</v>
      </c>
      <c r="B77" s="30">
        <v>1</v>
      </c>
      <c r="C77" s="30">
        <v>36</v>
      </c>
      <c r="D77" s="30">
        <v>8</v>
      </c>
      <c r="E77" s="30">
        <v>17</v>
      </c>
      <c r="F77" s="30">
        <v>4</v>
      </c>
      <c r="G77" s="30">
        <v>66</v>
      </c>
      <c r="I77" s="273" t="str">
        <f t="shared" si="15"/>
        <v>13</v>
      </c>
      <c r="J77" s="368">
        <f t="shared" ref="J77:M78" si="32">SUM(C74:C77)</f>
        <v>141</v>
      </c>
      <c r="K77" s="368">
        <f t="shared" si="32"/>
        <v>28</v>
      </c>
      <c r="L77" s="368">
        <f t="shared" si="32"/>
        <v>51</v>
      </c>
      <c r="M77" s="368">
        <f t="shared" si="32"/>
        <v>32</v>
      </c>
      <c r="N77" s="331">
        <f t="shared" ref="N77:Q78" si="33">J77/(SUM($J77:$M77))</f>
        <v>0.55952380952380953</v>
      </c>
      <c r="O77" s="332">
        <f t="shared" si="33"/>
        <v>0.1111111111111111</v>
      </c>
      <c r="P77" s="332">
        <f t="shared" si="33"/>
        <v>0.20238095238095238</v>
      </c>
      <c r="Q77" s="332">
        <f t="shared" si="33"/>
        <v>0.12698412698412698</v>
      </c>
      <c r="R77" s="294">
        <f t="shared" si="31"/>
        <v>192</v>
      </c>
      <c r="S77" s="290">
        <f t="shared" si="31"/>
        <v>60</v>
      </c>
      <c r="T77" s="296">
        <f t="shared" si="27"/>
        <v>169</v>
      </c>
      <c r="U77" s="296">
        <f t="shared" si="28"/>
        <v>83</v>
      </c>
      <c r="V77" s="546">
        <f t="shared" si="9"/>
        <v>0.32936507936507936</v>
      </c>
      <c r="W77" s="547">
        <f t="shared" si="14"/>
        <v>0.23809523809523808</v>
      </c>
    </row>
    <row r="78" spans="1:23" ht="13.8">
      <c r="A78" s="227" t="s">
        <v>510</v>
      </c>
      <c r="B78" s="30">
        <v>0</v>
      </c>
      <c r="C78" s="30">
        <v>33</v>
      </c>
      <c r="D78" s="30">
        <v>10</v>
      </c>
      <c r="E78" s="30">
        <v>16</v>
      </c>
      <c r="F78" s="30">
        <v>7</v>
      </c>
      <c r="G78" s="30">
        <v>66</v>
      </c>
      <c r="H78" s="390">
        <f>D78+F78</f>
        <v>17</v>
      </c>
      <c r="I78" s="273">
        <v>14</v>
      </c>
      <c r="J78" s="385">
        <f t="shared" si="32"/>
        <v>139</v>
      </c>
      <c r="K78" s="385">
        <f t="shared" si="32"/>
        <v>26</v>
      </c>
      <c r="L78" s="385">
        <f t="shared" si="32"/>
        <v>55</v>
      </c>
      <c r="M78" s="385">
        <f t="shared" si="32"/>
        <v>32</v>
      </c>
      <c r="N78" s="331">
        <f t="shared" si="33"/>
        <v>0.55158730158730163</v>
      </c>
      <c r="O78" s="332">
        <f t="shared" si="33"/>
        <v>0.10317460317460317</v>
      </c>
      <c r="P78" s="332">
        <f t="shared" si="33"/>
        <v>0.21825396825396826</v>
      </c>
      <c r="Q78" s="332">
        <f t="shared" si="33"/>
        <v>0.12698412698412698</v>
      </c>
      <c r="R78" s="294">
        <f t="shared" si="31"/>
        <v>194</v>
      </c>
      <c r="S78" s="290">
        <f t="shared" si="31"/>
        <v>58</v>
      </c>
      <c r="T78" s="296">
        <f t="shared" si="27"/>
        <v>165</v>
      </c>
      <c r="U78" s="296">
        <f t="shared" si="28"/>
        <v>87</v>
      </c>
      <c r="V78" s="546">
        <f t="shared" si="9"/>
        <v>0.34523809523809523</v>
      </c>
      <c r="W78" s="547">
        <f t="shared" si="14"/>
        <v>0.23015873015873015</v>
      </c>
    </row>
    <row r="79" spans="1:23" ht="13.8">
      <c r="A79" s="24" t="s">
        <v>514</v>
      </c>
      <c r="B79" s="30">
        <v>1</v>
      </c>
      <c r="C79" s="30">
        <v>49</v>
      </c>
      <c r="D79" s="30">
        <v>6</v>
      </c>
      <c r="E79" s="30">
        <v>12</v>
      </c>
      <c r="F79" s="30">
        <v>15</v>
      </c>
      <c r="G79" s="30">
        <v>83</v>
      </c>
      <c r="H79" s="390">
        <f t="shared" ref="H79:H89" si="34">D79+F79</f>
        <v>21</v>
      </c>
      <c r="I79" s="273">
        <v>14</v>
      </c>
      <c r="J79" s="402">
        <f t="shared" ref="J79:M81" si="35">SUM(C76:C79)</f>
        <v>153</v>
      </c>
      <c r="K79" s="402">
        <f t="shared" si="35"/>
        <v>29</v>
      </c>
      <c r="L79" s="402">
        <f t="shared" si="35"/>
        <v>56</v>
      </c>
      <c r="M79" s="402">
        <f t="shared" si="35"/>
        <v>36</v>
      </c>
      <c r="N79" s="331">
        <f t="shared" ref="N79:Q81" si="36">J79/(SUM($J79:$M79))</f>
        <v>0.55839416058394165</v>
      </c>
      <c r="O79" s="332">
        <f t="shared" si="36"/>
        <v>0.10583941605839416</v>
      </c>
      <c r="P79" s="332">
        <f t="shared" si="36"/>
        <v>0.20437956204379562</v>
      </c>
      <c r="Q79" s="332">
        <f t="shared" si="36"/>
        <v>0.13138686131386862</v>
      </c>
      <c r="R79" s="294">
        <f t="shared" ref="R79:S81" si="37">J79+L79</f>
        <v>209</v>
      </c>
      <c r="S79" s="290">
        <f t="shared" si="37"/>
        <v>65</v>
      </c>
      <c r="T79" s="296">
        <f t="shared" ref="T79:T84" si="38">J79+K79</f>
        <v>182</v>
      </c>
      <c r="U79" s="296">
        <f t="shared" ref="U79:U84" si="39">L79+M79</f>
        <v>92</v>
      </c>
      <c r="V79" s="546">
        <f t="shared" si="9"/>
        <v>0.33576642335766421</v>
      </c>
      <c r="W79" s="547">
        <f t="shared" si="14"/>
        <v>0.23722627737226276</v>
      </c>
    </row>
    <row r="80" spans="1:23" ht="13.8">
      <c r="A80" s="227" t="s">
        <v>522</v>
      </c>
      <c r="B80" s="30">
        <v>0</v>
      </c>
      <c r="C80" s="30">
        <v>24</v>
      </c>
      <c r="D80" s="30">
        <v>5</v>
      </c>
      <c r="E80" s="30">
        <v>9</v>
      </c>
      <c r="F80" s="30">
        <v>10</v>
      </c>
      <c r="G80" s="30">
        <v>48</v>
      </c>
      <c r="H80" s="390">
        <f t="shared" si="34"/>
        <v>15</v>
      </c>
      <c r="I80" s="273">
        <v>14</v>
      </c>
      <c r="J80" s="423">
        <f t="shared" si="35"/>
        <v>142</v>
      </c>
      <c r="K80" s="423">
        <f t="shared" si="35"/>
        <v>29</v>
      </c>
      <c r="L80" s="423">
        <f t="shared" si="35"/>
        <v>54</v>
      </c>
      <c r="M80" s="423">
        <f t="shared" si="35"/>
        <v>36</v>
      </c>
      <c r="N80" s="331">
        <f t="shared" si="36"/>
        <v>0.54406130268199238</v>
      </c>
      <c r="O80" s="332">
        <f t="shared" si="36"/>
        <v>0.1111111111111111</v>
      </c>
      <c r="P80" s="332">
        <f t="shared" si="36"/>
        <v>0.20689655172413793</v>
      </c>
      <c r="Q80" s="332">
        <f t="shared" si="36"/>
        <v>0.13793103448275862</v>
      </c>
      <c r="R80" s="294">
        <f t="shared" si="37"/>
        <v>196</v>
      </c>
      <c r="S80" s="290">
        <f t="shared" si="37"/>
        <v>65</v>
      </c>
      <c r="T80" s="296">
        <f t="shared" si="38"/>
        <v>171</v>
      </c>
      <c r="U80" s="296">
        <f t="shared" si="39"/>
        <v>90</v>
      </c>
      <c r="V80" s="546">
        <f t="shared" si="9"/>
        <v>0.34482758620689657</v>
      </c>
      <c r="W80" s="547">
        <f t="shared" si="14"/>
        <v>0.24904214559386972</v>
      </c>
    </row>
    <row r="81" spans="1:32" ht="13.8">
      <c r="A81" s="24" t="s">
        <v>526</v>
      </c>
      <c r="B81" s="30">
        <v>1</v>
      </c>
      <c r="C81" s="30">
        <v>61</v>
      </c>
      <c r="D81" s="30">
        <v>7</v>
      </c>
      <c r="E81" s="30">
        <v>14</v>
      </c>
      <c r="F81" s="30">
        <v>13</v>
      </c>
      <c r="G81" s="30">
        <v>96</v>
      </c>
      <c r="H81" s="390">
        <f t="shared" si="34"/>
        <v>20</v>
      </c>
      <c r="I81" s="273">
        <v>14</v>
      </c>
      <c r="J81" s="426">
        <f t="shared" si="35"/>
        <v>167</v>
      </c>
      <c r="K81" s="426">
        <f t="shared" si="35"/>
        <v>28</v>
      </c>
      <c r="L81" s="426">
        <f t="shared" si="35"/>
        <v>51</v>
      </c>
      <c r="M81" s="426">
        <f t="shared" si="35"/>
        <v>45</v>
      </c>
      <c r="N81" s="331">
        <f t="shared" si="36"/>
        <v>0.57388316151202745</v>
      </c>
      <c r="O81" s="332">
        <f t="shared" si="36"/>
        <v>9.6219931271477668E-2</v>
      </c>
      <c r="P81" s="332">
        <f t="shared" si="36"/>
        <v>0.17525773195876287</v>
      </c>
      <c r="Q81" s="332">
        <f t="shared" si="36"/>
        <v>0.15463917525773196</v>
      </c>
      <c r="R81" s="294">
        <f t="shared" si="37"/>
        <v>218</v>
      </c>
      <c r="S81" s="290">
        <f t="shared" si="37"/>
        <v>73</v>
      </c>
      <c r="T81" s="296">
        <f t="shared" si="38"/>
        <v>195</v>
      </c>
      <c r="U81" s="296">
        <f t="shared" si="39"/>
        <v>96</v>
      </c>
      <c r="V81" s="546">
        <f t="shared" si="9"/>
        <v>0.32989690721649484</v>
      </c>
      <c r="W81" s="547">
        <f t="shared" si="14"/>
        <v>0.25085910652920962</v>
      </c>
    </row>
    <row r="82" spans="1:32" ht="13.8">
      <c r="A82" s="24" t="s">
        <v>533</v>
      </c>
      <c r="B82" s="30">
        <v>2</v>
      </c>
      <c r="C82" s="30">
        <v>53</v>
      </c>
      <c r="D82" s="30">
        <v>3</v>
      </c>
      <c r="E82" s="30">
        <v>13</v>
      </c>
      <c r="F82" s="30">
        <v>10</v>
      </c>
      <c r="G82" s="30">
        <v>81</v>
      </c>
      <c r="H82" s="390">
        <f t="shared" si="34"/>
        <v>13</v>
      </c>
      <c r="I82" s="273">
        <v>15</v>
      </c>
      <c r="J82" s="444">
        <f t="shared" ref="J82:M84" si="40">SUM(C79:C82)</f>
        <v>187</v>
      </c>
      <c r="K82" s="444">
        <f t="shared" si="40"/>
        <v>21</v>
      </c>
      <c r="L82" s="444">
        <f t="shared" si="40"/>
        <v>48</v>
      </c>
      <c r="M82" s="444">
        <f t="shared" si="40"/>
        <v>48</v>
      </c>
      <c r="N82" s="331">
        <f t="shared" ref="N82:Q84" si="41">J82/(SUM($J82:$M82))</f>
        <v>0.61513157894736847</v>
      </c>
      <c r="O82" s="332">
        <f t="shared" si="41"/>
        <v>6.9078947368421059E-2</v>
      </c>
      <c r="P82" s="332">
        <f t="shared" si="41"/>
        <v>0.15789473684210525</v>
      </c>
      <c r="Q82" s="332">
        <f t="shared" si="41"/>
        <v>0.15789473684210525</v>
      </c>
      <c r="R82" s="294">
        <f t="shared" ref="R82:S84" si="42">J82+L82</f>
        <v>235</v>
      </c>
      <c r="S82" s="290">
        <f t="shared" si="42"/>
        <v>69</v>
      </c>
      <c r="T82" s="296">
        <f t="shared" si="38"/>
        <v>208</v>
      </c>
      <c r="U82" s="296">
        <f t="shared" si="39"/>
        <v>96</v>
      </c>
      <c r="V82" s="546">
        <f t="shared" si="9"/>
        <v>0.31578947368421051</v>
      </c>
      <c r="W82" s="547">
        <f t="shared" si="14"/>
        <v>0.22697368421052633</v>
      </c>
    </row>
    <row r="83" spans="1:32" ht="13.8">
      <c r="A83" s="227" t="s">
        <v>537</v>
      </c>
      <c r="B83" s="30">
        <v>0</v>
      </c>
      <c r="C83" s="30">
        <v>38</v>
      </c>
      <c r="D83" s="30">
        <v>6</v>
      </c>
      <c r="E83" s="30">
        <v>26</v>
      </c>
      <c r="F83" s="30">
        <v>10</v>
      </c>
      <c r="G83" s="30">
        <v>80</v>
      </c>
      <c r="H83" s="390">
        <f t="shared" si="34"/>
        <v>16</v>
      </c>
      <c r="I83" s="273">
        <v>15</v>
      </c>
      <c r="J83" s="467">
        <f t="shared" si="40"/>
        <v>176</v>
      </c>
      <c r="K83" s="467">
        <f t="shared" si="40"/>
        <v>21</v>
      </c>
      <c r="L83" s="467">
        <f t="shared" si="40"/>
        <v>62</v>
      </c>
      <c r="M83" s="467">
        <f t="shared" si="40"/>
        <v>43</v>
      </c>
      <c r="N83" s="331">
        <f t="shared" si="41"/>
        <v>0.58278145695364236</v>
      </c>
      <c r="O83" s="332">
        <f t="shared" si="41"/>
        <v>6.9536423841059597E-2</v>
      </c>
      <c r="P83" s="332">
        <f t="shared" si="41"/>
        <v>0.20529801324503311</v>
      </c>
      <c r="Q83" s="332">
        <f t="shared" si="41"/>
        <v>0.14238410596026491</v>
      </c>
      <c r="R83" s="294">
        <f t="shared" si="42"/>
        <v>238</v>
      </c>
      <c r="S83" s="290">
        <f t="shared" si="42"/>
        <v>64</v>
      </c>
      <c r="T83" s="296">
        <f t="shared" si="38"/>
        <v>197</v>
      </c>
      <c r="U83" s="296">
        <f t="shared" si="39"/>
        <v>105</v>
      </c>
      <c r="V83" s="546">
        <f t="shared" si="9"/>
        <v>0.34768211920529801</v>
      </c>
      <c r="W83" s="547">
        <f t="shared" si="14"/>
        <v>0.2119205298013245</v>
      </c>
    </row>
    <row r="84" spans="1:32" ht="13.8">
      <c r="A84" s="24" t="s">
        <v>545</v>
      </c>
      <c r="B84" s="30">
        <v>0</v>
      </c>
      <c r="C84" s="30">
        <v>43</v>
      </c>
      <c r="D84" s="30">
        <v>5</v>
      </c>
      <c r="E84" s="30">
        <v>11</v>
      </c>
      <c r="F84" s="30">
        <v>8</v>
      </c>
      <c r="G84" s="30">
        <v>67</v>
      </c>
      <c r="H84" s="390">
        <f t="shared" si="34"/>
        <v>13</v>
      </c>
      <c r="I84" s="273">
        <v>15</v>
      </c>
      <c r="J84" s="485">
        <f t="shared" si="40"/>
        <v>195</v>
      </c>
      <c r="K84" s="485">
        <f t="shared" si="40"/>
        <v>21</v>
      </c>
      <c r="L84" s="485">
        <f t="shared" si="40"/>
        <v>64</v>
      </c>
      <c r="M84" s="485">
        <f t="shared" si="40"/>
        <v>41</v>
      </c>
      <c r="N84" s="331">
        <f t="shared" si="41"/>
        <v>0.60747663551401865</v>
      </c>
      <c r="O84" s="332">
        <f t="shared" si="41"/>
        <v>6.5420560747663545E-2</v>
      </c>
      <c r="P84" s="332">
        <f t="shared" si="41"/>
        <v>0.19937694704049844</v>
      </c>
      <c r="Q84" s="332">
        <f t="shared" si="41"/>
        <v>0.1277258566978193</v>
      </c>
      <c r="R84" s="294">
        <f t="shared" si="42"/>
        <v>259</v>
      </c>
      <c r="S84" s="290">
        <f t="shared" si="42"/>
        <v>62</v>
      </c>
      <c r="T84" s="296">
        <f t="shared" si="38"/>
        <v>216</v>
      </c>
      <c r="U84" s="296">
        <f t="shared" si="39"/>
        <v>105</v>
      </c>
      <c r="V84" s="546">
        <f t="shared" ref="V84:V89" si="43">U84/(U84+T84)</f>
        <v>0.32710280373831774</v>
      </c>
      <c r="W84" s="547">
        <f t="shared" si="14"/>
        <v>0.19314641744548286</v>
      </c>
    </row>
    <row r="85" spans="1:32" ht="13.8">
      <c r="A85" s="24" t="s">
        <v>551</v>
      </c>
      <c r="B85" s="30">
        <v>1</v>
      </c>
      <c r="C85" s="30">
        <v>40</v>
      </c>
      <c r="D85" s="30">
        <v>7</v>
      </c>
      <c r="E85" s="30">
        <v>32</v>
      </c>
      <c r="F85" s="30">
        <v>11</v>
      </c>
      <c r="G85" s="30">
        <v>91</v>
      </c>
      <c r="H85" s="390">
        <f t="shared" si="34"/>
        <v>18</v>
      </c>
      <c r="I85" s="273">
        <v>15</v>
      </c>
      <c r="J85" s="549">
        <f t="shared" ref="J85" si="44">SUM(C82:C85)</f>
        <v>174</v>
      </c>
      <c r="K85" s="549">
        <f t="shared" ref="K85" si="45">SUM(D82:D85)</f>
        <v>21</v>
      </c>
      <c r="L85" s="549">
        <f t="shared" ref="L85" si="46">SUM(E82:E85)</f>
        <v>82</v>
      </c>
      <c r="M85" s="549">
        <f t="shared" ref="M85" si="47">SUM(F82:F85)</f>
        <v>39</v>
      </c>
      <c r="N85" s="331">
        <f t="shared" ref="N85" si="48">J85/(SUM($J85:$M85))</f>
        <v>0.55063291139240511</v>
      </c>
      <c r="O85" s="332">
        <f t="shared" ref="O85" si="49">K85/(SUM($J85:$M85))</f>
        <v>6.6455696202531639E-2</v>
      </c>
      <c r="P85" s="332">
        <f t="shared" ref="P85" si="50">L85/(SUM($J85:$M85))</f>
        <v>0.25949367088607594</v>
      </c>
      <c r="Q85" s="332">
        <f t="shared" ref="Q85" si="51">M85/(SUM($J85:$M85))</f>
        <v>0.12341772151898735</v>
      </c>
      <c r="R85" s="294">
        <f t="shared" ref="R85" si="52">J85+L85</f>
        <v>256</v>
      </c>
      <c r="S85" s="290">
        <f t="shared" ref="S85" si="53">K85+M85</f>
        <v>60</v>
      </c>
      <c r="T85" s="296">
        <f t="shared" ref="T85" si="54">J85+K85</f>
        <v>195</v>
      </c>
      <c r="U85" s="296">
        <f t="shared" ref="U85" si="55">L85+M85</f>
        <v>121</v>
      </c>
      <c r="V85" s="546">
        <f t="shared" si="43"/>
        <v>0.38291139240506328</v>
      </c>
      <c r="W85" s="547">
        <f>S85/(S85+R85)</f>
        <v>0.189873417721519</v>
      </c>
    </row>
    <row r="86" spans="1:32" ht="13.8">
      <c r="A86" s="24" t="s">
        <v>557</v>
      </c>
      <c r="B86" s="30">
        <v>0</v>
      </c>
      <c r="C86" s="30">
        <v>49</v>
      </c>
      <c r="D86" s="30">
        <v>9</v>
      </c>
      <c r="E86" s="30">
        <v>19</v>
      </c>
      <c r="F86" s="30">
        <v>12</v>
      </c>
      <c r="G86" s="30">
        <v>89</v>
      </c>
      <c r="H86" s="390">
        <f t="shared" si="34"/>
        <v>21</v>
      </c>
      <c r="I86" s="273">
        <v>16</v>
      </c>
      <c r="J86" s="551">
        <f t="shared" ref="J86" si="56">SUM(C83:C86)</f>
        <v>170</v>
      </c>
      <c r="K86" s="551">
        <f t="shared" ref="K86" si="57">SUM(D83:D86)</f>
        <v>27</v>
      </c>
      <c r="L86" s="551">
        <f t="shared" ref="L86" si="58">SUM(E83:E86)</f>
        <v>88</v>
      </c>
      <c r="M86" s="551">
        <f t="shared" ref="M86" si="59">SUM(F83:F86)</f>
        <v>41</v>
      </c>
      <c r="N86" s="331">
        <f>J86/(SUM($J86:$M86))</f>
        <v>0.5214723926380368</v>
      </c>
      <c r="O86" s="332">
        <f t="shared" ref="O86" si="60">K86/(SUM($J86:$M86))</f>
        <v>8.2822085889570546E-2</v>
      </c>
      <c r="P86" s="332">
        <f t="shared" ref="P86" si="61">L86/(SUM($J86:$M86))</f>
        <v>0.26993865030674846</v>
      </c>
      <c r="Q86" s="332">
        <f t="shared" ref="Q86" si="62">M86/(SUM($J86:$M86))</f>
        <v>0.12576687116564417</v>
      </c>
      <c r="R86" s="294">
        <f t="shared" ref="R86" si="63">J86+L86</f>
        <v>258</v>
      </c>
      <c r="S86" s="290">
        <f t="shared" ref="S86" si="64">K86+M86</f>
        <v>68</v>
      </c>
      <c r="T86" s="296">
        <f t="shared" ref="T86" si="65">J86+K86</f>
        <v>197</v>
      </c>
      <c r="U86" s="296">
        <f t="shared" ref="U86" si="66">L86+M86</f>
        <v>129</v>
      </c>
      <c r="V86" s="546">
        <f t="shared" si="43"/>
        <v>0.39570552147239263</v>
      </c>
      <c r="W86" s="547">
        <f>S86/(S86+R86)</f>
        <v>0.20858895705521471</v>
      </c>
    </row>
    <row r="87" spans="1:32" ht="13.8">
      <c r="A87" s="24" t="s">
        <v>562</v>
      </c>
      <c r="B87" s="30">
        <v>1</v>
      </c>
      <c r="C87" s="30">
        <v>43</v>
      </c>
      <c r="D87" s="30">
        <v>9</v>
      </c>
      <c r="E87" s="30">
        <v>21</v>
      </c>
      <c r="F87" s="30">
        <v>7</v>
      </c>
      <c r="G87" s="30">
        <v>81</v>
      </c>
      <c r="H87" s="390">
        <f t="shared" si="34"/>
        <v>16</v>
      </c>
      <c r="I87" s="273">
        <v>16</v>
      </c>
      <c r="J87" s="561">
        <f t="shared" ref="J87" si="67">SUM(C84:C87)</f>
        <v>175</v>
      </c>
      <c r="K87" s="561">
        <f t="shared" ref="K87" si="68">SUM(D84:D87)</f>
        <v>30</v>
      </c>
      <c r="L87" s="561">
        <f t="shared" ref="L87" si="69">SUM(E84:E87)</f>
        <v>83</v>
      </c>
      <c r="M87" s="561">
        <f t="shared" ref="M87" si="70">SUM(F84:F87)</f>
        <v>38</v>
      </c>
      <c r="N87" s="331">
        <f>J87/(SUM($J87:$M87))</f>
        <v>0.53680981595092025</v>
      </c>
      <c r="O87" s="332">
        <f t="shared" ref="O87" si="71">K87/(SUM($J87:$M87))</f>
        <v>9.202453987730061E-2</v>
      </c>
      <c r="P87" s="332">
        <f t="shared" ref="P87" si="72">L87/(SUM($J87:$M87))</f>
        <v>0.254601226993865</v>
      </c>
      <c r="Q87" s="332">
        <f t="shared" ref="Q87" si="73">M87/(SUM($J87:$M87))</f>
        <v>0.1165644171779141</v>
      </c>
      <c r="R87" s="294">
        <f t="shared" ref="R87" si="74">J87+L87</f>
        <v>258</v>
      </c>
      <c r="S87" s="290">
        <f t="shared" ref="S87" si="75">K87+M87</f>
        <v>68</v>
      </c>
      <c r="T87" s="296">
        <f t="shared" ref="T87" si="76">J87+K87</f>
        <v>205</v>
      </c>
      <c r="U87" s="296">
        <f t="shared" ref="U87" si="77">L87+M87</f>
        <v>121</v>
      </c>
      <c r="V87" s="546">
        <f t="shared" si="43"/>
        <v>0.37116564417177916</v>
      </c>
      <c r="W87" s="547">
        <f>S87/(S87+R87)</f>
        <v>0.20858895705521471</v>
      </c>
    </row>
    <row r="88" spans="1:32" ht="13.8">
      <c r="A88" s="24" t="s">
        <v>569</v>
      </c>
      <c r="B88" s="30">
        <v>0</v>
      </c>
      <c r="C88" s="30">
        <v>43</v>
      </c>
      <c r="D88" s="30">
        <v>7</v>
      </c>
      <c r="E88" s="30">
        <v>9</v>
      </c>
      <c r="F88" s="30">
        <v>13</v>
      </c>
      <c r="G88" s="30">
        <v>72</v>
      </c>
      <c r="H88" s="390">
        <f t="shared" si="34"/>
        <v>20</v>
      </c>
      <c r="I88" s="273">
        <v>16</v>
      </c>
      <c r="J88" s="571">
        <f t="shared" ref="J88" si="78">SUM(C85:C88)</f>
        <v>175</v>
      </c>
      <c r="K88" s="571">
        <f t="shared" ref="K88" si="79">SUM(D85:D88)</f>
        <v>32</v>
      </c>
      <c r="L88" s="571">
        <f t="shared" ref="L88" si="80">SUM(E85:E88)</f>
        <v>81</v>
      </c>
      <c r="M88" s="571">
        <f t="shared" ref="M88" si="81">SUM(F85:F88)</f>
        <v>43</v>
      </c>
      <c r="N88" s="331">
        <f>J88/(SUM($J88:$M88))</f>
        <v>0.52870090634441091</v>
      </c>
      <c r="O88" s="332">
        <f t="shared" ref="O88" si="82">K88/(SUM($J88:$M88))</f>
        <v>9.6676737160120846E-2</v>
      </c>
      <c r="P88" s="332">
        <f t="shared" ref="P88" si="83">L88/(SUM($J88:$M88))</f>
        <v>0.24471299093655588</v>
      </c>
      <c r="Q88" s="332">
        <f t="shared" ref="Q88" si="84">M88/(SUM($J88:$M88))</f>
        <v>0.12990936555891239</v>
      </c>
      <c r="R88" s="294">
        <f t="shared" ref="R88" si="85">J88+L88</f>
        <v>256</v>
      </c>
      <c r="S88" s="290">
        <f t="shared" ref="S88" si="86">K88+M88</f>
        <v>75</v>
      </c>
      <c r="T88" s="296">
        <f t="shared" ref="T88" si="87">J88+K88</f>
        <v>207</v>
      </c>
      <c r="U88" s="296">
        <f t="shared" ref="U88" si="88">L88+M88</f>
        <v>124</v>
      </c>
      <c r="V88" s="546">
        <f t="shared" si="43"/>
        <v>0.37462235649546827</v>
      </c>
      <c r="W88" s="547">
        <f>S88/(S88+R88)</f>
        <v>0.22658610271903323</v>
      </c>
    </row>
    <row r="89" spans="1:32" ht="13.8">
      <c r="A89" s="24" t="s">
        <v>578</v>
      </c>
      <c r="B89" s="30">
        <v>0</v>
      </c>
      <c r="C89" s="30">
        <v>50</v>
      </c>
      <c r="D89" s="30">
        <v>7</v>
      </c>
      <c r="E89" s="30">
        <v>17</v>
      </c>
      <c r="F89" s="30">
        <v>12</v>
      </c>
      <c r="G89" s="30">
        <v>86</v>
      </c>
      <c r="H89" s="390">
        <f t="shared" si="34"/>
        <v>19</v>
      </c>
      <c r="I89" s="273">
        <v>16</v>
      </c>
      <c r="J89" s="588">
        <f t="shared" ref="J89" si="89">SUM(C86:C89)</f>
        <v>185</v>
      </c>
      <c r="K89" s="588">
        <f t="shared" ref="K89" si="90">SUM(D86:D89)</f>
        <v>32</v>
      </c>
      <c r="L89" s="588">
        <f t="shared" ref="L89" si="91">SUM(E86:E89)</f>
        <v>66</v>
      </c>
      <c r="M89" s="588">
        <f t="shared" ref="M89" si="92">SUM(F86:F89)</f>
        <v>44</v>
      </c>
      <c r="N89" s="331">
        <f>J89/(SUM($J89:$M89))</f>
        <v>0.56574923547400613</v>
      </c>
      <c r="O89" s="332">
        <f t="shared" ref="O89" si="93">K89/(SUM($J89:$M89))</f>
        <v>9.7859327217125383E-2</v>
      </c>
      <c r="P89" s="332">
        <f t="shared" ref="P89" si="94">L89/(SUM($J89:$M89))</f>
        <v>0.20183486238532111</v>
      </c>
      <c r="Q89" s="332">
        <f t="shared" ref="Q89" si="95">M89/(SUM($J89:$M89))</f>
        <v>0.13455657492354739</v>
      </c>
      <c r="R89" s="294">
        <f>J89+L89</f>
        <v>251</v>
      </c>
      <c r="S89" s="290">
        <f>K89+M89</f>
        <v>76</v>
      </c>
      <c r="T89" s="296">
        <f>J89+K89</f>
        <v>217</v>
      </c>
      <c r="U89" s="296">
        <f t="shared" ref="U89" si="96">L89+M89</f>
        <v>110</v>
      </c>
      <c r="V89" s="546">
        <f t="shared" si="43"/>
        <v>0.3363914373088685</v>
      </c>
      <c r="W89" s="547">
        <f>S89/(S89+R89)</f>
        <v>0.23241590214067279</v>
      </c>
    </row>
    <row r="90" spans="1:32" s="56" customFormat="1" ht="13.8">
      <c r="A90" s="575"/>
      <c r="B90" s="579"/>
      <c r="C90" s="579"/>
      <c r="D90" s="579"/>
      <c r="E90" s="579"/>
      <c r="F90" s="579"/>
      <c r="G90" s="579"/>
      <c r="I90" s="273"/>
      <c r="J90" s="273"/>
      <c r="K90" s="273"/>
      <c r="L90" s="273"/>
      <c r="M90" s="273"/>
      <c r="N90" s="580"/>
      <c r="O90" s="581"/>
      <c r="P90" s="581"/>
      <c r="Q90" s="581"/>
      <c r="R90" s="438"/>
      <c r="S90" s="582"/>
      <c r="T90" s="438"/>
      <c r="U90" s="438"/>
      <c r="V90" s="583"/>
      <c r="W90" s="584"/>
    </row>
    <row r="91" spans="1:32" ht="21.6">
      <c r="A91" s="13"/>
      <c r="B91" s="197" t="s">
        <v>198</v>
      </c>
      <c r="C91" s="197" t="s">
        <v>199</v>
      </c>
      <c r="D91" s="197" t="s">
        <v>200</v>
      </c>
      <c r="E91" s="198" t="s">
        <v>201</v>
      </c>
      <c r="F91" s="197" t="s">
        <v>210</v>
      </c>
      <c r="G91" s="197" t="s">
        <v>263</v>
      </c>
      <c r="H91" s="197" t="s">
        <v>304</v>
      </c>
      <c r="I91" s="197" t="s">
        <v>364</v>
      </c>
      <c r="J91" s="197" t="s">
        <v>371</v>
      </c>
      <c r="K91" s="198" t="s">
        <v>380</v>
      </c>
      <c r="L91" s="198" t="s">
        <v>390</v>
      </c>
      <c r="M91" s="197" t="s">
        <v>463</v>
      </c>
      <c r="N91" s="197" t="s">
        <v>493</v>
      </c>
      <c r="O91" s="197" t="s">
        <v>500</v>
      </c>
      <c r="P91" s="197" t="s">
        <v>506</v>
      </c>
      <c r="Q91" s="197" t="s">
        <v>508</v>
      </c>
      <c r="R91" s="197" t="s">
        <v>510</v>
      </c>
      <c r="S91" s="197" t="s">
        <v>514</v>
      </c>
      <c r="T91" s="197" t="s">
        <v>522</v>
      </c>
      <c r="U91" s="197" t="s">
        <v>526</v>
      </c>
      <c r="V91" s="197" t="s">
        <v>533</v>
      </c>
      <c r="W91" s="198" t="s">
        <v>537</v>
      </c>
      <c r="X91" s="197" t="s">
        <v>545</v>
      </c>
      <c r="Y91" s="197" t="s">
        <v>551</v>
      </c>
      <c r="Z91" s="197" t="s">
        <v>557</v>
      </c>
      <c r="AA91" s="197" t="s">
        <v>562</v>
      </c>
      <c r="AB91" s="197" t="s">
        <v>569</v>
      </c>
      <c r="AC91" s="197" t="s">
        <v>578</v>
      </c>
      <c r="AD91" s="267" t="s">
        <v>580</v>
      </c>
      <c r="AE91" s="267" t="s">
        <v>581</v>
      </c>
      <c r="AF91" s="267" t="s">
        <v>498</v>
      </c>
    </row>
    <row r="92" spans="1:32" ht="13.8">
      <c r="A92" t="s">
        <v>287</v>
      </c>
      <c r="B92" s="197">
        <v>1</v>
      </c>
      <c r="C92" s="197">
        <v>0</v>
      </c>
      <c r="D92" s="197">
        <v>0</v>
      </c>
      <c r="E92" s="197">
        <v>0</v>
      </c>
      <c r="F92" s="197">
        <v>0</v>
      </c>
      <c r="G92" s="197">
        <v>0</v>
      </c>
      <c r="H92" s="197">
        <v>0</v>
      </c>
      <c r="I92" s="197">
        <v>0</v>
      </c>
      <c r="J92" s="197">
        <v>0</v>
      </c>
      <c r="K92" s="197">
        <v>0</v>
      </c>
      <c r="L92" s="197">
        <v>0</v>
      </c>
      <c r="M92" s="197">
        <v>0</v>
      </c>
      <c r="N92" s="197">
        <v>0</v>
      </c>
      <c r="O92" s="197">
        <v>0</v>
      </c>
      <c r="P92" s="197">
        <v>0</v>
      </c>
      <c r="Q92" s="197">
        <v>1</v>
      </c>
      <c r="R92" s="197">
        <v>0</v>
      </c>
      <c r="S92" s="197">
        <v>1</v>
      </c>
      <c r="T92" s="197">
        <v>0</v>
      </c>
      <c r="U92" s="197">
        <v>1</v>
      </c>
      <c r="V92" s="197">
        <v>2</v>
      </c>
      <c r="W92" s="197">
        <v>0</v>
      </c>
      <c r="X92" s="197">
        <v>0</v>
      </c>
      <c r="Y92" s="197">
        <v>1</v>
      </c>
      <c r="Z92" s="197">
        <v>0</v>
      </c>
      <c r="AA92" s="197">
        <v>1</v>
      </c>
      <c r="AB92" s="197">
        <v>0</v>
      </c>
      <c r="AC92" s="197">
        <v>0</v>
      </c>
      <c r="AD92" s="197">
        <f>SUM(V92:Y92)</f>
        <v>3</v>
      </c>
      <c r="AE92" s="197">
        <f>SUM(Z92:AC92)</f>
        <v>1</v>
      </c>
      <c r="AF92" s="291" t="s">
        <v>402</v>
      </c>
    </row>
    <row r="93" spans="1:32" ht="13.8">
      <c r="A93" s="13" t="s">
        <v>274</v>
      </c>
      <c r="B93" s="197">
        <v>71</v>
      </c>
      <c r="C93" s="197">
        <v>80</v>
      </c>
      <c r="D93" s="197">
        <v>60</v>
      </c>
      <c r="E93" s="197">
        <v>70</v>
      </c>
      <c r="F93" s="197">
        <v>52</v>
      </c>
      <c r="G93" s="197">
        <v>48</v>
      </c>
      <c r="H93" s="197">
        <v>49</v>
      </c>
      <c r="I93" s="197">
        <v>61</v>
      </c>
      <c r="J93" s="197">
        <v>63</v>
      </c>
      <c r="K93" s="197">
        <v>45</v>
      </c>
      <c r="L93" s="197">
        <v>55</v>
      </c>
      <c r="M93" s="197">
        <v>80</v>
      </c>
      <c r="N93" s="197">
        <v>47</v>
      </c>
      <c r="O93" s="197">
        <v>46</v>
      </c>
      <c r="P93" s="197">
        <v>46</v>
      </c>
      <c r="Q93" s="197">
        <v>53</v>
      </c>
      <c r="R93" s="197">
        <v>49</v>
      </c>
      <c r="S93" s="197">
        <v>61</v>
      </c>
      <c r="T93" s="197">
        <v>33</v>
      </c>
      <c r="U93" s="197">
        <v>75</v>
      </c>
      <c r="V93" s="197">
        <v>66</v>
      </c>
      <c r="W93" s="197">
        <v>64</v>
      </c>
      <c r="X93" s="197">
        <v>54</v>
      </c>
      <c r="Y93" s="197">
        <v>72</v>
      </c>
      <c r="Z93" s="197">
        <v>68</v>
      </c>
      <c r="AA93" s="197">
        <v>64</v>
      </c>
      <c r="AB93" s="197">
        <v>52</v>
      </c>
      <c r="AC93" s="197">
        <v>67</v>
      </c>
      <c r="AD93" s="197">
        <f>SUM(V93:Y93)</f>
        <v>256</v>
      </c>
      <c r="AE93" s="197">
        <f>SUM(Z93:AC93)</f>
        <v>251</v>
      </c>
      <c r="AF93" s="195">
        <f>-(AD93-AE93)/AD93</f>
        <v>-1.953125E-2</v>
      </c>
    </row>
    <row r="94" spans="1:32" ht="13.8">
      <c r="A94" s="13" t="s">
        <v>275</v>
      </c>
      <c r="B94" s="197">
        <v>28</v>
      </c>
      <c r="C94" s="197">
        <v>19</v>
      </c>
      <c r="D94" s="197">
        <v>19</v>
      </c>
      <c r="E94" s="197">
        <v>27</v>
      </c>
      <c r="F94" s="197">
        <v>18</v>
      </c>
      <c r="G94" s="197">
        <v>21</v>
      </c>
      <c r="H94" s="197">
        <v>18</v>
      </c>
      <c r="I94" s="197">
        <v>17</v>
      </c>
      <c r="J94" s="197">
        <v>21</v>
      </c>
      <c r="K94" s="197">
        <v>11</v>
      </c>
      <c r="L94" s="197">
        <v>15</v>
      </c>
      <c r="M94" s="197">
        <v>18</v>
      </c>
      <c r="N94" s="197">
        <v>19</v>
      </c>
      <c r="O94" s="197">
        <v>14</v>
      </c>
      <c r="P94" s="197">
        <v>15</v>
      </c>
      <c r="Q94" s="197">
        <v>12</v>
      </c>
      <c r="R94" s="197">
        <v>17</v>
      </c>
      <c r="S94" s="197">
        <v>21</v>
      </c>
      <c r="T94" s="197">
        <v>15</v>
      </c>
      <c r="U94" s="197">
        <v>20</v>
      </c>
      <c r="V94" s="197">
        <v>13</v>
      </c>
      <c r="W94" s="197">
        <v>16</v>
      </c>
      <c r="X94" s="197">
        <v>13</v>
      </c>
      <c r="Y94" s="197">
        <v>18</v>
      </c>
      <c r="Z94" s="197">
        <v>21</v>
      </c>
      <c r="AA94" s="197">
        <v>16</v>
      </c>
      <c r="AB94" s="197">
        <v>20</v>
      </c>
      <c r="AC94" s="197">
        <v>19</v>
      </c>
      <c r="AD94" s="197">
        <f>SUM(V94:Y94)</f>
        <v>60</v>
      </c>
      <c r="AE94" s="197">
        <f>SUM(Z94:AC94)</f>
        <v>76</v>
      </c>
      <c r="AF94" s="195">
        <f>-(AD94-AE94)/AD94</f>
        <v>0.26666666666666666</v>
      </c>
    </row>
    <row r="95" spans="1:32" ht="13.8">
      <c r="A95" s="13" t="s">
        <v>357</v>
      </c>
      <c r="B95" s="197">
        <v>100</v>
      </c>
      <c r="C95" s="197">
        <v>99</v>
      </c>
      <c r="D95" s="197">
        <v>79</v>
      </c>
      <c r="E95" s="197">
        <v>97</v>
      </c>
      <c r="F95" s="197">
        <v>70</v>
      </c>
      <c r="G95" s="197">
        <v>69</v>
      </c>
      <c r="H95" s="197">
        <v>67</v>
      </c>
      <c r="I95" s="197">
        <v>78</v>
      </c>
      <c r="J95" s="197">
        <v>84</v>
      </c>
      <c r="K95" s="197">
        <v>56</v>
      </c>
      <c r="L95" s="197">
        <v>70</v>
      </c>
      <c r="M95" s="197">
        <v>98</v>
      </c>
      <c r="N95" s="197">
        <v>66</v>
      </c>
      <c r="O95" s="197">
        <v>60</v>
      </c>
      <c r="P95" s="197">
        <v>61</v>
      </c>
      <c r="Q95" s="197">
        <v>66</v>
      </c>
      <c r="R95" s="197">
        <v>66</v>
      </c>
      <c r="S95" s="197">
        <v>83</v>
      </c>
      <c r="T95" s="197">
        <v>48</v>
      </c>
      <c r="U95" s="197">
        <v>96</v>
      </c>
      <c r="V95" s="197">
        <v>81</v>
      </c>
      <c r="W95" s="197">
        <v>80</v>
      </c>
      <c r="X95" s="197">
        <v>67</v>
      </c>
      <c r="Y95" s="197">
        <v>91</v>
      </c>
      <c r="Z95" s="197">
        <v>89</v>
      </c>
      <c r="AA95" s="197">
        <v>81</v>
      </c>
      <c r="AB95" s="197">
        <v>72</v>
      </c>
      <c r="AC95" s="197">
        <v>86</v>
      </c>
      <c r="AD95" s="197">
        <f>SUM(V95:Y95)</f>
        <v>319</v>
      </c>
      <c r="AE95" s="197">
        <f>SUM(Z95:AC95)</f>
        <v>328</v>
      </c>
      <c r="AF95" s="195">
        <f>-(AD95-AE95)/AD95</f>
        <v>2.8213166144200628E-2</v>
      </c>
    </row>
    <row r="96" spans="1:32" ht="13.8">
      <c r="A96" t="s">
        <v>332</v>
      </c>
      <c r="B96" s="206">
        <f>B93/(B93+B94)</f>
        <v>0.71717171717171713</v>
      </c>
      <c r="C96" s="206">
        <f t="shared" ref="C96:AC96" si="97">C93/(C93+C94)</f>
        <v>0.80808080808080807</v>
      </c>
      <c r="D96" s="206">
        <f t="shared" si="97"/>
        <v>0.759493670886076</v>
      </c>
      <c r="E96" s="206">
        <f t="shared" si="97"/>
        <v>0.72164948453608246</v>
      </c>
      <c r="F96" s="206">
        <f t="shared" si="97"/>
        <v>0.74285714285714288</v>
      </c>
      <c r="G96" s="206">
        <f t="shared" si="97"/>
        <v>0.69565217391304346</v>
      </c>
      <c r="H96" s="206">
        <f t="shared" si="97"/>
        <v>0.73134328358208955</v>
      </c>
      <c r="I96" s="206">
        <f t="shared" si="97"/>
        <v>0.78205128205128205</v>
      </c>
      <c r="J96" s="206">
        <f t="shared" si="97"/>
        <v>0.75</v>
      </c>
      <c r="K96" s="206">
        <f t="shared" si="97"/>
        <v>0.8035714285714286</v>
      </c>
      <c r="L96" s="206">
        <f t="shared" si="97"/>
        <v>0.7857142857142857</v>
      </c>
      <c r="M96" s="206">
        <f t="shared" si="97"/>
        <v>0.81632653061224492</v>
      </c>
      <c r="N96" s="206">
        <f t="shared" si="97"/>
        <v>0.71212121212121215</v>
      </c>
      <c r="O96" s="206">
        <f t="shared" si="97"/>
        <v>0.76666666666666672</v>
      </c>
      <c r="P96" s="206">
        <f t="shared" si="97"/>
        <v>0.75409836065573765</v>
      </c>
      <c r="Q96" s="206">
        <f t="shared" si="97"/>
        <v>0.81538461538461537</v>
      </c>
      <c r="R96" s="206">
        <f t="shared" si="97"/>
        <v>0.74242424242424243</v>
      </c>
      <c r="S96" s="206">
        <f t="shared" si="97"/>
        <v>0.74390243902439024</v>
      </c>
      <c r="T96" s="206">
        <f t="shared" si="97"/>
        <v>0.6875</v>
      </c>
      <c r="U96" s="206">
        <f t="shared" si="97"/>
        <v>0.78947368421052633</v>
      </c>
      <c r="V96" s="206">
        <f t="shared" si="97"/>
        <v>0.83544303797468356</v>
      </c>
      <c r="W96" s="206">
        <f t="shared" si="97"/>
        <v>0.8</v>
      </c>
      <c r="X96" s="206">
        <f t="shared" si="97"/>
        <v>0.80597014925373134</v>
      </c>
      <c r="Y96" s="206">
        <f t="shared" si="97"/>
        <v>0.8</v>
      </c>
      <c r="Z96" s="206">
        <f t="shared" si="97"/>
        <v>0.7640449438202247</v>
      </c>
      <c r="AA96" s="206">
        <f t="shared" si="97"/>
        <v>0.8</v>
      </c>
      <c r="AB96" s="206">
        <f t="shared" si="97"/>
        <v>0.72222222222222221</v>
      </c>
      <c r="AC96" s="206">
        <f t="shared" si="97"/>
        <v>0.77906976744186052</v>
      </c>
      <c r="AD96" s="206">
        <f>AD93/(AD93+AD94)</f>
        <v>0.810126582278481</v>
      </c>
      <c r="AE96" s="206">
        <f>AE93/(AE93+AE94)</f>
        <v>0.76758409785932724</v>
      </c>
      <c r="AF96" s="195">
        <f>-(AD96-AE96)/AD96</f>
        <v>-5.2513379204892921E-2</v>
      </c>
    </row>
    <row r="97" spans="14:26">
      <c r="N97" s="274"/>
      <c r="O97" s="274"/>
      <c r="P97" s="274"/>
      <c r="Q97" s="273"/>
      <c r="R97" s="273"/>
      <c r="S97" s="274"/>
      <c r="T97" s="273"/>
      <c r="U97" s="273"/>
      <c r="V97" s="274"/>
      <c r="W97" s="274"/>
      <c r="X97" s="56"/>
      <c r="Y97" s="56"/>
      <c r="Z97" s="56"/>
    </row>
    <row r="98" spans="14:26" ht="13.8">
      <c r="N98" s="274"/>
      <c r="O98" s="274"/>
      <c r="P98" s="273"/>
      <c r="Q98" s="273"/>
      <c r="R98" s="274"/>
      <c r="S98" s="274"/>
      <c r="T98" s="274"/>
      <c r="U98" s="274"/>
      <c r="V98" s="438"/>
      <c r="W98" s="585"/>
      <c r="X98" s="56"/>
      <c r="Y98" s="56"/>
      <c r="Z98" s="56"/>
    </row>
    <row r="99" spans="14:26" ht="13.8">
      <c r="N99" s="274"/>
      <c r="O99" s="274"/>
      <c r="P99" s="273"/>
      <c r="Q99" s="273"/>
      <c r="R99" s="274"/>
      <c r="S99" s="274"/>
      <c r="T99" s="274"/>
      <c r="U99" s="274"/>
      <c r="V99" s="273"/>
      <c r="W99" s="585"/>
      <c r="X99" s="56"/>
      <c r="Y99" s="56"/>
      <c r="Z99" s="56"/>
    </row>
    <row r="100" spans="14:26">
      <c r="N100" s="274"/>
      <c r="O100" s="274"/>
      <c r="P100" s="582"/>
      <c r="Q100" s="273"/>
      <c r="R100" s="274"/>
      <c r="S100" s="274"/>
      <c r="T100" s="274"/>
      <c r="U100" s="274"/>
      <c r="V100" s="56"/>
      <c r="W100" s="56"/>
      <c r="X100" s="56"/>
      <c r="Y100" s="56"/>
      <c r="Z100" s="56"/>
    </row>
  </sheetData>
  <customSheetViews>
    <customSheetView guid="{BE477902-03C8-43E2-8A95-9B5C06ED7E3B}">
      <pane xSplit="1" ySplit="17" topLeftCell="B57" activePane="bottomRight" state="frozen"/>
      <selection pane="bottomRight" activeCell="S84" sqref="S84"/>
      <pageMargins left="0.7" right="0.7" top="0.75" bottom="0.75" header="0.3" footer="0.3"/>
      <pageSetup paperSize="9" orientation="portrait" r:id="rId1"/>
    </customSheetView>
    <customSheetView guid="{54431632-60CA-490A-B625-F84D986B77B5}">
      <pane xSplit="1" ySplit="17" topLeftCell="B51" activePane="bottomRight" state="frozen"/>
      <selection pane="bottomRight" activeCell="Q76" sqref="Q76"/>
      <pageMargins left="0.7" right="0.7" top="0.75" bottom="0.75" header="0.3" footer="0.3"/>
      <pageSetup paperSize="9" orientation="portrait" r:id="rId2"/>
    </customSheetView>
    <customSheetView guid="{CA0580B8-3FF5-49ED-816A-017DDF38942F}">
      <pane xSplit="1" ySplit="17" topLeftCell="B51" activePane="bottomRight" state="frozen"/>
      <selection pane="bottomRight" activeCell="Q76" sqref="Q76"/>
      <pageMargins left="0.7" right="0.7" top="0.75" bottom="0.75" header="0.3" footer="0.3"/>
      <pageSetup paperSize="9" orientation="portrait" r:id="rId3"/>
    </customSheetView>
  </customSheetViews>
  <mergeCells count="1">
    <mergeCell ref="R16:S16"/>
  </mergeCells>
  <pageMargins left="0.7" right="0.7" top="0.75" bottom="0.75" header="0.3" footer="0.3"/>
  <pageSetup paperSize="9" orientation="portrait" r:id="rId4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AL89"/>
  <sheetViews>
    <sheetView workbookViewId="0">
      <pane xSplit="1" ySplit="21" topLeftCell="B22" activePane="bottomRight" state="frozen"/>
      <selection pane="topRight" activeCell="B1" sqref="B1"/>
      <selection pane="bottomLeft" activeCell="A22" sqref="A22"/>
      <selection pane="bottomRight"/>
    </sheetView>
  </sheetViews>
  <sheetFormatPr defaultRowHeight="13.8"/>
  <cols>
    <col min="3" max="3" width="4.44140625" customWidth="1"/>
    <col min="4" max="7" width="9.109375" style="19"/>
    <col min="9" max="28" width="6.6640625" style="388" customWidth="1"/>
    <col min="29" max="30" width="6.6640625" customWidth="1"/>
  </cols>
  <sheetData>
    <row r="1" spans="1:20" ht="33.75" customHeight="1">
      <c r="A1" s="7" t="s">
        <v>415</v>
      </c>
      <c r="B1" s="15"/>
      <c r="C1" s="15"/>
      <c r="D1" s="64"/>
      <c r="E1" s="64"/>
      <c r="F1" s="77"/>
      <c r="G1" s="77"/>
      <c r="H1" s="6"/>
      <c r="I1" s="480"/>
      <c r="J1" s="480"/>
      <c r="K1" s="480"/>
      <c r="L1" s="480"/>
      <c r="M1" s="480"/>
      <c r="N1" s="480"/>
      <c r="O1" s="480"/>
      <c r="P1" s="480"/>
      <c r="Q1" s="480"/>
      <c r="R1" s="480"/>
      <c r="S1" s="480"/>
      <c r="T1" s="480"/>
    </row>
    <row r="17" spans="1:38" ht="15.75" customHeight="1">
      <c r="A17" s="21" t="s">
        <v>60</v>
      </c>
      <c r="B17" s="21" t="s">
        <v>32</v>
      </c>
    </row>
    <row r="18" spans="1:38" ht="12.75" customHeight="1">
      <c r="A18" s="21" t="s">
        <v>202</v>
      </c>
      <c r="B18" s="21">
        <v>29</v>
      </c>
      <c r="AD18" s="388"/>
    </row>
    <row r="19" spans="1:38" ht="25.5" customHeight="1">
      <c r="A19" s="21" t="s">
        <v>203</v>
      </c>
      <c r="B19" s="21">
        <v>38</v>
      </c>
      <c r="I19" s="481" t="s">
        <v>388</v>
      </c>
      <c r="J19" s="481" t="s">
        <v>389</v>
      </c>
      <c r="K19" s="481" t="s">
        <v>201</v>
      </c>
      <c r="L19" s="481" t="s">
        <v>210</v>
      </c>
      <c r="M19" s="481" t="s">
        <v>263</v>
      </c>
      <c r="N19" s="481" t="s">
        <v>304</v>
      </c>
      <c r="O19" s="481" t="s">
        <v>364</v>
      </c>
      <c r="P19" s="481" t="s">
        <v>371</v>
      </c>
      <c r="Q19" s="481" t="s">
        <v>380</v>
      </c>
      <c r="R19" s="481" t="s">
        <v>390</v>
      </c>
      <c r="S19" s="481" t="s">
        <v>463</v>
      </c>
      <c r="T19" s="481" t="s">
        <v>493</v>
      </c>
      <c r="U19" s="481" t="s">
        <v>500</v>
      </c>
      <c r="V19" s="481" t="s">
        <v>506</v>
      </c>
      <c r="W19" s="481" t="s">
        <v>508</v>
      </c>
      <c r="X19" s="482" t="s">
        <v>510</v>
      </c>
      <c r="Y19" s="482" t="s">
        <v>514</v>
      </c>
      <c r="Z19" s="482" t="s">
        <v>522</v>
      </c>
      <c r="AA19" s="482" t="s">
        <v>526</v>
      </c>
      <c r="AB19" s="482" t="s">
        <v>533</v>
      </c>
      <c r="AC19" s="481" t="s">
        <v>537</v>
      </c>
      <c r="AD19" s="482" t="s">
        <v>545</v>
      </c>
      <c r="AE19" s="482" t="s">
        <v>551</v>
      </c>
      <c r="AF19" s="481" t="s">
        <v>557</v>
      </c>
      <c r="AG19" s="482" t="s">
        <v>562</v>
      </c>
      <c r="AH19" s="481" t="s">
        <v>569</v>
      </c>
      <c r="AI19" s="481" t="s">
        <v>578</v>
      </c>
      <c r="AJ19" s="267" t="s">
        <v>580</v>
      </c>
      <c r="AK19" s="267" t="s">
        <v>581</v>
      </c>
      <c r="AL19" s="267" t="s">
        <v>498</v>
      </c>
    </row>
    <row r="20" spans="1:38" ht="12.75" customHeight="1">
      <c r="A20" s="21" t="s">
        <v>204</v>
      </c>
      <c r="B20" s="21">
        <v>32</v>
      </c>
      <c r="E20" s="19" t="s">
        <v>61</v>
      </c>
      <c r="I20" s="395">
        <v>16</v>
      </c>
      <c r="J20" s="395">
        <v>12</v>
      </c>
      <c r="K20" s="395">
        <v>18</v>
      </c>
      <c r="L20" s="395">
        <v>16</v>
      </c>
      <c r="M20" s="395">
        <v>16</v>
      </c>
      <c r="N20" s="395">
        <v>9</v>
      </c>
      <c r="O20" s="395">
        <v>13</v>
      </c>
      <c r="P20" s="395">
        <v>13</v>
      </c>
      <c r="Q20" s="395">
        <v>11</v>
      </c>
      <c r="R20" s="395">
        <v>13</v>
      </c>
      <c r="S20" s="395">
        <v>17</v>
      </c>
      <c r="T20" s="395">
        <v>16</v>
      </c>
      <c r="U20" s="395">
        <v>14</v>
      </c>
      <c r="V20" s="395">
        <v>10</v>
      </c>
      <c r="W20" s="395">
        <v>12</v>
      </c>
      <c r="X20" s="395">
        <v>18</v>
      </c>
      <c r="Y20" s="395">
        <v>14</v>
      </c>
      <c r="Z20" s="395">
        <v>5</v>
      </c>
      <c r="AA20" s="395">
        <v>33</v>
      </c>
      <c r="AB20" s="395">
        <v>17</v>
      </c>
      <c r="AC20" s="395">
        <v>12</v>
      </c>
      <c r="AD20" s="395">
        <v>17</v>
      </c>
      <c r="AE20" s="395">
        <v>15</v>
      </c>
      <c r="AF20" s="395">
        <v>23</v>
      </c>
      <c r="AG20" s="395">
        <v>14</v>
      </c>
      <c r="AH20" s="395">
        <v>25</v>
      </c>
      <c r="AI20" s="197">
        <v>22</v>
      </c>
      <c r="AJ20" s="197">
        <f>SUM(AB20:AE20)</f>
        <v>61</v>
      </c>
      <c r="AK20" s="197">
        <f>SUM(AF20:AI20)</f>
        <v>84</v>
      </c>
      <c r="AL20" s="303">
        <f>(AK20-AJ20)/AJ20</f>
        <v>0.37704918032786883</v>
      </c>
    </row>
    <row r="21" spans="1:38" ht="12.75" customHeight="1">
      <c r="A21" s="21" t="s">
        <v>205</v>
      </c>
      <c r="B21" s="21">
        <v>27</v>
      </c>
      <c r="D21" s="19" t="s">
        <v>211</v>
      </c>
      <c r="E21" s="60" t="s">
        <v>28</v>
      </c>
      <c r="F21" s="60" t="s">
        <v>60</v>
      </c>
      <c r="G21" s="60" t="s">
        <v>32</v>
      </c>
    </row>
    <row r="22" spans="1:38" ht="12.75" customHeight="1">
      <c r="A22" s="100" t="s">
        <v>206</v>
      </c>
      <c r="B22" s="100">
        <v>17</v>
      </c>
      <c r="C22" s="43"/>
      <c r="D22" s="94" t="s">
        <v>12</v>
      </c>
      <c r="E22" s="95">
        <v>2000</v>
      </c>
      <c r="F22" s="95" t="s">
        <v>24</v>
      </c>
      <c r="G22" s="95">
        <f t="shared" ref="G22:G66" si="0">SUM(B19:B22)</f>
        <v>114</v>
      </c>
    </row>
    <row r="23" spans="1:38" ht="12.75" customHeight="1">
      <c r="A23" s="21" t="s">
        <v>207</v>
      </c>
      <c r="B23" s="21">
        <v>33</v>
      </c>
      <c r="D23" s="73" t="s">
        <v>12</v>
      </c>
      <c r="E23" s="60">
        <v>2000</v>
      </c>
      <c r="F23" s="60" t="s">
        <v>25</v>
      </c>
      <c r="G23" s="69">
        <f t="shared" si="0"/>
        <v>109</v>
      </c>
      <c r="I23" s="107" t="s">
        <v>138</v>
      </c>
      <c r="J23" s="107"/>
      <c r="K23" s="107"/>
      <c r="L23" s="107"/>
    </row>
    <row r="24" spans="1:38" ht="12.75" customHeight="1">
      <c r="A24" s="21" t="s">
        <v>208</v>
      </c>
      <c r="B24" s="21">
        <v>28</v>
      </c>
      <c r="D24" s="73" t="s">
        <v>12</v>
      </c>
      <c r="E24" s="60">
        <v>2000</v>
      </c>
      <c r="F24" s="60" t="s">
        <v>26</v>
      </c>
      <c r="G24" s="69">
        <f t="shared" si="0"/>
        <v>105</v>
      </c>
      <c r="I24" s="107" t="s">
        <v>62</v>
      </c>
      <c r="J24" s="107"/>
      <c r="K24" s="107"/>
      <c r="L24" s="107"/>
    </row>
    <row r="25" spans="1:38" ht="12.75" customHeight="1">
      <c r="A25" s="21" t="s">
        <v>209</v>
      </c>
      <c r="B25" s="21">
        <v>25</v>
      </c>
      <c r="D25" s="73" t="s">
        <v>12</v>
      </c>
      <c r="E25" s="60">
        <v>2000</v>
      </c>
      <c r="F25" s="60" t="s">
        <v>27</v>
      </c>
      <c r="G25" s="69">
        <f t="shared" si="0"/>
        <v>103</v>
      </c>
    </row>
    <row r="26" spans="1:38" ht="12.75" customHeight="1">
      <c r="A26" s="21" t="s">
        <v>162</v>
      </c>
      <c r="B26" s="21">
        <v>35</v>
      </c>
      <c r="D26" s="73" t="s">
        <v>13</v>
      </c>
      <c r="E26" s="60">
        <f>E22+1</f>
        <v>2001</v>
      </c>
      <c r="F26" s="60" t="s">
        <v>24</v>
      </c>
      <c r="G26" s="69">
        <f t="shared" si="0"/>
        <v>121</v>
      </c>
    </row>
    <row r="27" spans="1:38" ht="12.75" customHeight="1">
      <c r="A27" s="21" t="s">
        <v>163</v>
      </c>
      <c r="B27" s="21">
        <v>21</v>
      </c>
      <c r="D27" s="73" t="s">
        <v>13</v>
      </c>
      <c r="E27" s="60">
        <f t="shared" ref="E27:E65" si="1">E23+1</f>
        <v>2001</v>
      </c>
      <c r="F27" s="60" t="s">
        <v>25</v>
      </c>
      <c r="G27" s="69">
        <f t="shared" si="0"/>
        <v>109</v>
      </c>
    </row>
    <row r="28" spans="1:38" ht="12.75" customHeight="1">
      <c r="A28" s="21" t="s">
        <v>164</v>
      </c>
      <c r="B28" s="21">
        <v>18</v>
      </c>
      <c r="D28" s="73" t="s">
        <v>13</v>
      </c>
      <c r="E28" s="60">
        <f t="shared" si="1"/>
        <v>2001</v>
      </c>
      <c r="F28" s="60" t="s">
        <v>26</v>
      </c>
      <c r="G28" s="69">
        <f t="shared" si="0"/>
        <v>99</v>
      </c>
    </row>
    <row r="29" spans="1:38" ht="12.75" customHeight="1">
      <c r="A29" s="21" t="s">
        <v>165</v>
      </c>
      <c r="B29" s="21">
        <v>18</v>
      </c>
      <c r="D29" s="73" t="s">
        <v>13</v>
      </c>
      <c r="E29" s="60">
        <f t="shared" si="1"/>
        <v>2001</v>
      </c>
      <c r="F29" s="60" t="s">
        <v>27</v>
      </c>
      <c r="G29" s="69">
        <f t="shared" si="0"/>
        <v>92</v>
      </c>
    </row>
    <row r="30" spans="1:38">
      <c r="A30" s="21" t="s">
        <v>166</v>
      </c>
      <c r="B30" s="21">
        <v>27</v>
      </c>
      <c r="D30" s="73" t="s">
        <v>14</v>
      </c>
      <c r="E30" s="60">
        <f t="shared" si="1"/>
        <v>2002</v>
      </c>
      <c r="F30" s="60" t="s">
        <v>24</v>
      </c>
      <c r="G30" s="69">
        <f t="shared" si="0"/>
        <v>84</v>
      </c>
    </row>
    <row r="31" spans="1:38">
      <c r="A31" s="21" t="s">
        <v>167</v>
      </c>
      <c r="B31" s="21">
        <v>21</v>
      </c>
      <c r="D31" s="73" t="s">
        <v>14</v>
      </c>
      <c r="E31" s="60">
        <f t="shared" si="1"/>
        <v>2002</v>
      </c>
      <c r="F31" s="60" t="s">
        <v>25</v>
      </c>
      <c r="G31" s="69">
        <f t="shared" si="0"/>
        <v>84</v>
      </c>
    </row>
    <row r="32" spans="1:38">
      <c r="A32" s="21" t="s">
        <v>168</v>
      </c>
      <c r="B32" s="21">
        <v>17</v>
      </c>
      <c r="D32" s="73" t="s">
        <v>14</v>
      </c>
      <c r="E32" s="60">
        <f t="shared" si="1"/>
        <v>2002</v>
      </c>
      <c r="F32" s="60" t="s">
        <v>26</v>
      </c>
      <c r="G32" s="69">
        <f t="shared" si="0"/>
        <v>83</v>
      </c>
    </row>
    <row r="33" spans="1:13">
      <c r="A33" s="21" t="s">
        <v>169</v>
      </c>
      <c r="B33" s="21">
        <v>17</v>
      </c>
      <c r="D33" s="73" t="s">
        <v>14</v>
      </c>
      <c r="E33" s="60">
        <f t="shared" si="1"/>
        <v>2002</v>
      </c>
      <c r="F33" s="60" t="s">
        <v>27</v>
      </c>
      <c r="G33" s="69">
        <f t="shared" si="0"/>
        <v>82</v>
      </c>
    </row>
    <row r="34" spans="1:13">
      <c r="A34" s="21" t="s">
        <v>170</v>
      </c>
      <c r="B34" s="21">
        <v>16</v>
      </c>
      <c r="D34" s="73" t="s">
        <v>15</v>
      </c>
      <c r="E34" s="60">
        <f t="shared" si="1"/>
        <v>2003</v>
      </c>
      <c r="F34" s="60" t="s">
        <v>24</v>
      </c>
      <c r="G34" s="69">
        <f t="shared" si="0"/>
        <v>71</v>
      </c>
    </row>
    <row r="35" spans="1:13">
      <c r="A35" s="21" t="s">
        <v>171</v>
      </c>
      <c r="B35" s="21">
        <v>28</v>
      </c>
      <c r="D35" s="73" t="s">
        <v>15</v>
      </c>
      <c r="E35" s="60">
        <f t="shared" si="1"/>
        <v>2003</v>
      </c>
      <c r="F35" s="60" t="s">
        <v>25</v>
      </c>
      <c r="G35" s="69">
        <f t="shared" si="0"/>
        <v>78</v>
      </c>
    </row>
    <row r="36" spans="1:13">
      <c r="A36" s="21" t="s">
        <v>172</v>
      </c>
      <c r="B36" s="21">
        <v>24</v>
      </c>
      <c r="D36" s="73" t="s">
        <v>15</v>
      </c>
      <c r="E36" s="60">
        <f t="shared" si="1"/>
        <v>2003</v>
      </c>
      <c r="F36" s="60" t="s">
        <v>26</v>
      </c>
      <c r="G36" s="69">
        <f t="shared" si="0"/>
        <v>85</v>
      </c>
    </row>
    <row r="37" spans="1:13">
      <c r="A37" s="21" t="s">
        <v>173</v>
      </c>
      <c r="B37" s="21">
        <v>18</v>
      </c>
      <c r="D37" s="73" t="s">
        <v>15</v>
      </c>
      <c r="E37" s="60">
        <f t="shared" si="1"/>
        <v>2003</v>
      </c>
      <c r="F37" s="60" t="s">
        <v>27</v>
      </c>
      <c r="G37" s="69">
        <f t="shared" si="0"/>
        <v>86</v>
      </c>
    </row>
    <row r="38" spans="1:13">
      <c r="A38" s="21" t="s">
        <v>174</v>
      </c>
      <c r="B38" s="21">
        <v>25</v>
      </c>
      <c r="D38" s="73" t="s">
        <v>16</v>
      </c>
      <c r="E38" s="60">
        <f t="shared" si="1"/>
        <v>2004</v>
      </c>
      <c r="F38" s="60" t="s">
        <v>24</v>
      </c>
      <c r="G38" s="69">
        <f t="shared" si="0"/>
        <v>95</v>
      </c>
      <c r="I38" s="107"/>
      <c r="J38" s="107"/>
      <c r="K38" s="107"/>
      <c r="L38" s="107"/>
      <c r="M38" s="107"/>
    </row>
    <row r="39" spans="1:13">
      <c r="A39" s="21" t="s">
        <v>175</v>
      </c>
      <c r="B39" s="21">
        <v>23</v>
      </c>
      <c r="D39" s="73" t="s">
        <v>16</v>
      </c>
      <c r="E39" s="60">
        <f t="shared" si="1"/>
        <v>2004</v>
      </c>
      <c r="F39" s="60" t="s">
        <v>25</v>
      </c>
      <c r="G39" s="69">
        <f t="shared" si="0"/>
        <v>90</v>
      </c>
      <c r="M39" s="107"/>
    </row>
    <row r="40" spans="1:13">
      <c r="A40" s="21" t="s">
        <v>176</v>
      </c>
      <c r="B40" s="21">
        <v>26</v>
      </c>
      <c r="D40" s="73" t="s">
        <v>16</v>
      </c>
      <c r="E40" s="60">
        <f t="shared" si="1"/>
        <v>2004</v>
      </c>
      <c r="F40" s="60" t="s">
        <v>26</v>
      </c>
      <c r="G40" s="69">
        <f t="shared" si="0"/>
        <v>92</v>
      </c>
      <c r="M40" s="107"/>
    </row>
    <row r="41" spans="1:13">
      <c r="A41" s="21" t="s">
        <v>177</v>
      </c>
      <c r="B41" s="21">
        <v>23</v>
      </c>
      <c r="D41" s="73" t="s">
        <v>16</v>
      </c>
      <c r="E41" s="60">
        <f t="shared" si="1"/>
        <v>2004</v>
      </c>
      <c r="F41" s="60" t="s">
        <v>27</v>
      </c>
      <c r="G41" s="69">
        <f t="shared" si="0"/>
        <v>97</v>
      </c>
    </row>
    <row r="42" spans="1:13">
      <c r="A42" s="21" t="s">
        <v>178</v>
      </c>
      <c r="B42" s="21">
        <v>38</v>
      </c>
      <c r="D42" s="73" t="s">
        <v>17</v>
      </c>
      <c r="E42" s="60">
        <f t="shared" si="1"/>
        <v>2005</v>
      </c>
      <c r="F42" s="60" t="s">
        <v>24</v>
      </c>
      <c r="G42" s="69">
        <f t="shared" si="0"/>
        <v>110</v>
      </c>
    </row>
    <row r="43" spans="1:13">
      <c r="A43" s="21" t="s">
        <v>179</v>
      </c>
      <c r="B43" s="21">
        <v>36</v>
      </c>
      <c r="D43" s="73" t="s">
        <v>17</v>
      </c>
      <c r="E43" s="60">
        <f t="shared" si="1"/>
        <v>2005</v>
      </c>
      <c r="F43" s="60" t="s">
        <v>25</v>
      </c>
      <c r="G43" s="69">
        <f t="shared" si="0"/>
        <v>123</v>
      </c>
    </row>
    <row r="44" spans="1:13">
      <c r="A44" s="21" t="s">
        <v>180</v>
      </c>
      <c r="B44" s="21">
        <v>11</v>
      </c>
      <c r="D44" s="73" t="s">
        <v>17</v>
      </c>
      <c r="E44" s="60">
        <f t="shared" si="1"/>
        <v>2005</v>
      </c>
      <c r="F44" s="60" t="s">
        <v>26</v>
      </c>
      <c r="G44" s="69">
        <f t="shared" si="0"/>
        <v>108</v>
      </c>
    </row>
    <row r="45" spans="1:13">
      <c r="A45" s="21" t="s">
        <v>181</v>
      </c>
      <c r="B45" s="21">
        <v>16</v>
      </c>
      <c r="D45" s="73" t="s">
        <v>17</v>
      </c>
      <c r="E45" s="60">
        <f t="shared" si="1"/>
        <v>2005</v>
      </c>
      <c r="F45" s="60" t="s">
        <v>27</v>
      </c>
      <c r="G45" s="69">
        <f t="shared" si="0"/>
        <v>101</v>
      </c>
    </row>
    <row r="46" spans="1:13">
      <c r="A46" s="21" t="s">
        <v>182</v>
      </c>
      <c r="B46" s="21">
        <v>24</v>
      </c>
      <c r="D46" s="73" t="s">
        <v>18</v>
      </c>
      <c r="E46" s="60">
        <f t="shared" si="1"/>
        <v>2006</v>
      </c>
      <c r="F46" s="60" t="s">
        <v>24</v>
      </c>
      <c r="G46" s="69">
        <f t="shared" si="0"/>
        <v>87</v>
      </c>
    </row>
    <row r="47" spans="1:13">
      <c r="A47" s="21" t="s">
        <v>183</v>
      </c>
      <c r="B47" s="21">
        <v>23</v>
      </c>
      <c r="D47" s="73" t="s">
        <v>18</v>
      </c>
      <c r="E47" s="60">
        <f t="shared" si="1"/>
        <v>2006</v>
      </c>
      <c r="F47" s="60" t="s">
        <v>25</v>
      </c>
      <c r="G47" s="69">
        <f t="shared" si="0"/>
        <v>74</v>
      </c>
    </row>
    <row r="48" spans="1:13">
      <c r="A48" s="21" t="s">
        <v>184</v>
      </c>
      <c r="B48" s="21">
        <v>29</v>
      </c>
      <c r="D48" s="73" t="s">
        <v>18</v>
      </c>
      <c r="E48" s="60">
        <f t="shared" si="1"/>
        <v>2006</v>
      </c>
      <c r="F48" s="60" t="s">
        <v>26</v>
      </c>
      <c r="G48" s="69">
        <f t="shared" si="0"/>
        <v>92</v>
      </c>
    </row>
    <row r="49" spans="1:7">
      <c r="A49" s="21" t="s">
        <v>185</v>
      </c>
      <c r="B49" s="21">
        <v>17</v>
      </c>
      <c r="D49" s="73" t="s">
        <v>18</v>
      </c>
      <c r="E49" s="60">
        <f t="shared" si="1"/>
        <v>2006</v>
      </c>
      <c r="F49" s="60" t="s">
        <v>27</v>
      </c>
      <c r="G49" s="69">
        <f t="shared" si="0"/>
        <v>93</v>
      </c>
    </row>
    <row r="50" spans="1:7">
      <c r="A50" s="21" t="s">
        <v>186</v>
      </c>
      <c r="B50" s="21">
        <v>23</v>
      </c>
      <c r="D50" s="73" t="s">
        <v>19</v>
      </c>
      <c r="E50" s="60">
        <f t="shared" si="1"/>
        <v>2007</v>
      </c>
      <c r="F50" s="60" t="s">
        <v>24</v>
      </c>
      <c r="G50" s="69">
        <f t="shared" si="0"/>
        <v>92</v>
      </c>
    </row>
    <row r="51" spans="1:7">
      <c r="A51" s="21" t="s">
        <v>187</v>
      </c>
      <c r="B51" s="21">
        <v>23</v>
      </c>
      <c r="D51" s="73" t="s">
        <v>19</v>
      </c>
      <c r="E51" s="60">
        <f t="shared" si="1"/>
        <v>2007</v>
      </c>
      <c r="F51" s="60" t="s">
        <v>25</v>
      </c>
      <c r="G51" s="69">
        <f t="shared" si="0"/>
        <v>92</v>
      </c>
    </row>
    <row r="52" spans="1:7">
      <c r="A52" s="21" t="s">
        <v>188</v>
      </c>
      <c r="B52" s="21">
        <v>15</v>
      </c>
      <c r="D52" s="73" t="s">
        <v>19</v>
      </c>
      <c r="E52" s="60">
        <f t="shared" si="1"/>
        <v>2007</v>
      </c>
      <c r="F52" s="60" t="s">
        <v>26</v>
      </c>
      <c r="G52" s="69">
        <f t="shared" si="0"/>
        <v>78</v>
      </c>
    </row>
    <row r="53" spans="1:7">
      <c r="A53" s="21" t="s">
        <v>189</v>
      </c>
      <c r="B53" s="21">
        <v>17</v>
      </c>
      <c r="D53" s="73" t="s">
        <v>19</v>
      </c>
      <c r="E53" s="60">
        <f t="shared" si="1"/>
        <v>2007</v>
      </c>
      <c r="F53" s="60" t="s">
        <v>27</v>
      </c>
      <c r="G53" s="69">
        <f t="shared" si="0"/>
        <v>78</v>
      </c>
    </row>
    <row r="54" spans="1:7">
      <c r="A54" s="21" t="s">
        <v>190</v>
      </c>
      <c r="B54" s="21">
        <v>18</v>
      </c>
      <c r="D54" s="73" t="s">
        <v>20</v>
      </c>
      <c r="E54" s="60">
        <f t="shared" si="1"/>
        <v>2008</v>
      </c>
      <c r="F54" s="60" t="s">
        <v>24</v>
      </c>
      <c r="G54" s="69">
        <f t="shared" si="0"/>
        <v>73</v>
      </c>
    </row>
    <row r="55" spans="1:7">
      <c r="A55" s="21" t="s">
        <v>191</v>
      </c>
      <c r="B55" s="21">
        <v>15</v>
      </c>
      <c r="D55" s="73" t="s">
        <v>20</v>
      </c>
      <c r="E55" s="60">
        <f t="shared" si="1"/>
        <v>2008</v>
      </c>
      <c r="F55" s="60" t="s">
        <v>25</v>
      </c>
      <c r="G55" s="69">
        <f t="shared" si="0"/>
        <v>65</v>
      </c>
    </row>
    <row r="56" spans="1:7">
      <c r="A56" s="21" t="s">
        <v>192</v>
      </c>
      <c r="B56" s="21">
        <v>12</v>
      </c>
      <c r="D56" s="73" t="s">
        <v>20</v>
      </c>
      <c r="E56" s="60">
        <f t="shared" si="1"/>
        <v>2008</v>
      </c>
      <c r="F56" s="60" t="s">
        <v>26</v>
      </c>
      <c r="G56" s="69">
        <f t="shared" si="0"/>
        <v>62</v>
      </c>
    </row>
    <row r="57" spans="1:7">
      <c r="A57" s="21" t="s">
        <v>193</v>
      </c>
      <c r="B57" s="21">
        <v>20</v>
      </c>
      <c r="D57" s="73" t="s">
        <v>20</v>
      </c>
      <c r="E57" s="60">
        <f t="shared" si="1"/>
        <v>2008</v>
      </c>
      <c r="F57" s="60" t="s">
        <v>27</v>
      </c>
      <c r="G57" s="69">
        <f t="shared" si="0"/>
        <v>65</v>
      </c>
    </row>
    <row r="58" spans="1:7">
      <c r="A58" s="21" t="s">
        <v>194</v>
      </c>
      <c r="B58" s="21">
        <v>14</v>
      </c>
      <c r="D58" s="73" t="s">
        <v>21</v>
      </c>
      <c r="E58" s="60">
        <f t="shared" si="1"/>
        <v>2009</v>
      </c>
      <c r="F58" s="60" t="s">
        <v>24</v>
      </c>
      <c r="G58" s="69">
        <f t="shared" si="0"/>
        <v>61</v>
      </c>
    </row>
    <row r="59" spans="1:7">
      <c r="A59" s="21" t="s">
        <v>195</v>
      </c>
      <c r="B59" s="21">
        <v>15</v>
      </c>
      <c r="D59" s="73" t="s">
        <v>21</v>
      </c>
      <c r="E59" s="60">
        <f t="shared" si="1"/>
        <v>2009</v>
      </c>
      <c r="F59" s="60" t="s">
        <v>25</v>
      </c>
      <c r="G59" s="69">
        <f t="shared" si="0"/>
        <v>61</v>
      </c>
    </row>
    <row r="60" spans="1:7">
      <c r="A60" s="21" t="s">
        <v>196</v>
      </c>
      <c r="B60" s="21">
        <v>18</v>
      </c>
      <c r="D60" s="73" t="s">
        <v>21</v>
      </c>
      <c r="E60" s="60">
        <f t="shared" si="1"/>
        <v>2009</v>
      </c>
      <c r="F60" s="60" t="s">
        <v>26</v>
      </c>
      <c r="G60" s="69">
        <f t="shared" si="0"/>
        <v>67</v>
      </c>
    </row>
    <row r="61" spans="1:7">
      <c r="A61" s="21" t="s">
        <v>197</v>
      </c>
      <c r="B61" s="21">
        <v>15</v>
      </c>
      <c r="D61" s="73" t="s">
        <v>21</v>
      </c>
      <c r="E61" s="60">
        <f t="shared" si="1"/>
        <v>2009</v>
      </c>
      <c r="F61" s="60" t="s">
        <v>27</v>
      </c>
      <c r="G61" s="69">
        <f t="shared" si="0"/>
        <v>62</v>
      </c>
    </row>
    <row r="62" spans="1:7">
      <c r="A62" s="21" t="s">
        <v>198</v>
      </c>
      <c r="B62" s="21">
        <v>23</v>
      </c>
      <c r="D62" s="73" t="s">
        <v>22</v>
      </c>
      <c r="E62" s="60">
        <f t="shared" si="1"/>
        <v>2010</v>
      </c>
      <c r="F62" s="60" t="s">
        <v>24</v>
      </c>
      <c r="G62" s="69">
        <f t="shared" si="0"/>
        <v>71</v>
      </c>
    </row>
    <row r="63" spans="1:7">
      <c r="A63" s="21" t="s">
        <v>199</v>
      </c>
      <c r="B63" s="21">
        <v>16</v>
      </c>
      <c r="D63" s="73" t="s">
        <v>22</v>
      </c>
      <c r="E63" s="60">
        <f t="shared" si="1"/>
        <v>2010</v>
      </c>
      <c r="F63" s="60" t="s">
        <v>25</v>
      </c>
      <c r="G63" s="69">
        <f t="shared" si="0"/>
        <v>72</v>
      </c>
    </row>
    <row r="64" spans="1:7">
      <c r="A64" s="21" t="s">
        <v>200</v>
      </c>
      <c r="B64" s="21">
        <v>12</v>
      </c>
      <c r="D64" s="73" t="s">
        <v>22</v>
      </c>
      <c r="E64" s="60">
        <f t="shared" si="1"/>
        <v>2010</v>
      </c>
      <c r="F64" s="60" t="s">
        <v>26</v>
      </c>
      <c r="G64" s="69">
        <f t="shared" si="0"/>
        <v>66</v>
      </c>
    </row>
    <row r="65" spans="1:7">
      <c r="A65" s="21" t="s">
        <v>201</v>
      </c>
      <c r="B65" s="21">
        <v>18</v>
      </c>
      <c r="D65" s="73" t="s">
        <v>22</v>
      </c>
      <c r="E65" s="60">
        <f t="shared" si="1"/>
        <v>2010</v>
      </c>
      <c r="F65" s="60" t="s">
        <v>27</v>
      </c>
      <c r="G65" s="69">
        <f t="shared" si="0"/>
        <v>69</v>
      </c>
    </row>
    <row r="66" spans="1:7">
      <c r="A66" s="21" t="s">
        <v>210</v>
      </c>
      <c r="B66" s="21">
        <v>16</v>
      </c>
      <c r="D66" s="73" t="s">
        <v>23</v>
      </c>
      <c r="E66" s="23">
        <v>2011</v>
      </c>
      <c r="F66" s="23" t="s">
        <v>24</v>
      </c>
      <c r="G66" s="69">
        <f t="shared" si="0"/>
        <v>62</v>
      </c>
    </row>
    <row r="67" spans="1:7">
      <c r="A67" s="21" t="s">
        <v>263</v>
      </c>
      <c r="B67" s="21">
        <v>16</v>
      </c>
      <c r="D67" s="73" t="s">
        <v>23</v>
      </c>
      <c r="E67" s="23">
        <v>2011</v>
      </c>
      <c r="F67" s="23" t="s">
        <v>25</v>
      </c>
      <c r="G67" s="91">
        <f t="shared" ref="G67:G82" si="2">SUM(B64:B67)</f>
        <v>62</v>
      </c>
    </row>
    <row r="68" spans="1:7">
      <c r="A68" s="21" t="s">
        <v>304</v>
      </c>
      <c r="B68" s="21">
        <v>9</v>
      </c>
      <c r="D68" s="73" t="s">
        <v>23</v>
      </c>
      <c r="E68" s="23">
        <v>2011</v>
      </c>
      <c r="F68" s="23" t="s">
        <v>26</v>
      </c>
      <c r="G68" s="163">
        <f t="shared" si="2"/>
        <v>59</v>
      </c>
    </row>
    <row r="69" spans="1:7">
      <c r="A69" s="21" t="s">
        <v>364</v>
      </c>
      <c r="B69" s="21">
        <v>13</v>
      </c>
      <c r="D69" s="73" t="s">
        <v>23</v>
      </c>
      <c r="E69" s="23">
        <v>2011</v>
      </c>
      <c r="F69" s="214" t="s">
        <v>27</v>
      </c>
      <c r="G69" s="214">
        <f t="shared" si="2"/>
        <v>54</v>
      </c>
    </row>
    <row r="70" spans="1:7">
      <c r="A70" s="22" t="s">
        <v>371</v>
      </c>
      <c r="B70" s="21">
        <v>13</v>
      </c>
      <c r="D70" s="223">
        <v>12</v>
      </c>
      <c r="E70" s="223">
        <v>2012</v>
      </c>
      <c r="F70" s="223" t="s">
        <v>24</v>
      </c>
      <c r="G70" s="223">
        <f t="shared" si="2"/>
        <v>51</v>
      </c>
    </row>
    <row r="71" spans="1:7">
      <c r="A71" s="22" t="s">
        <v>380</v>
      </c>
      <c r="B71" s="21">
        <v>11</v>
      </c>
      <c r="D71" s="239">
        <v>12</v>
      </c>
      <c r="E71" s="239">
        <v>2012</v>
      </c>
      <c r="F71" s="239" t="s">
        <v>25</v>
      </c>
      <c r="G71" s="239">
        <f t="shared" si="2"/>
        <v>46</v>
      </c>
    </row>
    <row r="72" spans="1:7">
      <c r="A72" s="22" t="s">
        <v>390</v>
      </c>
      <c r="B72" s="21">
        <v>13</v>
      </c>
      <c r="D72" s="261">
        <v>12</v>
      </c>
      <c r="E72" s="261">
        <v>2012</v>
      </c>
      <c r="F72" s="261" t="s">
        <v>26</v>
      </c>
      <c r="G72" s="261">
        <f t="shared" si="2"/>
        <v>50</v>
      </c>
    </row>
    <row r="73" spans="1:7">
      <c r="A73" s="22" t="s">
        <v>463</v>
      </c>
      <c r="B73" s="21">
        <v>17</v>
      </c>
      <c r="D73" s="309">
        <v>12</v>
      </c>
      <c r="E73" s="309">
        <v>2012</v>
      </c>
      <c r="F73" s="309" t="s">
        <v>27</v>
      </c>
      <c r="G73" s="309">
        <f t="shared" si="2"/>
        <v>54</v>
      </c>
    </row>
    <row r="74" spans="1:7">
      <c r="A74" s="22" t="s">
        <v>493</v>
      </c>
      <c r="B74" s="21">
        <v>16</v>
      </c>
      <c r="D74" s="326">
        <v>13</v>
      </c>
      <c r="E74" s="326">
        <v>2013</v>
      </c>
      <c r="F74" s="326" t="s">
        <v>24</v>
      </c>
      <c r="G74" s="326">
        <f t="shared" si="2"/>
        <v>57</v>
      </c>
    </row>
    <row r="75" spans="1:7">
      <c r="A75" s="21" t="s">
        <v>500</v>
      </c>
      <c r="B75" s="21">
        <v>14</v>
      </c>
      <c r="D75" s="336">
        <v>13</v>
      </c>
      <c r="E75" s="336">
        <v>2013</v>
      </c>
      <c r="F75" s="336" t="s">
        <v>25</v>
      </c>
      <c r="G75" s="336">
        <f t="shared" si="2"/>
        <v>60</v>
      </c>
    </row>
    <row r="76" spans="1:7">
      <c r="A76" s="22" t="s">
        <v>506</v>
      </c>
      <c r="B76" s="21">
        <v>10</v>
      </c>
      <c r="D76" s="350">
        <v>13</v>
      </c>
      <c r="E76" s="350">
        <v>2013</v>
      </c>
      <c r="F76" s="350" t="s">
        <v>26</v>
      </c>
      <c r="G76" s="350">
        <f t="shared" si="2"/>
        <v>57</v>
      </c>
    </row>
    <row r="77" spans="1:7">
      <c r="A77" s="21" t="s">
        <v>508</v>
      </c>
      <c r="B77" s="21">
        <v>12</v>
      </c>
      <c r="D77" s="367">
        <v>13</v>
      </c>
      <c r="E77" s="367">
        <v>2013</v>
      </c>
      <c r="F77" s="367" t="s">
        <v>27</v>
      </c>
      <c r="G77" s="367">
        <f t="shared" si="2"/>
        <v>52</v>
      </c>
    </row>
    <row r="78" spans="1:7">
      <c r="A78" s="22" t="s">
        <v>510</v>
      </c>
      <c r="B78" s="21">
        <v>18</v>
      </c>
      <c r="D78" s="384">
        <v>14</v>
      </c>
      <c r="E78" s="384">
        <v>2014</v>
      </c>
      <c r="F78" s="384" t="s">
        <v>24</v>
      </c>
      <c r="G78" s="384">
        <f t="shared" si="2"/>
        <v>54</v>
      </c>
    </row>
    <row r="79" spans="1:7">
      <c r="A79" s="22" t="s">
        <v>514</v>
      </c>
      <c r="B79" s="21">
        <v>14</v>
      </c>
      <c r="D79" s="404">
        <v>14</v>
      </c>
      <c r="E79" s="404">
        <v>2014</v>
      </c>
      <c r="F79" s="404" t="s">
        <v>25</v>
      </c>
      <c r="G79" s="404">
        <f t="shared" si="2"/>
        <v>54</v>
      </c>
    </row>
    <row r="80" spans="1:7">
      <c r="A80" s="22" t="s">
        <v>522</v>
      </c>
      <c r="B80" s="21">
        <v>5</v>
      </c>
      <c r="D80" s="419">
        <v>14</v>
      </c>
      <c r="E80" s="419">
        <v>2014</v>
      </c>
      <c r="F80" s="419" t="s">
        <v>26</v>
      </c>
      <c r="G80" s="419">
        <f t="shared" si="2"/>
        <v>49</v>
      </c>
    </row>
    <row r="81" spans="1:7">
      <c r="A81" s="22" t="s">
        <v>526</v>
      </c>
      <c r="B81" s="21">
        <v>33</v>
      </c>
      <c r="D81" s="425">
        <v>14</v>
      </c>
      <c r="E81" s="425">
        <v>2014</v>
      </c>
      <c r="F81" s="425" t="s">
        <v>27</v>
      </c>
      <c r="G81" s="425">
        <f t="shared" si="2"/>
        <v>70</v>
      </c>
    </row>
    <row r="82" spans="1:7">
      <c r="A82" s="22" t="s">
        <v>533</v>
      </c>
      <c r="B82" s="21">
        <v>17</v>
      </c>
      <c r="D82" s="443">
        <v>15</v>
      </c>
      <c r="E82" s="443">
        <v>2015</v>
      </c>
      <c r="F82" s="443" t="s">
        <v>24</v>
      </c>
      <c r="G82" s="443">
        <f t="shared" si="2"/>
        <v>69</v>
      </c>
    </row>
    <row r="83" spans="1:7">
      <c r="A83" s="22" t="s">
        <v>537</v>
      </c>
      <c r="B83" s="21">
        <v>12</v>
      </c>
      <c r="D83" s="466">
        <v>15</v>
      </c>
      <c r="E83" s="466">
        <v>2015</v>
      </c>
      <c r="F83" s="466" t="s">
        <v>25</v>
      </c>
      <c r="G83" s="466">
        <f t="shared" ref="G83:G89" si="3">SUM(B80:B83)</f>
        <v>67</v>
      </c>
    </row>
    <row r="84" spans="1:7">
      <c r="A84" s="22" t="s">
        <v>545</v>
      </c>
      <c r="B84" s="21">
        <v>17</v>
      </c>
      <c r="D84" s="484">
        <v>15</v>
      </c>
      <c r="E84" s="484">
        <v>2015</v>
      </c>
      <c r="F84" s="484" t="s">
        <v>26</v>
      </c>
      <c r="G84" s="484">
        <f t="shared" si="3"/>
        <v>79</v>
      </c>
    </row>
    <row r="85" spans="1:7">
      <c r="A85" s="22" t="s">
        <v>551</v>
      </c>
      <c r="B85" s="21">
        <v>15</v>
      </c>
      <c r="D85" s="490">
        <v>15</v>
      </c>
      <c r="E85" s="490">
        <v>2015</v>
      </c>
      <c r="F85" s="490" t="s">
        <v>27</v>
      </c>
      <c r="G85" s="490">
        <f t="shared" si="3"/>
        <v>61</v>
      </c>
    </row>
    <row r="86" spans="1:7">
      <c r="A86" s="22" t="s">
        <v>557</v>
      </c>
      <c r="B86" s="21">
        <v>23</v>
      </c>
      <c r="D86" s="550">
        <v>16</v>
      </c>
      <c r="E86" s="550">
        <v>2016</v>
      </c>
      <c r="F86" s="550" t="s">
        <v>24</v>
      </c>
      <c r="G86" s="550">
        <f t="shared" si="3"/>
        <v>67</v>
      </c>
    </row>
    <row r="87" spans="1:7">
      <c r="A87" s="22" t="s">
        <v>562</v>
      </c>
      <c r="B87" s="21">
        <v>14</v>
      </c>
      <c r="D87" s="560">
        <v>16</v>
      </c>
      <c r="E87" s="560">
        <v>2016</v>
      </c>
      <c r="F87" s="560" t="s">
        <v>25</v>
      </c>
      <c r="G87" s="560">
        <f t="shared" si="3"/>
        <v>69</v>
      </c>
    </row>
    <row r="88" spans="1:7">
      <c r="A88" s="22" t="s">
        <v>569</v>
      </c>
      <c r="B88" s="21">
        <v>25</v>
      </c>
      <c r="D88" s="586">
        <v>16</v>
      </c>
      <c r="E88" s="586">
        <v>2016</v>
      </c>
      <c r="F88" s="586" t="s">
        <v>26</v>
      </c>
      <c r="G88" s="586">
        <f t="shared" si="3"/>
        <v>77</v>
      </c>
    </row>
    <row r="89" spans="1:7">
      <c r="A89" s="22" t="s">
        <v>578</v>
      </c>
      <c r="B89" s="21">
        <v>22</v>
      </c>
      <c r="D89" s="587">
        <v>16</v>
      </c>
      <c r="E89" s="587">
        <v>2016</v>
      </c>
      <c r="F89" s="587" t="s">
        <v>27</v>
      </c>
      <c r="G89" s="587">
        <f t="shared" si="3"/>
        <v>84</v>
      </c>
    </row>
  </sheetData>
  <customSheetViews>
    <customSheetView guid="{BE477902-03C8-43E2-8A95-9B5C06ED7E3B}">
      <pane xSplit="1" ySplit="21" topLeftCell="B52" activePane="bottomRight" state="frozen"/>
      <selection pane="bottomRight" activeCell="M76" sqref="M76"/>
      <pageMargins left="0.7" right="0.7" top="0.75" bottom="0.75" header="0.3" footer="0.3"/>
      <pageSetup paperSize="9" orientation="portrait" r:id="rId1"/>
    </customSheetView>
    <customSheetView guid="{54431632-60CA-490A-B625-F84D986B77B5}">
      <pane xSplit="1" ySplit="21" topLeftCell="B61" activePane="bottomRight" state="frozen"/>
      <selection pane="bottomRight" activeCell="B69" sqref="B69"/>
      <pageMargins left="0.7" right="0.7" top="0.75" bottom="0.75" header="0.3" footer="0.3"/>
      <pageSetup paperSize="9" orientation="portrait" r:id="rId2"/>
    </customSheetView>
    <customSheetView guid="{CA0580B8-3FF5-49ED-816A-017DDF38942F}">
      <pane xSplit="1" ySplit="21" topLeftCell="B61" activePane="bottomRight" state="frozen"/>
      <selection pane="bottomRight" activeCell="B69" sqref="B69"/>
      <pageMargins left="0.7" right="0.7" top="0.75" bottom="0.75" header="0.3" footer="0.3"/>
      <pageSetup paperSize="9" orientation="portrait" r:id="rId3"/>
    </customSheetView>
  </customSheetViews>
  <pageMargins left="0.7" right="0.7" top="0.75" bottom="0.75" header="0.3" footer="0.3"/>
  <pageSetup paperSize="9" orientation="portrait" r:id="rId4"/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G113"/>
  <sheetViews>
    <sheetView workbookViewId="0">
      <pane xSplit="1" ySplit="17" topLeftCell="B30" activePane="bottomRight" state="frozen"/>
      <selection pane="topRight" activeCell="B1" sqref="B1"/>
      <selection pane="bottomLeft" activeCell="A18" sqref="A18"/>
      <selection pane="bottomRight" activeCell="B18" sqref="B18"/>
    </sheetView>
  </sheetViews>
  <sheetFormatPr defaultRowHeight="13.2"/>
  <cols>
    <col min="1" max="1" width="20" customWidth="1"/>
    <col min="2" max="15" width="9.109375" style="66"/>
  </cols>
  <sheetData>
    <row r="1" spans="1:22" ht="32.25" customHeight="1">
      <c r="A1" s="7" t="s">
        <v>416</v>
      </c>
      <c r="B1" s="11"/>
      <c r="C1" s="11"/>
      <c r="D1" s="12"/>
      <c r="E1" s="12"/>
      <c r="F1" s="12"/>
      <c r="G1" s="12"/>
      <c r="H1" s="12"/>
      <c r="I1" s="8"/>
      <c r="J1" s="8"/>
      <c r="K1" s="8"/>
      <c r="L1" s="8"/>
      <c r="M1" s="8"/>
      <c r="N1" s="8"/>
      <c r="O1" s="8"/>
      <c r="P1" s="6"/>
      <c r="Q1" s="6"/>
      <c r="R1" s="6"/>
      <c r="S1" s="6"/>
      <c r="T1" s="6"/>
      <c r="U1" s="6"/>
      <c r="V1" s="56"/>
    </row>
    <row r="3" spans="1:22"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22"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</row>
    <row r="5" spans="1:22"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</row>
    <row r="6" spans="1:22">
      <c r="B6" s="264"/>
      <c r="C6" s="264"/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</row>
    <row r="7" spans="1:22">
      <c r="B7" s="264"/>
      <c r="C7" s="264"/>
      <c r="D7" s="264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</row>
    <row r="8" spans="1:22">
      <c r="B8" s="264"/>
      <c r="C8" s="264"/>
      <c r="D8" s="264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</row>
    <row r="9" spans="1:22">
      <c r="B9" s="264"/>
      <c r="C9" s="264"/>
      <c r="D9" s="264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</row>
    <row r="10" spans="1:22">
      <c r="B10" s="264"/>
      <c r="C10" s="264"/>
      <c r="D10" s="264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</row>
    <row r="11" spans="1:22">
      <c r="B11" s="264"/>
      <c r="C11" s="264"/>
      <c r="D11" s="264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</row>
    <row r="12" spans="1:22">
      <c r="B12" s="264"/>
      <c r="C12" s="264"/>
      <c r="D12" s="264"/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</row>
    <row r="13" spans="1:22"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</row>
    <row r="14" spans="1:22">
      <c r="B14" s="264"/>
      <c r="C14" s="264"/>
      <c r="D14" s="264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</row>
    <row r="17" spans="1:19" s="388" customFormat="1" ht="10.199999999999999">
      <c r="B17" s="389" t="s">
        <v>108</v>
      </c>
      <c r="C17" s="389" t="s">
        <v>109</v>
      </c>
      <c r="D17" s="389" t="s">
        <v>110</v>
      </c>
      <c r="E17" s="389" t="s">
        <v>111</v>
      </c>
      <c r="F17" s="389" t="s">
        <v>112</v>
      </c>
      <c r="G17" s="389" t="s">
        <v>113</v>
      </c>
      <c r="H17" s="389" t="s">
        <v>114</v>
      </c>
      <c r="I17" s="389" t="s">
        <v>115</v>
      </c>
      <c r="J17" s="389" t="s">
        <v>116</v>
      </c>
      <c r="K17" s="389" t="s">
        <v>117</v>
      </c>
      <c r="L17" s="389" t="s">
        <v>118</v>
      </c>
      <c r="M17" s="389" t="s">
        <v>119</v>
      </c>
      <c r="N17" s="389" t="s">
        <v>120</v>
      </c>
      <c r="O17" s="389" t="s">
        <v>121</v>
      </c>
      <c r="P17" s="389" t="s">
        <v>59</v>
      </c>
    </row>
    <row r="18" spans="1:19" s="388" customFormat="1" ht="10.199999999999999">
      <c r="A18" s="388" t="s">
        <v>202</v>
      </c>
      <c r="B18" s="389">
        <v>14</v>
      </c>
      <c r="C18" s="389">
        <v>21</v>
      </c>
      <c r="D18" s="389">
        <v>29</v>
      </c>
      <c r="E18" s="389">
        <v>6</v>
      </c>
      <c r="F18" s="389">
        <v>2</v>
      </c>
      <c r="G18" s="389">
        <v>8</v>
      </c>
      <c r="H18" s="389">
        <v>2</v>
      </c>
      <c r="I18" s="389">
        <v>9</v>
      </c>
      <c r="J18" s="389">
        <v>6</v>
      </c>
      <c r="K18" s="389">
        <v>5</v>
      </c>
      <c r="L18" s="389">
        <v>1</v>
      </c>
      <c r="M18" s="389">
        <v>18</v>
      </c>
      <c r="N18" s="389">
        <v>4</v>
      </c>
      <c r="O18" s="389">
        <v>5</v>
      </c>
    </row>
    <row r="19" spans="1:19" s="388" customFormat="1" ht="10.199999999999999">
      <c r="A19" s="388" t="s">
        <v>203</v>
      </c>
      <c r="B19" s="389">
        <v>3</v>
      </c>
      <c r="C19" s="389">
        <v>24</v>
      </c>
      <c r="D19" s="389">
        <v>24</v>
      </c>
      <c r="E19" s="389">
        <v>17</v>
      </c>
      <c r="F19" s="389">
        <v>2</v>
      </c>
      <c r="G19" s="389">
        <v>8</v>
      </c>
      <c r="H19" s="389">
        <v>6</v>
      </c>
      <c r="I19" s="389">
        <v>14</v>
      </c>
      <c r="J19" s="389">
        <v>9</v>
      </c>
      <c r="K19" s="389">
        <v>1</v>
      </c>
      <c r="L19" s="389">
        <v>0</v>
      </c>
      <c r="M19" s="389">
        <v>10</v>
      </c>
      <c r="N19" s="389">
        <v>6</v>
      </c>
      <c r="O19" s="389">
        <v>1</v>
      </c>
    </row>
    <row r="20" spans="1:19" s="388" customFormat="1" ht="10.199999999999999">
      <c r="A20" s="388" t="s">
        <v>204</v>
      </c>
      <c r="B20" s="389">
        <v>9</v>
      </c>
      <c r="C20" s="389">
        <v>22</v>
      </c>
      <c r="D20" s="389">
        <v>27</v>
      </c>
      <c r="E20" s="389">
        <v>14</v>
      </c>
      <c r="F20" s="389">
        <v>0</v>
      </c>
      <c r="G20" s="389">
        <v>3</v>
      </c>
      <c r="H20" s="389">
        <v>4</v>
      </c>
      <c r="I20" s="389">
        <v>15</v>
      </c>
      <c r="J20" s="389">
        <v>13</v>
      </c>
      <c r="K20" s="389">
        <v>2</v>
      </c>
      <c r="L20" s="389">
        <v>2</v>
      </c>
      <c r="M20" s="389">
        <v>14</v>
      </c>
      <c r="N20" s="389">
        <v>2</v>
      </c>
      <c r="O20" s="389">
        <v>2</v>
      </c>
    </row>
    <row r="21" spans="1:19" s="388" customFormat="1" ht="10.199999999999999">
      <c r="A21" s="388" t="s">
        <v>205</v>
      </c>
      <c r="B21" s="389">
        <v>9</v>
      </c>
      <c r="C21" s="389">
        <v>12</v>
      </c>
      <c r="D21" s="389">
        <v>17</v>
      </c>
      <c r="E21" s="389">
        <v>15</v>
      </c>
      <c r="F21" s="389">
        <v>1</v>
      </c>
      <c r="G21" s="389">
        <v>7</v>
      </c>
      <c r="H21" s="389">
        <v>6</v>
      </c>
      <c r="I21" s="389">
        <v>8</v>
      </c>
      <c r="J21" s="389">
        <v>5</v>
      </c>
      <c r="K21" s="389">
        <v>6</v>
      </c>
      <c r="L21" s="389">
        <v>7</v>
      </c>
      <c r="M21" s="389">
        <v>21</v>
      </c>
      <c r="N21" s="389">
        <v>8</v>
      </c>
      <c r="O21" s="389">
        <v>3</v>
      </c>
    </row>
    <row r="22" spans="1:19" s="388" customFormat="1" ht="10.199999999999999">
      <c r="A22" s="388" t="s">
        <v>206</v>
      </c>
      <c r="B22" s="389">
        <v>12</v>
      </c>
      <c r="C22" s="389">
        <v>13</v>
      </c>
      <c r="D22" s="389">
        <v>20</v>
      </c>
      <c r="E22" s="389">
        <v>9</v>
      </c>
      <c r="F22" s="389">
        <v>1</v>
      </c>
      <c r="G22" s="389">
        <v>9</v>
      </c>
      <c r="H22" s="389">
        <v>2</v>
      </c>
      <c r="I22" s="389">
        <v>12</v>
      </c>
      <c r="J22" s="389">
        <v>4</v>
      </c>
      <c r="K22" s="389">
        <v>7</v>
      </c>
      <c r="L22" s="389">
        <v>1</v>
      </c>
      <c r="M22" s="389">
        <v>9</v>
      </c>
      <c r="N22" s="389">
        <v>8</v>
      </c>
      <c r="O22" s="389">
        <v>1</v>
      </c>
    </row>
    <row r="23" spans="1:19" s="388" customFormat="1" ht="10.199999999999999">
      <c r="A23" s="388" t="s">
        <v>207</v>
      </c>
      <c r="B23" s="389">
        <v>18</v>
      </c>
      <c r="C23" s="389">
        <v>19</v>
      </c>
      <c r="D23" s="389">
        <v>43</v>
      </c>
      <c r="E23" s="389">
        <v>6</v>
      </c>
      <c r="F23" s="389">
        <v>2</v>
      </c>
      <c r="G23" s="389">
        <v>5</v>
      </c>
      <c r="H23" s="389">
        <v>2</v>
      </c>
      <c r="I23" s="389">
        <v>6</v>
      </c>
      <c r="J23" s="389">
        <v>11</v>
      </c>
      <c r="K23" s="389">
        <v>0</v>
      </c>
      <c r="L23" s="389">
        <v>2</v>
      </c>
      <c r="M23" s="389">
        <v>6</v>
      </c>
      <c r="N23" s="389">
        <v>5</v>
      </c>
      <c r="O23" s="389">
        <v>3</v>
      </c>
    </row>
    <row r="24" spans="1:19" s="388" customFormat="1" ht="10.199999999999999">
      <c r="A24" s="388" t="s">
        <v>208</v>
      </c>
      <c r="B24" s="389">
        <v>8</v>
      </c>
      <c r="C24" s="389">
        <v>20</v>
      </c>
      <c r="D24" s="389">
        <v>21</v>
      </c>
      <c r="E24" s="389">
        <v>8</v>
      </c>
      <c r="F24" s="389">
        <v>2</v>
      </c>
      <c r="G24" s="389">
        <v>5</v>
      </c>
      <c r="H24" s="389">
        <v>6</v>
      </c>
      <c r="I24" s="389">
        <v>11</v>
      </c>
      <c r="J24" s="389">
        <v>8</v>
      </c>
      <c r="K24" s="389">
        <v>2</v>
      </c>
      <c r="L24" s="389">
        <v>0</v>
      </c>
      <c r="M24" s="389">
        <v>12</v>
      </c>
      <c r="N24" s="389">
        <v>2</v>
      </c>
      <c r="O24" s="389">
        <v>4</v>
      </c>
    </row>
    <row r="25" spans="1:19" s="388" customFormat="1" ht="10.199999999999999">
      <c r="A25" s="388" t="s">
        <v>209</v>
      </c>
      <c r="B25" s="389">
        <v>8</v>
      </c>
      <c r="C25" s="389">
        <v>14</v>
      </c>
      <c r="D25" s="389">
        <v>23</v>
      </c>
      <c r="E25" s="389">
        <v>16</v>
      </c>
      <c r="F25" s="389">
        <v>5</v>
      </c>
      <c r="G25" s="389">
        <v>3</v>
      </c>
      <c r="H25" s="389">
        <v>5</v>
      </c>
      <c r="I25" s="389">
        <v>13</v>
      </c>
      <c r="J25" s="389">
        <v>9</v>
      </c>
      <c r="K25" s="389">
        <v>4</v>
      </c>
      <c r="L25" s="389">
        <v>2</v>
      </c>
      <c r="M25" s="389">
        <v>5</v>
      </c>
      <c r="N25" s="389">
        <v>6</v>
      </c>
      <c r="O25" s="389">
        <v>4</v>
      </c>
    </row>
    <row r="26" spans="1:19" s="388" customFormat="1" ht="10.199999999999999">
      <c r="A26" s="388" t="s">
        <v>162</v>
      </c>
      <c r="B26" s="389">
        <v>11</v>
      </c>
      <c r="C26" s="389">
        <v>15</v>
      </c>
      <c r="D26" s="389">
        <v>30</v>
      </c>
      <c r="E26" s="389">
        <v>7</v>
      </c>
      <c r="F26" s="389">
        <v>2</v>
      </c>
      <c r="G26" s="389">
        <v>8</v>
      </c>
      <c r="H26" s="389">
        <v>4</v>
      </c>
      <c r="I26" s="389">
        <v>9</v>
      </c>
      <c r="J26" s="389">
        <v>6</v>
      </c>
      <c r="K26" s="389">
        <v>1</v>
      </c>
      <c r="L26" s="389">
        <v>7</v>
      </c>
      <c r="M26" s="389">
        <v>11</v>
      </c>
      <c r="N26" s="389">
        <v>7</v>
      </c>
      <c r="O26" s="389">
        <v>4</v>
      </c>
    </row>
    <row r="27" spans="1:19" s="388" customFormat="1" ht="10.199999999999999">
      <c r="A27" s="388" t="s">
        <v>163</v>
      </c>
      <c r="B27" s="389">
        <v>4</v>
      </c>
      <c r="C27" s="389">
        <v>17</v>
      </c>
      <c r="D27" s="389">
        <v>20</v>
      </c>
      <c r="E27" s="389">
        <v>12</v>
      </c>
      <c r="F27" s="389">
        <v>0</v>
      </c>
      <c r="G27" s="389">
        <v>5</v>
      </c>
      <c r="H27" s="389">
        <v>3</v>
      </c>
      <c r="I27" s="389">
        <v>17</v>
      </c>
      <c r="J27" s="389">
        <v>10</v>
      </c>
      <c r="K27" s="389">
        <v>5</v>
      </c>
      <c r="L27" s="389">
        <v>6</v>
      </c>
      <c r="M27" s="389">
        <v>15</v>
      </c>
      <c r="N27" s="389">
        <v>4</v>
      </c>
      <c r="O27" s="389">
        <v>5</v>
      </c>
    </row>
    <row r="28" spans="1:19" s="388" customFormat="1" ht="10.199999999999999">
      <c r="A28" s="388" t="s">
        <v>164</v>
      </c>
      <c r="B28" s="389">
        <v>7</v>
      </c>
      <c r="C28" s="389">
        <v>13</v>
      </c>
      <c r="D28" s="389">
        <v>11</v>
      </c>
      <c r="E28" s="389">
        <v>14</v>
      </c>
      <c r="F28" s="389">
        <v>0</v>
      </c>
      <c r="G28" s="389">
        <v>3</v>
      </c>
      <c r="H28" s="389">
        <v>5</v>
      </c>
      <c r="I28" s="389">
        <v>5</v>
      </c>
      <c r="J28" s="389">
        <v>9</v>
      </c>
      <c r="K28" s="389">
        <v>1</v>
      </c>
      <c r="L28" s="389">
        <v>2</v>
      </c>
      <c r="M28" s="389">
        <v>9</v>
      </c>
      <c r="N28" s="389">
        <v>6</v>
      </c>
      <c r="O28" s="389">
        <v>1</v>
      </c>
    </row>
    <row r="29" spans="1:19" s="388" customFormat="1" ht="10.199999999999999">
      <c r="A29" s="388" t="s">
        <v>165</v>
      </c>
      <c r="B29" s="389">
        <v>5</v>
      </c>
      <c r="C29" s="389">
        <v>19</v>
      </c>
      <c r="D29" s="389">
        <v>33</v>
      </c>
      <c r="E29" s="389">
        <v>10</v>
      </c>
      <c r="F29" s="389">
        <v>0</v>
      </c>
      <c r="G29" s="389">
        <v>2</v>
      </c>
      <c r="H29" s="389">
        <v>5</v>
      </c>
      <c r="I29" s="389">
        <v>14</v>
      </c>
      <c r="J29" s="389">
        <v>5</v>
      </c>
      <c r="K29" s="389">
        <v>6</v>
      </c>
      <c r="L29" s="389">
        <v>3</v>
      </c>
      <c r="M29" s="389">
        <v>11</v>
      </c>
      <c r="N29" s="389">
        <v>6</v>
      </c>
      <c r="O29" s="389">
        <v>5</v>
      </c>
    </row>
    <row r="30" spans="1:19" s="388" customFormat="1" ht="10.199999999999999">
      <c r="A30" s="388" t="s">
        <v>166</v>
      </c>
      <c r="B30" s="389">
        <v>12</v>
      </c>
      <c r="C30" s="389">
        <v>21</v>
      </c>
      <c r="D30" s="389">
        <v>12</v>
      </c>
      <c r="E30" s="389">
        <v>8</v>
      </c>
      <c r="F30" s="389">
        <v>2</v>
      </c>
      <c r="G30" s="389">
        <v>2</v>
      </c>
      <c r="H30" s="389">
        <v>4</v>
      </c>
      <c r="I30" s="389">
        <v>9</v>
      </c>
      <c r="J30" s="389">
        <v>2</v>
      </c>
      <c r="K30" s="389">
        <v>6</v>
      </c>
      <c r="L30" s="389">
        <v>7</v>
      </c>
      <c r="M30" s="389">
        <v>16</v>
      </c>
      <c r="N30" s="389">
        <v>3</v>
      </c>
      <c r="O30" s="389">
        <v>9</v>
      </c>
    </row>
    <row r="31" spans="1:19" s="388" customFormat="1" ht="10.199999999999999">
      <c r="A31" s="388" t="s">
        <v>167</v>
      </c>
      <c r="B31" s="389">
        <v>6</v>
      </c>
      <c r="C31" s="389">
        <v>31</v>
      </c>
      <c r="D31" s="389">
        <v>16</v>
      </c>
      <c r="E31" s="389">
        <v>9</v>
      </c>
      <c r="F31" s="389">
        <v>0</v>
      </c>
      <c r="G31" s="389">
        <v>3</v>
      </c>
      <c r="H31" s="389">
        <v>5</v>
      </c>
      <c r="I31" s="389">
        <v>5</v>
      </c>
      <c r="J31" s="389">
        <v>4</v>
      </c>
      <c r="K31" s="389">
        <v>7</v>
      </c>
      <c r="L31" s="389">
        <v>1</v>
      </c>
      <c r="M31" s="389">
        <v>13</v>
      </c>
      <c r="N31" s="389">
        <v>2</v>
      </c>
      <c r="O31" s="389">
        <v>4</v>
      </c>
      <c r="Q31" s="388" t="s">
        <v>139</v>
      </c>
      <c r="R31" s="389" t="s">
        <v>108</v>
      </c>
      <c r="S31" s="388" t="s">
        <v>140</v>
      </c>
    </row>
    <row r="32" spans="1:19" s="388" customFormat="1" ht="10.199999999999999">
      <c r="A32" s="388" t="s">
        <v>168</v>
      </c>
      <c r="B32" s="389">
        <v>4</v>
      </c>
      <c r="C32" s="389">
        <v>15</v>
      </c>
      <c r="D32" s="389">
        <v>22</v>
      </c>
      <c r="E32" s="389">
        <v>5</v>
      </c>
      <c r="F32" s="389">
        <v>1</v>
      </c>
      <c r="G32" s="389">
        <v>4</v>
      </c>
      <c r="H32" s="389">
        <v>1</v>
      </c>
      <c r="I32" s="389">
        <v>4</v>
      </c>
      <c r="J32" s="389">
        <v>6</v>
      </c>
      <c r="K32" s="389">
        <v>5</v>
      </c>
      <c r="L32" s="389">
        <v>2</v>
      </c>
      <c r="M32" s="389">
        <v>10</v>
      </c>
      <c r="N32" s="389">
        <v>4</v>
      </c>
      <c r="O32" s="389">
        <v>3</v>
      </c>
      <c r="R32" s="389" t="s">
        <v>109</v>
      </c>
      <c r="S32" s="388" t="s">
        <v>141</v>
      </c>
    </row>
    <row r="33" spans="1:19" s="388" customFormat="1" ht="10.199999999999999">
      <c r="A33" s="388" t="s">
        <v>169</v>
      </c>
      <c r="B33" s="389">
        <v>14</v>
      </c>
      <c r="C33" s="389">
        <v>11</v>
      </c>
      <c r="D33" s="389">
        <v>14</v>
      </c>
      <c r="E33" s="389">
        <v>8</v>
      </c>
      <c r="F33" s="389">
        <v>1</v>
      </c>
      <c r="G33" s="389">
        <v>5</v>
      </c>
      <c r="H33" s="389">
        <v>3</v>
      </c>
      <c r="I33" s="389">
        <v>10</v>
      </c>
      <c r="J33" s="389">
        <v>11</v>
      </c>
      <c r="K33" s="389">
        <v>4</v>
      </c>
      <c r="L33" s="389">
        <v>6</v>
      </c>
      <c r="M33" s="389">
        <v>6</v>
      </c>
      <c r="N33" s="389">
        <v>2</v>
      </c>
      <c r="O33" s="389">
        <v>5</v>
      </c>
      <c r="R33" s="389" t="s">
        <v>110</v>
      </c>
      <c r="S33" s="388" t="s">
        <v>142</v>
      </c>
    </row>
    <row r="34" spans="1:19" s="388" customFormat="1" ht="10.199999999999999">
      <c r="A34" s="388" t="s">
        <v>170</v>
      </c>
      <c r="B34" s="389">
        <v>8</v>
      </c>
      <c r="C34" s="389">
        <v>17</v>
      </c>
      <c r="D34" s="389">
        <v>26</v>
      </c>
      <c r="E34" s="389">
        <v>16</v>
      </c>
      <c r="F34" s="389">
        <v>1</v>
      </c>
      <c r="G34" s="389">
        <v>7</v>
      </c>
      <c r="H34" s="389">
        <v>2</v>
      </c>
      <c r="I34" s="389">
        <v>11</v>
      </c>
      <c r="J34" s="389">
        <v>7</v>
      </c>
      <c r="K34" s="389">
        <v>3</v>
      </c>
      <c r="L34" s="389">
        <v>2</v>
      </c>
      <c r="M34" s="389">
        <v>10</v>
      </c>
      <c r="N34" s="389">
        <v>3</v>
      </c>
      <c r="O34" s="389">
        <v>4</v>
      </c>
      <c r="R34" s="389" t="s">
        <v>111</v>
      </c>
      <c r="S34" s="388" t="s">
        <v>143</v>
      </c>
    </row>
    <row r="35" spans="1:19" s="388" customFormat="1" ht="10.199999999999999">
      <c r="A35" s="388" t="s">
        <v>171</v>
      </c>
      <c r="B35" s="389">
        <v>8</v>
      </c>
      <c r="C35" s="389">
        <v>26</v>
      </c>
      <c r="D35" s="389">
        <v>10</v>
      </c>
      <c r="E35" s="389">
        <v>11</v>
      </c>
      <c r="F35" s="389">
        <v>1</v>
      </c>
      <c r="G35" s="389">
        <v>9</v>
      </c>
      <c r="H35" s="389">
        <v>1</v>
      </c>
      <c r="I35" s="389">
        <v>5</v>
      </c>
      <c r="J35" s="389">
        <v>8</v>
      </c>
      <c r="K35" s="389">
        <v>2</v>
      </c>
      <c r="L35" s="389">
        <v>3</v>
      </c>
      <c r="M35" s="389">
        <v>20</v>
      </c>
      <c r="N35" s="389">
        <v>6</v>
      </c>
      <c r="O35" s="389">
        <v>4</v>
      </c>
      <c r="R35" s="389" t="s">
        <v>112</v>
      </c>
      <c r="S35" s="388" t="s">
        <v>144</v>
      </c>
    </row>
    <row r="36" spans="1:19" s="388" customFormat="1" ht="10.199999999999999">
      <c r="A36" s="388" t="s">
        <v>172</v>
      </c>
      <c r="B36" s="389">
        <v>10</v>
      </c>
      <c r="C36" s="389">
        <v>14</v>
      </c>
      <c r="D36" s="389">
        <v>20</v>
      </c>
      <c r="E36" s="389">
        <v>10</v>
      </c>
      <c r="F36" s="389">
        <v>2</v>
      </c>
      <c r="G36" s="389">
        <v>8</v>
      </c>
      <c r="H36" s="389">
        <v>4</v>
      </c>
      <c r="I36" s="389">
        <v>10</v>
      </c>
      <c r="J36" s="389">
        <v>10</v>
      </c>
      <c r="K36" s="389">
        <v>7</v>
      </c>
      <c r="L36" s="389">
        <v>0</v>
      </c>
      <c r="M36" s="389">
        <v>12</v>
      </c>
      <c r="N36" s="389">
        <v>7</v>
      </c>
      <c r="O36" s="389">
        <v>6</v>
      </c>
      <c r="R36" s="389" t="s">
        <v>113</v>
      </c>
      <c r="S36" s="388" t="s">
        <v>145</v>
      </c>
    </row>
    <row r="37" spans="1:19" s="388" customFormat="1" ht="10.199999999999999">
      <c r="A37" s="388" t="s">
        <v>173</v>
      </c>
      <c r="B37" s="389">
        <v>7</v>
      </c>
      <c r="C37" s="389">
        <v>21</v>
      </c>
      <c r="D37" s="389">
        <v>26</v>
      </c>
      <c r="E37" s="389">
        <v>15</v>
      </c>
      <c r="F37" s="389">
        <v>1</v>
      </c>
      <c r="G37" s="389">
        <v>4</v>
      </c>
      <c r="H37" s="389">
        <v>3</v>
      </c>
      <c r="I37" s="389">
        <v>5</v>
      </c>
      <c r="J37" s="389">
        <v>9</v>
      </c>
      <c r="K37" s="389">
        <v>3</v>
      </c>
      <c r="L37" s="389">
        <v>1</v>
      </c>
      <c r="M37" s="389">
        <v>11</v>
      </c>
      <c r="N37" s="389">
        <v>3</v>
      </c>
      <c r="O37" s="389">
        <v>1</v>
      </c>
      <c r="R37" s="389" t="s">
        <v>114</v>
      </c>
      <c r="S37" s="388" t="s">
        <v>146</v>
      </c>
    </row>
    <row r="38" spans="1:19" s="388" customFormat="1" ht="10.199999999999999">
      <c r="A38" s="388" t="s">
        <v>174</v>
      </c>
      <c r="B38" s="389">
        <v>10</v>
      </c>
      <c r="C38" s="389">
        <v>24</v>
      </c>
      <c r="D38" s="389">
        <v>24</v>
      </c>
      <c r="E38" s="389">
        <v>7</v>
      </c>
      <c r="F38" s="389">
        <v>0</v>
      </c>
      <c r="G38" s="389">
        <v>5</v>
      </c>
      <c r="H38" s="389">
        <v>3</v>
      </c>
      <c r="I38" s="389">
        <v>5</v>
      </c>
      <c r="J38" s="389">
        <v>5</v>
      </c>
      <c r="K38" s="389">
        <v>8</v>
      </c>
      <c r="L38" s="389">
        <v>2</v>
      </c>
      <c r="M38" s="389">
        <v>16</v>
      </c>
      <c r="N38" s="389">
        <v>7</v>
      </c>
      <c r="O38" s="389">
        <v>1</v>
      </c>
      <c r="R38" s="389" t="s">
        <v>115</v>
      </c>
      <c r="S38" s="388" t="s">
        <v>147</v>
      </c>
    </row>
    <row r="39" spans="1:19" s="388" customFormat="1" ht="10.199999999999999">
      <c r="A39" s="388" t="s">
        <v>175</v>
      </c>
      <c r="B39" s="389">
        <v>8</v>
      </c>
      <c r="C39" s="389">
        <v>15</v>
      </c>
      <c r="D39" s="389">
        <v>12</v>
      </c>
      <c r="E39" s="389">
        <v>8</v>
      </c>
      <c r="F39" s="389">
        <v>0</v>
      </c>
      <c r="G39" s="389">
        <v>7</v>
      </c>
      <c r="H39" s="389">
        <v>2</v>
      </c>
      <c r="I39" s="389">
        <v>12</v>
      </c>
      <c r="J39" s="389">
        <v>11</v>
      </c>
      <c r="K39" s="389">
        <v>3</v>
      </c>
      <c r="L39" s="389">
        <v>2</v>
      </c>
      <c r="M39" s="389">
        <v>12</v>
      </c>
      <c r="N39" s="389">
        <v>3</v>
      </c>
      <c r="O39" s="389">
        <v>4</v>
      </c>
      <c r="R39" s="389" t="s">
        <v>116</v>
      </c>
      <c r="S39" s="388" t="s">
        <v>148</v>
      </c>
    </row>
    <row r="40" spans="1:19" s="388" customFormat="1" ht="10.199999999999999">
      <c r="A40" s="388" t="s">
        <v>176</v>
      </c>
      <c r="B40" s="389">
        <v>9</v>
      </c>
      <c r="C40" s="389">
        <v>21</v>
      </c>
      <c r="D40" s="389">
        <v>18</v>
      </c>
      <c r="E40" s="389">
        <v>13</v>
      </c>
      <c r="F40" s="389">
        <v>0</v>
      </c>
      <c r="G40" s="389">
        <v>3</v>
      </c>
      <c r="H40" s="389">
        <v>4</v>
      </c>
      <c r="I40" s="389">
        <v>8</v>
      </c>
      <c r="J40" s="389">
        <v>7</v>
      </c>
      <c r="K40" s="389">
        <v>6</v>
      </c>
      <c r="L40" s="389">
        <v>5</v>
      </c>
      <c r="M40" s="389">
        <v>11</v>
      </c>
      <c r="N40" s="389">
        <v>4</v>
      </c>
      <c r="O40" s="389">
        <v>1</v>
      </c>
      <c r="R40" s="389" t="s">
        <v>117</v>
      </c>
      <c r="S40" s="388" t="s">
        <v>149</v>
      </c>
    </row>
    <row r="41" spans="1:19" s="388" customFormat="1" ht="10.199999999999999">
      <c r="A41" s="388" t="s">
        <v>177</v>
      </c>
      <c r="B41" s="389">
        <v>3</v>
      </c>
      <c r="C41" s="389">
        <v>19</v>
      </c>
      <c r="D41" s="389">
        <v>31</v>
      </c>
      <c r="E41" s="389">
        <v>7</v>
      </c>
      <c r="F41" s="389">
        <v>1</v>
      </c>
      <c r="G41" s="389">
        <v>4</v>
      </c>
      <c r="H41" s="389">
        <v>6</v>
      </c>
      <c r="I41" s="389">
        <v>15</v>
      </c>
      <c r="J41" s="389">
        <v>9</v>
      </c>
      <c r="K41" s="389">
        <v>1</v>
      </c>
      <c r="L41" s="389">
        <v>1</v>
      </c>
      <c r="M41" s="389">
        <v>6</v>
      </c>
      <c r="N41" s="389">
        <v>4</v>
      </c>
      <c r="O41" s="389">
        <v>2</v>
      </c>
      <c r="R41" s="389" t="s">
        <v>118</v>
      </c>
      <c r="S41" s="388" t="s">
        <v>150</v>
      </c>
    </row>
    <row r="42" spans="1:19" s="388" customFormat="1" ht="10.199999999999999">
      <c r="A42" s="388" t="s">
        <v>178</v>
      </c>
      <c r="B42" s="389">
        <v>5</v>
      </c>
      <c r="C42" s="389">
        <v>19</v>
      </c>
      <c r="D42" s="389">
        <v>38</v>
      </c>
      <c r="E42" s="389">
        <v>2</v>
      </c>
      <c r="F42" s="389">
        <v>1</v>
      </c>
      <c r="G42" s="389">
        <v>6</v>
      </c>
      <c r="H42" s="389">
        <v>6</v>
      </c>
      <c r="I42" s="389">
        <v>11</v>
      </c>
      <c r="J42" s="389">
        <v>8</v>
      </c>
      <c r="K42" s="389">
        <v>1</v>
      </c>
      <c r="L42" s="389">
        <v>2</v>
      </c>
      <c r="M42" s="389">
        <v>13</v>
      </c>
      <c r="N42" s="389">
        <v>5</v>
      </c>
      <c r="O42" s="389">
        <v>2</v>
      </c>
      <c r="R42" s="389" t="s">
        <v>119</v>
      </c>
      <c r="S42" s="388" t="s">
        <v>151</v>
      </c>
    </row>
    <row r="43" spans="1:19" s="388" customFormat="1" ht="10.199999999999999">
      <c r="A43" s="388" t="s">
        <v>179</v>
      </c>
      <c r="B43" s="389">
        <v>5</v>
      </c>
      <c r="C43" s="389">
        <v>24</v>
      </c>
      <c r="D43" s="389">
        <v>29</v>
      </c>
      <c r="E43" s="389">
        <v>5</v>
      </c>
      <c r="F43" s="389">
        <v>7</v>
      </c>
      <c r="G43" s="389">
        <v>6</v>
      </c>
      <c r="H43" s="389">
        <v>2</v>
      </c>
      <c r="I43" s="389">
        <v>8</v>
      </c>
      <c r="J43" s="389">
        <v>4</v>
      </c>
      <c r="K43" s="389">
        <v>3</v>
      </c>
      <c r="L43" s="389">
        <v>3</v>
      </c>
      <c r="M43" s="389">
        <v>14</v>
      </c>
      <c r="N43" s="389">
        <v>2</v>
      </c>
      <c r="O43" s="389">
        <v>1</v>
      </c>
      <c r="R43" s="389" t="s">
        <v>120</v>
      </c>
      <c r="S43" s="388" t="s">
        <v>152</v>
      </c>
    </row>
    <row r="44" spans="1:19" s="388" customFormat="1" ht="10.199999999999999">
      <c r="A44" s="388" t="s">
        <v>180</v>
      </c>
      <c r="B44" s="389">
        <v>6</v>
      </c>
      <c r="C44" s="389">
        <v>7</v>
      </c>
      <c r="D44" s="389">
        <v>16</v>
      </c>
      <c r="E44" s="389">
        <v>7</v>
      </c>
      <c r="F44" s="389">
        <v>1</v>
      </c>
      <c r="G44" s="389">
        <v>9</v>
      </c>
      <c r="H44" s="389">
        <v>3</v>
      </c>
      <c r="I44" s="389">
        <v>5</v>
      </c>
      <c r="J44" s="389">
        <v>5</v>
      </c>
      <c r="K44" s="389">
        <v>0</v>
      </c>
      <c r="L44" s="389">
        <v>0</v>
      </c>
      <c r="M44" s="389">
        <v>10</v>
      </c>
      <c r="N44" s="389">
        <v>6</v>
      </c>
      <c r="O44" s="389">
        <v>2</v>
      </c>
      <c r="R44" s="389" t="s">
        <v>121</v>
      </c>
      <c r="S44" s="388" t="s">
        <v>153</v>
      </c>
    </row>
    <row r="45" spans="1:19" s="388" customFormat="1" ht="10.199999999999999">
      <c r="A45" s="388" t="s">
        <v>181</v>
      </c>
      <c r="B45" s="389">
        <v>7</v>
      </c>
      <c r="C45" s="389">
        <v>25</v>
      </c>
      <c r="D45" s="389">
        <v>14</v>
      </c>
      <c r="E45" s="389">
        <v>9</v>
      </c>
      <c r="F45" s="389">
        <v>0</v>
      </c>
      <c r="G45" s="389">
        <v>11</v>
      </c>
      <c r="H45" s="389">
        <v>2</v>
      </c>
      <c r="I45" s="389">
        <v>8</v>
      </c>
      <c r="J45" s="389">
        <v>3</v>
      </c>
      <c r="K45" s="389">
        <v>4</v>
      </c>
      <c r="L45" s="389">
        <v>1</v>
      </c>
      <c r="M45" s="389">
        <v>8</v>
      </c>
      <c r="N45" s="389">
        <v>3</v>
      </c>
      <c r="O45" s="389">
        <v>1</v>
      </c>
    </row>
    <row r="46" spans="1:19" s="388" customFormat="1" ht="10.199999999999999">
      <c r="A46" s="388" t="s">
        <v>182</v>
      </c>
      <c r="B46" s="389">
        <v>8</v>
      </c>
      <c r="C46" s="389">
        <v>16</v>
      </c>
      <c r="D46" s="389">
        <v>23</v>
      </c>
      <c r="E46" s="389">
        <v>2</v>
      </c>
      <c r="F46" s="389">
        <v>1</v>
      </c>
      <c r="G46" s="389">
        <v>2</v>
      </c>
      <c r="H46" s="389">
        <v>4</v>
      </c>
      <c r="I46" s="389">
        <v>10</v>
      </c>
      <c r="J46" s="389">
        <v>7</v>
      </c>
      <c r="K46" s="389">
        <v>3</v>
      </c>
      <c r="L46" s="389">
        <v>2</v>
      </c>
      <c r="M46" s="389">
        <v>15</v>
      </c>
      <c r="N46" s="389">
        <v>2</v>
      </c>
      <c r="O46" s="389">
        <v>3</v>
      </c>
    </row>
    <row r="47" spans="1:19" s="388" customFormat="1" ht="10.199999999999999">
      <c r="A47" s="388" t="s">
        <v>183</v>
      </c>
      <c r="B47" s="389">
        <v>5</v>
      </c>
      <c r="C47" s="389">
        <v>22</v>
      </c>
      <c r="D47" s="389">
        <v>10</v>
      </c>
      <c r="E47" s="389">
        <v>9</v>
      </c>
      <c r="F47" s="389">
        <v>1</v>
      </c>
      <c r="G47" s="389">
        <v>9</v>
      </c>
      <c r="H47" s="389">
        <v>3</v>
      </c>
      <c r="I47" s="389">
        <v>7</v>
      </c>
      <c r="J47" s="389">
        <v>10</v>
      </c>
      <c r="K47" s="389">
        <v>1</v>
      </c>
      <c r="L47" s="389">
        <v>2</v>
      </c>
      <c r="M47" s="389">
        <v>9</v>
      </c>
      <c r="N47" s="389">
        <v>4</v>
      </c>
      <c r="O47" s="389">
        <v>2</v>
      </c>
    </row>
    <row r="48" spans="1:19" s="388" customFormat="1" ht="10.199999999999999">
      <c r="A48" s="390" t="s">
        <v>184</v>
      </c>
      <c r="B48" s="389">
        <v>6</v>
      </c>
      <c r="C48" s="389">
        <v>22</v>
      </c>
      <c r="D48" s="389">
        <v>13</v>
      </c>
      <c r="E48" s="389">
        <v>10</v>
      </c>
      <c r="F48" s="389">
        <v>1</v>
      </c>
      <c r="G48" s="389">
        <v>10</v>
      </c>
      <c r="H48" s="389">
        <v>2</v>
      </c>
      <c r="I48" s="389">
        <v>10</v>
      </c>
      <c r="J48" s="389">
        <v>10</v>
      </c>
      <c r="K48" s="389">
        <v>1</v>
      </c>
      <c r="L48" s="389">
        <v>0</v>
      </c>
      <c r="M48" s="389">
        <v>3</v>
      </c>
      <c r="N48" s="389">
        <v>5</v>
      </c>
      <c r="O48" s="389">
        <v>1</v>
      </c>
    </row>
    <row r="49" spans="1:16" s="388" customFormat="1" ht="10.199999999999999">
      <c r="A49" s="390" t="s">
        <v>185</v>
      </c>
      <c r="B49" s="389">
        <v>11</v>
      </c>
      <c r="C49" s="389">
        <v>21</v>
      </c>
      <c r="D49" s="389">
        <v>22</v>
      </c>
      <c r="E49" s="389">
        <v>15</v>
      </c>
      <c r="F49" s="389">
        <v>1</v>
      </c>
      <c r="G49" s="389">
        <v>4</v>
      </c>
      <c r="H49" s="389">
        <v>3</v>
      </c>
      <c r="I49" s="389">
        <v>4</v>
      </c>
      <c r="J49" s="389">
        <v>5</v>
      </c>
      <c r="K49" s="389">
        <v>5</v>
      </c>
      <c r="L49" s="389">
        <v>0</v>
      </c>
      <c r="M49" s="389">
        <v>9</v>
      </c>
      <c r="N49" s="389">
        <v>3</v>
      </c>
      <c r="O49" s="389">
        <v>4</v>
      </c>
    </row>
    <row r="50" spans="1:16" s="388" customFormat="1" ht="10.199999999999999">
      <c r="A50" s="390" t="s">
        <v>186</v>
      </c>
      <c r="B50" s="389">
        <v>11</v>
      </c>
      <c r="C50" s="389">
        <v>11</v>
      </c>
      <c r="D50" s="389">
        <v>23</v>
      </c>
      <c r="E50" s="389">
        <v>6</v>
      </c>
      <c r="F50" s="389">
        <v>2</v>
      </c>
      <c r="G50" s="389">
        <v>7</v>
      </c>
      <c r="H50" s="389">
        <v>4</v>
      </c>
      <c r="I50" s="389">
        <v>7</v>
      </c>
      <c r="J50" s="389">
        <v>4</v>
      </c>
      <c r="K50" s="389">
        <v>2</v>
      </c>
      <c r="L50" s="389">
        <v>1</v>
      </c>
      <c r="M50" s="389">
        <v>13</v>
      </c>
      <c r="N50" s="389">
        <v>4</v>
      </c>
      <c r="O50" s="389">
        <v>2</v>
      </c>
    </row>
    <row r="51" spans="1:16" s="388" customFormat="1" ht="10.199999999999999">
      <c r="A51" s="390" t="s">
        <v>187</v>
      </c>
      <c r="B51" s="389">
        <v>6</v>
      </c>
      <c r="C51" s="389">
        <v>12</v>
      </c>
      <c r="D51" s="389">
        <v>25</v>
      </c>
      <c r="E51" s="389">
        <v>15</v>
      </c>
      <c r="F51" s="389">
        <v>1</v>
      </c>
      <c r="G51" s="389">
        <v>5</v>
      </c>
      <c r="H51" s="389">
        <v>2</v>
      </c>
      <c r="I51" s="389">
        <v>10</v>
      </c>
      <c r="J51" s="389">
        <v>5</v>
      </c>
      <c r="K51" s="389">
        <v>3</v>
      </c>
      <c r="L51" s="389">
        <v>2</v>
      </c>
      <c r="M51" s="389">
        <v>9</v>
      </c>
      <c r="N51" s="389">
        <v>8</v>
      </c>
      <c r="O51" s="389">
        <v>1</v>
      </c>
    </row>
    <row r="52" spans="1:16" s="388" customFormat="1" ht="10.199999999999999">
      <c r="A52" s="390" t="s">
        <v>188</v>
      </c>
      <c r="B52" s="389">
        <v>7</v>
      </c>
      <c r="C52" s="389">
        <v>13</v>
      </c>
      <c r="D52" s="389">
        <v>22</v>
      </c>
      <c r="E52" s="389">
        <v>8</v>
      </c>
      <c r="F52" s="389">
        <v>1</v>
      </c>
      <c r="G52" s="389">
        <v>5</v>
      </c>
      <c r="H52" s="389">
        <v>2</v>
      </c>
      <c r="I52" s="389">
        <v>12</v>
      </c>
      <c r="J52" s="389">
        <v>2</v>
      </c>
      <c r="K52" s="389">
        <v>2</v>
      </c>
      <c r="L52" s="389">
        <v>2</v>
      </c>
      <c r="M52" s="389">
        <v>17</v>
      </c>
      <c r="N52" s="389">
        <v>4</v>
      </c>
      <c r="O52" s="389">
        <v>2</v>
      </c>
    </row>
    <row r="53" spans="1:16" s="388" customFormat="1" ht="10.199999999999999">
      <c r="A53" s="390" t="s">
        <v>189</v>
      </c>
      <c r="B53" s="389">
        <v>6</v>
      </c>
      <c r="C53" s="389">
        <v>19</v>
      </c>
      <c r="D53" s="389">
        <v>23</v>
      </c>
      <c r="E53" s="389">
        <v>6</v>
      </c>
      <c r="F53" s="389">
        <v>3</v>
      </c>
      <c r="G53" s="389">
        <v>11</v>
      </c>
      <c r="H53" s="389">
        <v>2</v>
      </c>
      <c r="I53" s="389">
        <v>12</v>
      </c>
      <c r="J53" s="389">
        <v>4</v>
      </c>
      <c r="K53" s="389">
        <v>3</v>
      </c>
      <c r="L53" s="389">
        <v>1</v>
      </c>
      <c r="M53" s="389">
        <v>17</v>
      </c>
      <c r="N53" s="389">
        <v>8</v>
      </c>
      <c r="O53" s="389">
        <v>6</v>
      </c>
    </row>
    <row r="54" spans="1:16" s="388" customFormat="1" ht="10.199999999999999">
      <c r="A54" s="390" t="s">
        <v>190</v>
      </c>
      <c r="B54" s="389">
        <v>4</v>
      </c>
      <c r="C54" s="389">
        <v>19</v>
      </c>
      <c r="D54" s="389">
        <v>20</v>
      </c>
      <c r="E54" s="389">
        <v>9</v>
      </c>
      <c r="F54" s="389">
        <v>2</v>
      </c>
      <c r="G54" s="389">
        <v>4</v>
      </c>
      <c r="H54" s="389">
        <v>4</v>
      </c>
      <c r="I54" s="389">
        <v>10</v>
      </c>
      <c r="J54" s="389">
        <v>4</v>
      </c>
      <c r="K54" s="389">
        <v>3</v>
      </c>
      <c r="L54" s="389">
        <v>5</v>
      </c>
      <c r="M54" s="389">
        <v>13</v>
      </c>
      <c r="N54" s="389">
        <v>7</v>
      </c>
      <c r="O54" s="389">
        <v>4</v>
      </c>
      <c r="P54" s="389">
        <f>SUM(B54:O54)</f>
        <v>108</v>
      </c>
    </row>
    <row r="55" spans="1:16" s="388" customFormat="1" ht="10.199999999999999">
      <c r="A55" s="390" t="s">
        <v>191</v>
      </c>
      <c r="B55" s="389">
        <v>8</v>
      </c>
      <c r="C55" s="389">
        <v>11</v>
      </c>
      <c r="D55" s="389">
        <v>22</v>
      </c>
      <c r="E55" s="389">
        <v>11</v>
      </c>
      <c r="F55" s="389">
        <v>3</v>
      </c>
      <c r="G55" s="389">
        <v>4</v>
      </c>
      <c r="H55" s="389">
        <v>0</v>
      </c>
      <c r="I55" s="389">
        <v>7</v>
      </c>
      <c r="J55" s="389">
        <v>5</v>
      </c>
      <c r="K55" s="389">
        <v>2</v>
      </c>
      <c r="L55" s="389">
        <v>0</v>
      </c>
      <c r="M55" s="389">
        <v>9</v>
      </c>
      <c r="N55" s="389">
        <v>4</v>
      </c>
      <c r="O55" s="389">
        <v>3</v>
      </c>
      <c r="P55" s="389">
        <f>SUM(B55:O55)</f>
        <v>89</v>
      </c>
    </row>
    <row r="56" spans="1:16" s="388" customFormat="1" ht="10.199999999999999">
      <c r="A56" s="390" t="s">
        <v>192</v>
      </c>
      <c r="B56" s="389">
        <v>10</v>
      </c>
      <c r="C56" s="389">
        <v>8</v>
      </c>
      <c r="D56" s="389">
        <v>14</v>
      </c>
      <c r="E56" s="389">
        <v>7</v>
      </c>
      <c r="F56" s="389">
        <v>0</v>
      </c>
      <c r="G56" s="389">
        <v>1</v>
      </c>
      <c r="H56" s="389">
        <v>2</v>
      </c>
      <c r="I56" s="389">
        <v>5</v>
      </c>
      <c r="J56" s="389">
        <v>4</v>
      </c>
      <c r="K56" s="389">
        <v>0</v>
      </c>
      <c r="L56" s="389">
        <v>0</v>
      </c>
      <c r="M56" s="389">
        <v>7</v>
      </c>
      <c r="N56" s="389">
        <v>6</v>
      </c>
      <c r="O56" s="389">
        <v>3</v>
      </c>
      <c r="P56" s="389">
        <f>SUM(B56:O56)</f>
        <v>67</v>
      </c>
    </row>
    <row r="57" spans="1:16" s="388" customFormat="1" ht="10.199999999999999">
      <c r="A57" s="390" t="s">
        <v>193</v>
      </c>
      <c r="B57" s="389">
        <v>7</v>
      </c>
      <c r="C57" s="389">
        <v>14</v>
      </c>
      <c r="D57" s="389">
        <v>19</v>
      </c>
      <c r="E57" s="389">
        <v>2</v>
      </c>
      <c r="F57" s="389">
        <v>3</v>
      </c>
      <c r="G57" s="389">
        <v>5</v>
      </c>
      <c r="H57" s="389">
        <v>1</v>
      </c>
      <c r="I57" s="389">
        <v>9</v>
      </c>
      <c r="J57" s="389">
        <v>9</v>
      </c>
      <c r="K57" s="389">
        <v>5</v>
      </c>
      <c r="L57" s="389">
        <v>3</v>
      </c>
      <c r="M57" s="389">
        <v>19</v>
      </c>
      <c r="N57" s="389">
        <v>4</v>
      </c>
      <c r="O57" s="389">
        <v>2</v>
      </c>
      <c r="P57" s="389">
        <f>SUM(B57:O57)</f>
        <v>102</v>
      </c>
    </row>
    <row r="58" spans="1:16" s="388" customFormat="1" ht="10.199999999999999">
      <c r="A58" s="390" t="s">
        <v>194</v>
      </c>
      <c r="B58" s="389">
        <v>6</v>
      </c>
      <c r="C58" s="389">
        <v>21</v>
      </c>
      <c r="D58" s="389">
        <v>19</v>
      </c>
      <c r="E58" s="389">
        <v>7</v>
      </c>
      <c r="F58" s="389">
        <v>1</v>
      </c>
      <c r="G58" s="389">
        <v>6</v>
      </c>
      <c r="H58" s="389">
        <v>7</v>
      </c>
      <c r="I58" s="389">
        <v>12</v>
      </c>
      <c r="J58" s="389">
        <v>8</v>
      </c>
      <c r="K58" s="389">
        <v>4</v>
      </c>
      <c r="L58" s="389">
        <v>0</v>
      </c>
      <c r="M58" s="389">
        <v>8</v>
      </c>
      <c r="N58" s="389">
        <v>4</v>
      </c>
      <c r="O58" s="389">
        <v>2</v>
      </c>
      <c r="P58" s="389">
        <v>105</v>
      </c>
    </row>
    <row r="59" spans="1:16" s="388" customFormat="1" ht="10.199999999999999">
      <c r="A59" s="390" t="s">
        <v>195</v>
      </c>
      <c r="B59" s="389">
        <v>10</v>
      </c>
      <c r="C59" s="389">
        <v>21</v>
      </c>
      <c r="D59" s="389">
        <v>30</v>
      </c>
      <c r="E59" s="389">
        <v>9</v>
      </c>
      <c r="F59" s="389">
        <v>0</v>
      </c>
      <c r="G59" s="389">
        <v>1</v>
      </c>
      <c r="H59" s="389">
        <v>4</v>
      </c>
      <c r="I59" s="389">
        <v>10</v>
      </c>
      <c r="J59" s="389">
        <v>1</v>
      </c>
      <c r="K59" s="389">
        <v>4</v>
      </c>
      <c r="L59" s="389">
        <v>2</v>
      </c>
      <c r="M59" s="389">
        <v>7</v>
      </c>
      <c r="N59" s="389">
        <v>2</v>
      </c>
      <c r="O59" s="389">
        <v>6</v>
      </c>
      <c r="P59" s="389">
        <v>107</v>
      </c>
    </row>
    <row r="60" spans="1:16" s="388" customFormat="1" ht="10.199999999999999">
      <c r="A60" s="390" t="s">
        <v>196</v>
      </c>
      <c r="B60" s="389">
        <v>8</v>
      </c>
      <c r="C60" s="389">
        <v>16</v>
      </c>
      <c r="D60" s="389">
        <v>13</v>
      </c>
      <c r="E60" s="389">
        <v>6</v>
      </c>
      <c r="F60" s="389">
        <v>2</v>
      </c>
      <c r="G60" s="389">
        <v>5</v>
      </c>
      <c r="H60" s="389">
        <v>5</v>
      </c>
      <c r="I60" s="389">
        <v>10</v>
      </c>
      <c r="J60" s="389">
        <v>7</v>
      </c>
      <c r="K60" s="389">
        <v>2</v>
      </c>
      <c r="L60" s="389">
        <v>1</v>
      </c>
      <c r="M60" s="389">
        <v>9</v>
      </c>
      <c r="N60" s="389">
        <v>5</v>
      </c>
      <c r="O60" s="389">
        <v>5</v>
      </c>
      <c r="P60" s="389">
        <v>94</v>
      </c>
    </row>
    <row r="61" spans="1:16" s="388" customFormat="1" ht="10.199999999999999">
      <c r="A61" s="390" t="s">
        <v>197</v>
      </c>
      <c r="B61" s="389">
        <v>10</v>
      </c>
      <c r="C61" s="389">
        <v>11</v>
      </c>
      <c r="D61" s="389">
        <v>13</v>
      </c>
      <c r="E61" s="389">
        <v>6</v>
      </c>
      <c r="F61" s="389">
        <v>2</v>
      </c>
      <c r="G61" s="389">
        <v>7</v>
      </c>
      <c r="H61" s="389">
        <v>1</v>
      </c>
      <c r="I61" s="389">
        <v>6</v>
      </c>
      <c r="J61" s="389">
        <v>4</v>
      </c>
      <c r="K61" s="389">
        <v>4</v>
      </c>
      <c r="L61" s="389">
        <v>3</v>
      </c>
      <c r="M61" s="389">
        <v>8</v>
      </c>
      <c r="N61" s="389">
        <v>0</v>
      </c>
      <c r="O61" s="389">
        <v>3</v>
      </c>
      <c r="P61" s="389">
        <v>78</v>
      </c>
    </row>
    <row r="62" spans="1:16" s="388" customFormat="1" ht="10.199999999999999">
      <c r="A62" s="391" t="s">
        <v>198</v>
      </c>
      <c r="B62" s="392">
        <v>8</v>
      </c>
      <c r="C62" s="392">
        <v>13</v>
      </c>
      <c r="D62" s="392">
        <v>19</v>
      </c>
      <c r="E62" s="392">
        <v>12</v>
      </c>
      <c r="F62" s="392">
        <v>0</v>
      </c>
      <c r="G62" s="392">
        <v>6</v>
      </c>
      <c r="H62" s="392">
        <v>2</v>
      </c>
      <c r="I62" s="392">
        <v>9</v>
      </c>
      <c r="J62" s="392">
        <v>4</v>
      </c>
      <c r="K62" s="392">
        <v>15</v>
      </c>
      <c r="L62" s="392">
        <v>1</v>
      </c>
      <c r="M62" s="392">
        <v>2</v>
      </c>
      <c r="N62" s="392">
        <v>7</v>
      </c>
      <c r="O62" s="392">
        <v>2</v>
      </c>
      <c r="P62" s="389">
        <v>100</v>
      </c>
    </row>
    <row r="63" spans="1:16" s="388" customFormat="1" ht="10.199999999999999">
      <c r="A63" s="391" t="s">
        <v>199</v>
      </c>
      <c r="B63" s="392">
        <v>5</v>
      </c>
      <c r="C63" s="392">
        <v>15</v>
      </c>
      <c r="D63" s="392">
        <v>19</v>
      </c>
      <c r="E63" s="392">
        <v>10</v>
      </c>
      <c r="F63" s="392">
        <v>3</v>
      </c>
      <c r="G63" s="392">
        <v>2</v>
      </c>
      <c r="H63" s="392">
        <v>3</v>
      </c>
      <c r="I63" s="392">
        <v>12</v>
      </c>
      <c r="J63" s="392">
        <v>0</v>
      </c>
      <c r="K63" s="392">
        <v>4</v>
      </c>
      <c r="L63" s="392">
        <v>0</v>
      </c>
      <c r="M63" s="392">
        <v>19</v>
      </c>
      <c r="N63" s="392">
        <v>4</v>
      </c>
      <c r="O63" s="392">
        <v>3</v>
      </c>
      <c r="P63" s="389">
        <v>99</v>
      </c>
    </row>
    <row r="64" spans="1:16" s="388" customFormat="1" ht="10.199999999999999">
      <c r="A64" s="390" t="s">
        <v>200</v>
      </c>
      <c r="B64" s="389">
        <v>6</v>
      </c>
      <c r="C64" s="389">
        <v>12</v>
      </c>
      <c r="D64" s="389">
        <v>9</v>
      </c>
      <c r="E64" s="389">
        <v>6</v>
      </c>
      <c r="F64" s="389">
        <v>0</v>
      </c>
      <c r="G64" s="389">
        <v>6</v>
      </c>
      <c r="H64" s="389">
        <v>5</v>
      </c>
      <c r="I64" s="389">
        <v>6</v>
      </c>
      <c r="J64" s="389">
        <v>3</v>
      </c>
      <c r="K64" s="389">
        <v>1</v>
      </c>
      <c r="L64" s="389">
        <v>3</v>
      </c>
      <c r="M64" s="389">
        <v>16</v>
      </c>
      <c r="N64" s="389">
        <v>3</v>
      </c>
      <c r="O64" s="389">
        <v>3</v>
      </c>
      <c r="P64" s="389">
        <v>79</v>
      </c>
    </row>
    <row r="65" spans="1:16" s="388" customFormat="1" ht="10.199999999999999">
      <c r="A65" s="390" t="s">
        <v>201</v>
      </c>
      <c r="B65" s="389">
        <v>3</v>
      </c>
      <c r="C65" s="389">
        <v>13</v>
      </c>
      <c r="D65" s="389">
        <v>20</v>
      </c>
      <c r="E65" s="389">
        <v>9</v>
      </c>
      <c r="F65" s="389">
        <v>3</v>
      </c>
      <c r="G65" s="389">
        <v>5</v>
      </c>
      <c r="H65" s="389">
        <v>1</v>
      </c>
      <c r="I65" s="389">
        <v>14</v>
      </c>
      <c r="J65" s="389">
        <v>3</v>
      </c>
      <c r="K65" s="389">
        <v>4</v>
      </c>
      <c r="L65" s="389">
        <v>3</v>
      </c>
      <c r="M65" s="389">
        <v>11</v>
      </c>
      <c r="N65" s="389">
        <v>4</v>
      </c>
      <c r="O65" s="389">
        <v>4</v>
      </c>
      <c r="P65" s="389">
        <v>97</v>
      </c>
    </row>
    <row r="66" spans="1:16" s="388" customFormat="1" ht="10.199999999999999">
      <c r="A66" s="390" t="s">
        <v>210</v>
      </c>
      <c r="B66" s="389">
        <v>3</v>
      </c>
      <c r="C66" s="389">
        <v>13</v>
      </c>
      <c r="D66" s="389">
        <v>18</v>
      </c>
      <c r="E66" s="389">
        <v>4</v>
      </c>
      <c r="F66" s="389">
        <v>1</v>
      </c>
      <c r="G66" s="389">
        <v>4</v>
      </c>
      <c r="H66" s="389">
        <v>2</v>
      </c>
      <c r="I66" s="389">
        <v>6</v>
      </c>
      <c r="J66" s="389">
        <v>3</v>
      </c>
      <c r="K66" s="389">
        <v>2</v>
      </c>
      <c r="L66" s="389">
        <v>3</v>
      </c>
      <c r="M66" s="389">
        <v>3</v>
      </c>
      <c r="N66" s="389">
        <v>8</v>
      </c>
      <c r="O66" s="389">
        <v>0</v>
      </c>
      <c r="P66" s="389">
        <v>70</v>
      </c>
    </row>
    <row r="67" spans="1:16" s="388" customFormat="1" ht="10.199999999999999">
      <c r="A67" s="390" t="s">
        <v>263</v>
      </c>
      <c r="B67" s="389">
        <v>2</v>
      </c>
      <c r="C67" s="389">
        <v>11</v>
      </c>
      <c r="D67" s="389">
        <v>17</v>
      </c>
      <c r="E67" s="389">
        <v>2</v>
      </c>
      <c r="F67" s="389">
        <v>0</v>
      </c>
      <c r="G67" s="389">
        <v>3</v>
      </c>
      <c r="H67" s="389">
        <v>2</v>
      </c>
      <c r="I67" s="389">
        <v>6</v>
      </c>
      <c r="J67" s="389">
        <v>5</v>
      </c>
      <c r="K67" s="389">
        <v>3</v>
      </c>
      <c r="L67" s="389">
        <v>2</v>
      </c>
      <c r="M67" s="389">
        <v>13</v>
      </c>
      <c r="N67" s="389">
        <v>2</v>
      </c>
      <c r="O67" s="389">
        <v>1</v>
      </c>
      <c r="P67" s="389">
        <v>69</v>
      </c>
    </row>
    <row r="68" spans="1:16" s="388" customFormat="1" ht="10.199999999999999">
      <c r="A68" s="388" t="s">
        <v>304</v>
      </c>
      <c r="B68" s="389">
        <v>1</v>
      </c>
      <c r="C68" s="389">
        <v>16</v>
      </c>
      <c r="D68" s="389">
        <v>15</v>
      </c>
      <c r="E68" s="389">
        <v>6</v>
      </c>
      <c r="F68" s="389">
        <v>0</v>
      </c>
      <c r="G68" s="389">
        <v>3</v>
      </c>
      <c r="H68" s="389">
        <v>1</v>
      </c>
      <c r="I68" s="389">
        <v>11</v>
      </c>
      <c r="J68" s="389">
        <v>2</v>
      </c>
      <c r="K68" s="389">
        <v>2</v>
      </c>
      <c r="L68" s="389">
        <v>1</v>
      </c>
      <c r="M68" s="389">
        <v>6</v>
      </c>
      <c r="N68" s="389">
        <v>2</v>
      </c>
      <c r="O68" s="389">
        <v>1</v>
      </c>
      <c r="P68" s="389">
        <v>67</v>
      </c>
    </row>
    <row r="69" spans="1:16" s="388" customFormat="1" ht="10.199999999999999">
      <c r="A69" s="390" t="s">
        <v>364</v>
      </c>
      <c r="B69" s="389">
        <v>1</v>
      </c>
      <c r="C69" s="389">
        <v>11</v>
      </c>
      <c r="D69" s="389">
        <v>15</v>
      </c>
      <c r="E69" s="389">
        <v>7</v>
      </c>
      <c r="F69" s="389">
        <v>0</v>
      </c>
      <c r="G69" s="389">
        <v>6</v>
      </c>
      <c r="H69" s="389">
        <v>4</v>
      </c>
      <c r="I69" s="389">
        <v>5</v>
      </c>
      <c r="J69" s="389">
        <v>3</v>
      </c>
      <c r="K69" s="389">
        <v>3</v>
      </c>
      <c r="L69" s="389">
        <v>3</v>
      </c>
      <c r="M69" s="389">
        <v>13</v>
      </c>
      <c r="N69" s="389">
        <v>2</v>
      </c>
      <c r="O69" s="389">
        <v>5</v>
      </c>
      <c r="P69" s="389">
        <v>78</v>
      </c>
    </row>
    <row r="70" spans="1:16" s="388" customFormat="1" ht="10.199999999999999">
      <c r="A70" s="390" t="s">
        <v>371</v>
      </c>
      <c r="B70" s="389">
        <v>5</v>
      </c>
      <c r="C70" s="389">
        <v>15</v>
      </c>
      <c r="D70" s="389">
        <v>11</v>
      </c>
      <c r="E70" s="389">
        <v>8</v>
      </c>
      <c r="F70" s="389">
        <v>0</v>
      </c>
      <c r="G70" s="389">
        <v>9</v>
      </c>
      <c r="H70" s="389">
        <v>2</v>
      </c>
      <c r="I70" s="389">
        <v>9</v>
      </c>
      <c r="J70" s="389">
        <v>5</v>
      </c>
      <c r="K70" s="389">
        <v>2</v>
      </c>
      <c r="L70" s="389">
        <v>0</v>
      </c>
      <c r="M70" s="389">
        <v>8</v>
      </c>
      <c r="N70" s="389">
        <v>7</v>
      </c>
      <c r="O70" s="389">
        <v>3</v>
      </c>
      <c r="P70" s="389">
        <v>84</v>
      </c>
    </row>
    <row r="71" spans="1:16" s="388" customFormat="1" ht="10.199999999999999">
      <c r="A71" s="390" t="s">
        <v>380</v>
      </c>
      <c r="B71" s="389">
        <v>2</v>
      </c>
      <c r="C71" s="389">
        <v>6</v>
      </c>
      <c r="D71" s="389">
        <v>14</v>
      </c>
      <c r="E71" s="389">
        <v>0</v>
      </c>
      <c r="F71" s="389">
        <v>2</v>
      </c>
      <c r="G71" s="389">
        <v>6</v>
      </c>
      <c r="H71" s="389">
        <v>4</v>
      </c>
      <c r="I71" s="389">
        <v>3</v>
      </c>
      <c r="J71" s="389">
        <v>1</v>
      </c>
      <c r="K71" s="389">
        <v>1</v>
      </c>
      <c r="L71" s="389">
        <v>5</v>
      </c>
      <c r="M71" s="389">
        <v>11</v>
      </c>
      <c r="N71" s="389">
        <v>1</v>
      </c>
      <c r="O71" s="389">
        <v>0</v>
      </c>
      <c r="P71" s="389">
        <v>56</v>
      </c>
    </row>
    <row r="72" spans="1:16" s="388" customFormat="1" ht="10.199999999999999">
      <c r="A72" s="393" t="s">
        <v>390</v>
      </c>
      <c r="B72" s="389">
        <v>2</v>
      </c>
      <c r="C72" s="389">
        <v>13</v>
      </c>
      <c r="D72" s="389">
        <v>13</v>
      </c>
      <c r="E72" s="389">
        <v>9</v>
      </c>
      <c r="F72" s="389">
        <v>4</v>
      </c>
      <c r="G72" s="389">
        <v>2</v>
      </c>
      <c r="H72" s="389">
        <v>3</v>
      </c>
      <c r="I72" s="389">
        <v>9</v>
      </c>
      <c r="J72" s="389">
        <v>3</v>
      </c>
      <c r="K72" s="389">
        <v>1</v>
      </c>
      <c r="L72" s="389">
        <v>2</v>
      </c>
      <c r="M72" s="389">
        <v>5</v>
      </c>
      <c r="N72" s="389">
        <v>2</v>
      </c>
      <c r="O72" s="389">
        <v>2</v>
      </c>
      <c r="P72" s="389">
        <v>70</v>
      </c>
    </row>
    <row r="73" spans="1:16" s="388" customFormat="1" ht="10.199999999999999">
      <c r="A73" s="390" t="s">
        <v>463</v>
      </c>
      <c r="B73" s="389">
        <v>9</v>
      </c>
      <c r="C73" s="389">
        <v>7</v>
      </c>
      <c r="D73" s="389">
        <v>27</v>
      </c>
      <c r="E73" s="389">
        <v>6</v>
      </c>
      <c r="F73" s="389">
        <v>4</v>
      </c>
      <c r="G73" s="389">
        <v>4</v>
      </c>
      <c r="H73" s="389">
        <v>8</v>
      </c>
      <c r="I73" s="389">
        <v>8</v>
      </c>
      <c r="J73" s="389">
        <v>2</v>
      </c>
      <c r="K73" s="389">
        <v>5</v>
      </c>
      <c r="L73" s="389">
        <v>0</v>
      </c>
      <c r="M73" s="389">
        <v>9</v>
      </c>
      <c r="N73" s="389">
        <v>7</v>
      </c>
      <c r="O73" s="389">
        <v>2</v>
      </c>
      <c r="P73" s="389">
        <v>98</v>
      </c>
    </row>
    <row r="74" spans="1:16" s="388" customFormat="1" ht="10.199999999999999">
      <c r="A74" s="393" t="s">
        <v>493</v>
      </c>
      <c r="B74" s="389">
        <v>4</v>
      </c>
      <c r="C74" s="389">
        <v>14</v>
      </c>
      <c r="D74" s="389">
        <v>9</v>
      </c>
      <c r="E74" s="389">
        <v>6</v>
      </c>
      <c r="F74" s="389">
        <v>2</v>
      </c>
      <c r="G74" s="389">
        <v>3</v>
      </c>
      <c r="H74" s="389">
        <v>1</v>
      </c>
      <c r="I74" s="389">
        <v>3</v>
      </c>
      <c r="J74" s="389">
        <v>5</v>
      </c>
      <c r="K74" s="389">
        <v>2</v>
      </c>
      <c r="L74" s="389">
        <v>1</v>
      </c>
      <c r="M74" s="389">
        <v>14</v>
      </c>
      <c r="N74" s="389">
        <v>1</v>
      </c>
      <c r="O74" s="389">
        <v>1</v>
      </c>
      <c r="P74" s="389">
        <v>66</v>
      </c>
    </row>
    <row r="75" spans="1:16" s="388" customFormat="1" ht="10.199999999999999">
      <c r="A75" s="390" t="s">
        <v>500</v>
      </c>
      <c r="B75" s="389">
        <v>5</v>
      </c>
      <c r="C75" s="389">
        <v>14</v>
      </c>
      <c r="D75" s="389">
        <v>9</v>
      </c>
      <c r="E75" s="389">
        <v>3</v>
      </c>
      <c r="F75" s="389">
        <v>1</v>
      </c>
      <c r="G75" s="389">
        <v>2</v>
      </c>
      <c r="H75" s="389">
        <v>3</v>
      </c>
      <c r="I75" s="389">
        <v>4</v>
      </c>
      <c r="J75" s="389">
        <v>2</v>
      </c>
      <c r="K75" s="389">
        <v>2</v>
      </c>
      <c r="L75" s="389">
        <v>1</v>
      </c>
      <c r="M75" s="389">
        <v>10</v>
      </c>
      <c r="N75" s="389">
        <v>4</v>
      </c>
      <c r="O75" s="389">
        <v>0</v>
      </c>
      <c r="P75" s="389">
        <v>60</v>
      </c>
    </row>
    <row r="76" spans="1:16" s="388" customFormat="1" ht="10.199999999999999">
      <c r="A76" s="393" t="s">
        <v>506</v>
      </c>
      <c r="B76" s="389">
        <v>3</v>
      </c>
      <c r="C76" s="389">
        <v>11</v>
      </c>
      <c r="D76" s="389">
        <v>7</v>
      </c>
      <c r="E76" s="389">
        <v>6</v>
      </c>
      <c r="F76" s="389">
        <v>1</v>
      </c>
      <c r="G76" s="389">
        <v>1</v>
      </c>
      <c r="H76" s="389">
        <v>3</v>
      </c>
      <c r="I76" s="389">
        <v>3</v>
      </c>
      <c r="J76" s="389">
        <v>6</v>
      </c>
      <c r="K76" s="389">
        <v>4</v>
      </c>
      <c r="L76" s="389">
        <v>3</v>
      </c>
      <c r="M76" s="389">
        <v>9</v>
      </c>
      <c r="N76" s="389">
        <v>4</v>
      </c>
      <c r="O76" s="389">
        <v>0</v>
      </c>
      <c r="P76" s="389">
        <v>61</v>
      </c>
    </row>
    <row r="77" spans="1:16" s="388" customFormat="1" ht="10.199999999999999">
      <c r="A77" s="390" t="s">
        <v>508</v>
      </c>
      <c r="B77" s="389">
        <v>9</v>
      </c>
      <c r="C77" s="389">
        <v>9</v>
      </c>
      <c r="D77" s="389">
        <v>8</v>
      </c>
      <c r="E77" s="389">
        <v>3</v>
      </c>
      <c r="F77" s="389">
        <v>0</v>
      </c>
      <c r="G77" s="389">
        <v>0</v>
      </c>
      <c r="H77" s="389">
        <v>0</v>
      </c>
      <c r="I77" s="389">
        <v>5</v>
      </c>
      <c r="J77" s="389">
        <v>5</v>
      </c>
      <c r="K77" s="389">
        <v>1</v>
      </c>
      <c r="L77" s="389">
        <v>4</v>
      </c>
      <c r="M77" s="389">
        <v>16</v>
      </c>
      <c r="N77" s="389">
        <v>5</v>
      </c>
      <c r="O77" s="389">
        <v>1</v>
      </c>
      <c r="P77" s="389">
        <v>66</v>
      </c>
    </row>
    <row r="78" spans="1:16" s="388" customFormat="1" ht="10.199999999999999">
      <c r="A78" s="393" t="s">
        <v>510</v>
      </c>
      <c r="B78" s="389">
        <v>4</v>
      </c>
      <c r="C78" s="389">
        <v>7</v>
      </c>
      <c r="D78" s="389">
        <v>20</v>
      </c>
      <c r="E78" s="389">
        <v>7</v>
      </c>
      <c r="F78" s="389">
        <v>1</v>
      </c>
      <c r="G78" s="389">
        <v>2</v>
      </c>
      <c r="H78" s="389">
        <v>3</v>
      </c>
      <c r="I78" s="389">
        <v>9</v>
      </c>
      <c r="J78" s="389">
        <v>1</v>
      </c>
      <c r="K78" s="389">
        <v>2</v>
      </c>
      <c r="L78" s="389">
        <v>2</v>
      </c>
      <c r="M78" s="389">
        <v>3</v>
      </c>
      <c r="N78" s="389">
        <v>3</v>
      </c>
      <c r="O78" s="389">
        <v>2</v>
      </c>
      <c r="P78" s="389">
        <v>66</v>
      </c>
    </row>
    <row r="79" spans="1:16" s="388" customFormat="1" ht="10.199999999999999">
      <c r="A79" s="393" t="s">
        <v>514</v>
      </c>
      <c r="B79" s="389">
        <v>4</v>
      </c>
      <c r="C79" s="389">
        <v>13</v>
      </c>
      <c r="D79" s="389">
        <v>9</v>
      </c>
      <c r="E79" s="389">
        <v>9</v>
      </c>
      <c r="F79" s="389">
        <v>1</v>
      </c>
      <c r="G79" s="389">
        <v>6</v>
      </c>
      <c r="H79" s="389">
        <v>4</v>
      </c>
      <c r="I79" s="389">
        <v>7</v>
      </c>
      <c r="J79" s="389">
        <v>3</v>
      </c>
      <c r="K79" s="389">
        <v>1</v>
      </c>
      <c r="L79" s="389">
        <v>2</v>
      </c>
      <c r="M79" s="389">
        <v>14</v>
      </c>
      <c r="N79" s="389">
        <v>5</v>
      </c>
      <c r="O79" s="389">
        <v>5</v>
      </c>
      <c r="P79" s="389">
        <v>83</v>
      </c>
    </row>
    <row r="80" spans="1:16" s="388" customFormat="1" ht="10.199999999999999">
      <c r="A80" s="393" t="s">
        <v>522</v>
      </c>
      <c r="B80" s="389">
        <v>2</v>
      </c>
      <c r="C80" s="389">
        <v>5</v>
      </c>
      <c r="D80" s="389">
        <v>6</v>
      </c>
      <c r="E80" s="389">
        <v>1</v>
      </c>
      <c r="F80" s="389">
        <v>0</v>
      </c>
      <c r="G80" s="389">
        <v>4</v>
      </c>
      <c r="H80" s="389">
        <v>2</v>
      </c>
      <c r="I80" s="389">
        <v>9</v>
      </c>
      <c r="J80" s="389">
        <v>5</v>
      </c>
      <c r="K80" s="389">
        <v>4</v>
      </c>
      <c r="L80" s="389">
        <v>0</v>
      </c>
      <c r="M80" s="389">
        <v>6</v>
      </c>
      <c r="N80" s="389">
        <v>2</v>
      </c>
      <c r="O80" s="389">
        <v>2</v>
      </c>
      <c r="P80" s="389">
        <v>48</v>
      </c>
    </row>
    <row r="81" spans="1:16" s="388" customFormat="1" ht="10.199999999999999">
      <c r="A81" s="393" t="s">
        <v>526</v>
      </c>
      <c r="B81" s="389">
        <v>8</v>
      </c>
      <c r="C81" s="389">
        <v>11</v>
      </c>
      <c r="D81" s="389">
        <v>13</v>
      </c>
      <c r="E81" s="389">
        <v>13</v>
      </c>
      <c r="F81" s="389">
        <v>1</v>
      </c>
      <c r="G81" s="389">
        <v>4</v>
      </c>
      <c r="H81" s="389">
        <v>2</v>
      </c>
      <c r="I81" s="389">
        <v>9</v>
      </c>
      <c r="J81" s="389">
        <v>3</v>
      </c>
      <c r="K81" s="389">
        <v>0</v>
      </c>
      <c r="L81" s="389">
        <v>5</v>
      </c>
      <c r="M81" s="389">
        <v>15</v>
      </c>
      <c r="N81" s="389">
        <v>9</v>
      </c>
      <c r="O81" s="389">
        <v>3</v>
      </c>
      <c r="P81" s="389">
        <v>96</v>
      </c>
    </row>
    <row r="82" spans="1:16" s="388" customFormat="1" ht="10.199999999999999">
      <c r="A82" s="393" t="s">
        <v>533</v>
      </c>
      <c r="B82" s="389">
        <v>6</v>
      </c>
      <c r="C82" s="389">
        <v>14</v>
      </c>
      <c r="D82" s="389">
        <v>19</v>
      </c>
      <c r="E82" s="389">
        <v>6</v>
      </c>
      <c r="F82" s="389">
        <v>1</v>
      </c>
      <c r="G82" s="389">
        <v>4</v>
      </c>
      <c r="H82" s="389">
        <v>1</v>
      </c>
      <c r="I82" s="389">
        <v>10</v>
      </c>
      <c r="J82" s="389">
        <v>1</v>
      </c>
      <c r="K82" s="389">
        <v>0</v>
      </c>
      <c r="L82" s="389">
        <v>2</v>
      </c>
      <c r="M82" s="389">
        <v>10</v>
      </c>
      <c r="N82" s="389">
        <v>6</v>
      </c>
      <c r="O82" s="389">
        <v>1</v>
      </c>
      <c r="P82" s="389">
        <v>81</v>
      </c>
    </row>
    <row r="83" spans="1:16" s="388" customFormat="1" ht="10.199999999999999">
      <c r="A83" s="393" t="s">
        <v>537</v>
      </c>
      <c r="B83" s="389">
        <v>5</v>
      </c>
      <c r="C83" s="389">
        <v>12</v>
      </c>
      <c r="D83" s="389">
        <v>10</v>
      </c>
      <c r="E83" s="389">
        <v>14</v>
      </c>
      <c r="F83" s="389">
        <v>0</v>
      </c>
      <c r="G83" s="389">
        <v>2</v>
      </c>
      <c r="H83" s="389">
        <v>6</v>
      </c>
      <c r="I83" s="389">
        <v>7</v>
      </c>
      <c r="J83" s="389">
        <v>4</v>
      </c>
      <c r="K83" s="389">
        <v>1</v>
      </c>
      <c r="L83" s="389">
        <v>1</v>
      </c>
      <c r="M83" s="389">
        <v>15</v>
      </c>
      <c r="N83" s="389">
        <v>2</v>
      </c>
      <c r="O83" s="389">
        <v>1</v>
      </c>
      <c r="P83" s="389">
        <v>80</v>
      </c>
    </row>
    <row r="84" spans="1:16" s="388" customFormat="1" ht="10.199999999999999">
      <c r="A84" s="393" t="s">
        <v>545</v>
      </c>
      <c r="B84" s="389">
        <v>2</v>
      </c>
      <c r="C84" s="389">
        <v>14</v>
      </c>
      <c r="D84" s="389">
        <v>20</v>
      </c>
      <c r="E84" s="389">
        <v>3</v>
      </c>
      <c r="F84" s="389">
        <v>0</v>
      </c>
      <c r="G84" s="389">
        <v>4</v>
      </c>
      <c r="H84" s="389">
        <v>0</v>
      </c>
      <c r="I84" s="389">
        <v>6</v>
      </c>
      <c r="J84" s="389">
        <v>0</v>
      </c>
      <c r="K84" s="389">
        <v>0</v>
      </c>
      <c r="L84" s="389">
        <v>1</v>
      </c>
      <c r="M84" s="389">
        <v>9</v>
      </c>
      <c r="N84" s="389">
        <v>6</v>
      </c>
      <c r="O84" s="389">
        <v>2</v>
      </c>
      <c r="P84" s="389">
        <v>67</v>
      </c>
    </row>
    <row r="85" spans="1:16" s="388" customFormat="1" ht="10.199999999999999">
      <c r="A85" s="390" t="s">
        <v>551</v>
      </c>
      <c r="B85" s="389">
        <v>10</v>
      </c>
      <c r="C85" s="389">
        <v>12</v>
      </c>
      <c r="D85" s="389">
        <v>20</v>
      </c>
      <c r="E85" s="389">
        <v>6</v>
      </c>
      <c r="F85" s="389">
        <v>0</v>
      </c>
      <c r="G85" s="389">
        <v>4</v>
      </c>
      <c r="H85" s="389">
        <v>1</v>
      </c>
      <c r="I85" s="389">
        <v>5</v>
      </c>
      <c r="J85" s="389">
        <v>5</v>
      </c>
      <c r="K85" s="389">
        <v>4</v>
      </c>
      <c r="L85" s="389">
        <v>3</v>
      </c>
      <c r="M85" s="389">
        <v>13</v>
      </c>
      <c r="N85" s="389">
        <v>4</v>
      </c>
      <c r="O85" s="389">
        <v>4</v>
      </c>
      <c r="P85" s="389">
        <v>91</v>
      </c>
    </row>
    <row r="86" spans="1:16" s="388" customFormat="1" ht="10.199999999999999">
      <c r="A86" s="393" t="s">
        <v>557</v>
      </c>
      <c r="B86" s="389">
        <v>9</v>
      </c>
      <c r="C86" s="389">
        <v>11</v>
      </c>
      <c r="D86" s="389">
        <v>20</v>
      </c>
      <c r="E86" s="389">
        <v>3</v>
      </c>
      <c r="F86" s="389">
        <v>0</v>
      </c>
      <c r="G86" s="389">
        <v>6</v>
      </c>
      <c r="H86" s="389">
        <v>4</v>
      </c>
      <c r="I86" s="389">
        <v>8</v>
      </c>
      <c r="J86" s="389">
        <v>5</v>
      </c>
      <c r="K86" s="389">
        <v>3</v>
      </c>
      <c r="L86" s="389">
        <v>2</v>
      </c>
      <c r="M86" s="389">
        <v>6</v>
      </c>
      <c r="N86" s="389">
        <v>5</v>
      </c>
      <c r="O86" s="389">
        <v>7</v>
      </c>
      <c r="P86" s="389">
        <v>89</v>
      </c>
    </row>
    <row r="87" spans="1:16" s="388" customFormat="1" ht="10.199999999999999">
      <c r="A87" s="393" t="s">
        <v>562</v>
      </c>
      <c r="B87" s="389">
        <v>9</v>
      </c>
      <c r="C87" s="389">
        <v>11</v>
      </c>
      <c r="D87" s="389">
        <v>19</v>
      </c>
      <c r="E87" s="389">
        <v>8</v>
      </c>
      <c r="F87" s="389">
        <v>0</v>
      </c>
      <c r="G87" s="389">
        <v>3</v>
      </c>
      <c r="H87" s="389">
        <v>3</v>
      </c>
      <c r="I87" s="389">
        <v>3</v>
      </c>
      <c r="J87" s="389">
        <v>5</v>
      </c>
      <c r="K87" s="389">
        <v>3</v>
      </c>
      <c r="L87" s="389">
        <v>0</v>
      </c>
      <c r="M87" s="389">
        <v>13</v>
      </c>
      <c r="N87" s="389">
        <v>4</v>
      </c>
      <c r="O87" s="389">
        <v>0</v>
      </c>
      <c r="P87" s="389">
        <v>81</v>
      </c>
    </row>
    <row r="88" spans="1:16" s="388" customFormat="1" ht="10.199999999999999">
      <c r="A88" s="393" t="s">
        <v>569</v>
      </c>
      <c r="B88" s="389">
        <v>5</v>
      </c>
      <c r="C88" s="389">
        <v>9</v>
      </c>
      <c r="D88" s="389">
        <v>17</v>
      </c>
      <c r="E88" s="389">
        <v>12</v>
      </c>
      <c r="F88" s="389">
        <v>1</v>
      </c>
      <c r="G88" s="389">
        <v>1</v>
      </c>
      <c r="H88" s="389">
        <v>4</v>
      </c>
      <c r="I88" s="389">
        <v>1</v>
      </c>
      <c r="J88" s="389">
        <v>4</v>
      </c>
      <c r="K88" s="389">
        <v>3</v>
      </c>
      <c r="L88" s="389">
        <v>1</v>
      </c>
      <c r="M88" s="389">
        <v>5</v>
      </c>
      <c r="N88" s="389">
        <v>4</v>
      </c>
      <c r="O88" s="389">
        <v>5</v>
      </c>
      <c r="P88" s="389">
        <v>72</v>
      </c>
    </row>
    <row r="89" spans="1:16" s="388" customFormat="1" ht="10.199999999999999">
      <c r="A89" s="393" t="s">
        <v>578</v>
      </c>
      <c r="B89" s="389">
        <v>4</v>
      </c>
      <c r="C89" s="389">
        <v>15</v>
      </c>
      <c r="D89" s="389">
        <v>23</v>
      </c>
      <c r="E89" s="389">
        <v>8</v>
      </c>
      <c r="F89" s="389">
        <v>3</v>
      </c>
      <c r="G89" s="389">
        <v>2</v>
      </c>
      <c r="H89" s="389">
        <v>2</v>
      </c>
      <c r="I89" s="389">
        <v>4</v>
      </c>
      <c r="J89" s="389">
        <v>2</v>
      </c>
      <c r="K89" s="389">
        <v>1</v>
      </c>
      <c r="L89" s="389">
        <v>1</v>
      </c>
      <c r="M89" s="389">
        <v>10</v>
      </c>
      <c r="N89" s="389">
        <v>7</v>
      </c>
      <c r="O89" s="389">
        <v>4</v>
      </c>
      <c r="P89" s="389">
        <v>86</v>
      </c>
    </row>
    <row r="90" spans="1:16" s="388" customFormat="1" ht="10.199999999999999">
      <c r="B90" s="389"/>
      <c r="C90" s="389"/>
      <c r="D90" s="389"/>
      <c r="E90" s="389"/>
      <c r="F90" s="389"/>
      <c r="G90" s="389"/>
      <c r="H90" s="389"/>
      <c r="I90" s="389"/>
      <c r="J90" s="389"/>
      <c r="K90" s="389"/>
      <c r="L90" s="389"/>
      <c r="M90" s="389"/>
      <c r="N90" s="389"/>
      <c r="O90" s="389"/>
      <c r="P90" s="389"/>
    </row>
    <row r="91" spans="1:16" s="388" customFormat="1" ht="10.199999999999999">
      <c r="A91" s="394" t="s">
        <v>589</v>
      </c>
      <c r="B91" s="395">
        <v>18</v>
      </c>
      <c r="C91" s="395">
        <v>41</v>
      </c>
      <c r="D91" s="395">
        <v>65</v>
      </c>
      <c r="E91" s="395">
        <v>23</v>
      </c>
      <c r="F91" s="395">
        <v>10</v>
      </c>
      <c r="G91" s="395">
        <v>21</v>
      </c>
      <c r="H91" s="395">
        <v>17</v>
      </c>
      <c r="I91" s="395">
        <v>29</v>
      </c>
      <c r="J91" s="395">
        <v>11</v>
      </c>
      <c r="K91" s="395">
        <v>9</v>
      </c>
      <c r="L91" s="395">
        <v>7</v>
      </c>
      <c r="M91" s="395">
        <v>33</v>
      </c>
      <c r="N91" s="395">
        <v>17</v>
      </c>
      <c r="O91" s="395">
        <v>7</v>
      </c>
      <c r="P91" s="395">
        <v>308</v>
      </c>
    </row>
    <row r="92" spans="1:16" s="388" customFormat="1" ht="10.199999999999999">
      <c r="A92" s="394" t="s">
        <v>590</v>
      </c>
      <c r="B92" s="395">
        <v>21</v>
      </c>
      <c r="C92" s="395">
        <v>48</v>
      </c>
      <c r="D92" s="395">
        <v>33</v>
      </c>
      <c r="E92" s="395">
        <v>18</v>
      </c>
      <c r="F92" s="395">
        <v>4</v>
      </c>
      <c r="G92" s="395">
        <v>6</v>
      </c>
      <c r="H92" s="395">
        <v>7</v>
      </c>
      <c r="I92" s="395">
        <v>15</v>
      </c>
      <c r="J92" s="395">
        <v>18</v>
      </c>
      <c r="K92" s="395">
        <v>9</v>
      </c>
      <c r="L92" s="395">
        <v>9</v>
      </c>
      <c r="M92" s="395">
        <v>49</v>
      </c>
      <c r="N92" s="395">
        <v>14</v>
      </c>
      <c r="O92" s="395">
        <v>2</v>
      </c>
      <c r="P92" s="395">
        <v>253</v>
      </c>
    </row>
    <row r="93" spans="1:16" s="388" customFormat="1" ht="10.199999999999999">
      <c r="A93" s="394" t="s">
        <v>591</v>
      </c>
      <c r="B93" s="395">
        <v>18</v>
      </c>
      <c r="C93" s="395">
        <v>36</v>
      </c>
      <c r="D93" s="395">
        <v>48</v>
      </c>
      <c r="E93" s="395">
        <v>30</v>
      </c>
      <c r="F93" s="395">
        <v>3</v>
      </c>
      <c r="G93" s="395">
        <v>16</v>
      </c>
      <c r="H93" s="395">
        <v>11</v>
      </c>
      <c r="I93" s="395">
        <v>34</v>
      </c>
      <c r="J93" s="395">
        <v>12</v>
      </c>
      <c r="K93" s="395">
        <v>7</v>
      </c>
      <c r="L93" s="395">
        <v>9</v>
      </c>
      <c r="M93" s="395">
        <v>38</v>
      </c>
      <c r="N93" s="395">
        <v>19</v>
      </c>
      <c r="O93" s="395">
        <v>12</v>
      </c>
      <c r="P93" s="395">
        <v>293</v>
      </c>
    </row>
    <row r="94" spans="1:16" s="388" customFormat="1" ht="10.199999999999999">
      <c r="A94" s="394" t="s">
        <v>592</v>
      </c>
      <c r="B94" s="395">
        <v>23</v>
      </c>
      <c r="C94" s="395">
        <v>52</v>
      </c>
      <c r="D94" s="395">
        <v>69</v>
      </c>
      <c r="E94" s="395">
        <v>29</v>
      </c>
      <c r="F94" s="395">
        <v>1</v>
      </c>
      <c r="G94" s="395">
        <v>14</v>
      </c>
      <c r="H94" s="395">
        <v>8</v>
      </c>
      <c r="I94" s="395">
        <v>28</v>
      </c>
      <c r="J94" s="395">
        <v>10</v>
      </c>
      <c r="K94" s="395">
        <v>5</v>
      </c>
      <c r="L94" s="395">
        <v>7</v>
      </c>
      <c r="M94" s="395">
        <v>47</v>
      </c>
      <c r="N94" s="395">
        <v>18</v>
      </c>
      <c r="O94" s="395">
        <v>8</v>
      </c>
      <c r="P94" s="395">
        <v>319</v>
      </c>
    </row>
    <row r="95" spans="1:16" s="388" customFormat="1" ht="10.199999999999999">
      <c r="A95" s="394" t="s">
        <v>593</v>
      </c>
      <c r="B95" s="395">
        <v>27</v>
      </c>
      <c r="C95" s="395">
        <v>46</v>
      </c>
      <c r="D95" s="395">
        <v>79</v>
      </c>
      <c r="E95" s="395">
        <v>31</v>
      </c>
      <c r="F95" s="395">
        <v>4</v>
      </c>
      <c r="G95" s="395">
        <v>12</v>
      </c>
      <c r="H95" s="395">
        <v>13</v>
      </c>
      <c r="I95" s="395">
        <v>16</v>
      </c>
      <c r="J95" s="395">
        <v>16</v>
      </c>
      <c r="K95" s="395">
        <v>10</v>
      </c>
      <c r="L95" s="395">
        <v>4</v>
      </c>
      <c r="M95" s="395">
        <v>34</v>
      </c>
      <c r="N95" s="395">
        <v>20</v>
      </c>
      <c r="O95" s="395">
        <v>16</v>
      </c>
      <c r="P95" s="395">
        <v>328</v>
      </c>
    </row>
    <row r="96" spans="1:16" s="388" customFormat="1" ht="10.199999999999999">
      <c r="B96" s="389"/>
      <c r="C96" s="389"/>
      <c r="D96" s="389"/>
      <c r="E96" s="389"/>
      <c r="F96" s="389"/>
      <c r="G96" s="389"/>
      <c r="H96" s="389"/>
      <c r="I96" s="389"/>
      <c r="J96" s="389"/>
      <c r="K96" s="389"/>
      <c r="L96" s="389"/>
      <c r="M96" s="389"/>
      <c r="N96" s="389"/>
      <c r="O96" s="389"/>
    </row>
    <row r="97" spans="2:33" s="388" customFormat="1" ht="10.199999999999999">
      <c r="B97" s="389"/>
      <c r="C97" s="389"/>
      <c r="D97" s="389"/>
      <c r="E97" s="389"/>
      <c r="F97" s="389"/>
      <c r="G97" s="389"/>
      <c r="H97" s="389"/>
      <c r="I97" s="389"/>
      <c r="J97" s="389"/>
      <c r="K97" s="389"/>
      <c r="L97" s="389"/>
      <c r="M97" s="389"/>
      <c r="N97" s="389"/>
      <c r="O97" s="389"/>
    </row>
    <row r="98" spans="2:33" s="388" customFormat="1" ht="20.399999999999999">
      <c r="B98" s="389"/>
      <c r="C98" s="395"/>
      <c r="D98" s="394" t="s">
        <v>199</v>
      </c>
      <c r="E98" s="394" t="s">
        <v>200</v>
      </c>
      <c r="F98" s="394" t="s">
        <v>201</v>
      </c>
      <c r="G98" s="394" t="s">
        <v>210</v>
      </c>
      <c r="H98" s="394" t="s">
        <v>263</v>
      </c>
      <c r="I98" s="394" t="s">
        <v>304</v>
      </c>
      <c r="J98" s="394" t="s">
        <v>364</v>
      </c>
      <c r="K98" s="394" t="s">
        <v>371</v>
      </c>
      <c r="L98" s="394" t="s">
        <v>380</v>
      </c>
      <c r="M98" s="396" t="s">
        <v>390</v>
      </c>
      <c r="N98" s="394" t="s">
        <v>463</v>
      </c>
      <c r="O98" s="394" t="s">
        <v>493</v>
      </c>
      <c r="P98" s="394" t="s">
        <v>500</v>
      </c>
      <c r="Q98" s="394" t="s">
        <v>506</v>
      </c>
      <c r="R98" s="394" t="s">
        <v>508</v>
      </c>
      <c r="S98" s="394" t="s">
        <v>510</v>
      </c>
      <c r="T98" s="394" t="s">
        <v>514</v>
      </c>
      <c r="U98" s="394" t="s">
        <v>522</v>
      </c>
      <c r="V98" s="394" t="s">
        <v>526</v>
      </c>
      <c r="W98" s="394" t="s">
        <v>533</v>
      </c>
      <c r="X98" s="394" t="s">
        <v>537</v>
      </c>
      <c r="Y98" s="394" t="s">
        <v>545</v>
      </c>
      <c r="Z98" s="394" t="s">
        <v>551</v>
      </c>
      <c r="AA98" s="394" t="s">
        <v>557</v>
      </c>
      <c r="AB98" s="394" t="s">
        <v>562</v>
      </c>
      <c r="AC98" s="394" t="s">
        <v>569</v>
      </c>
      <c r="AD98" s="394" t="s">
        <v>578</v>
      </c>
      <c r="AE98" s="267" t="s">
        <v>580</v>
      </c>
      <c r="AF98" s="267" t="s">
        <v>581</v>
      </c>
      <c r="AG98" s="267" t="s">
        <v>498</v>
      </c>
    </row>
    <row r="99" spans="2:33" s="388" customFormat="1" ht="10.199999999999999">
      <c r="B99" s="389"/>
      <c r="C99" s="394" t="s">
        <v>140</v>
      </c>
      <c r="D99" s="397">
        <v>5</v>
      </c>
      <c r="E99" s="395">
        <v>6</v>
      </c>
      <c r="F99" s="395">
        <v>3</v>
      </c>
      <c r="G99" s="395">
        <v>3</v>
      </c>
      <c r="H99" s="395">
        <v>2</v>
      </c>
      <c r="I99" s="395">
        <v>1</v>
      </c>
      <c r="J99" s="395">
        <v>1</v>
      </c>
      <c r="K99" s="395">
        <v>5</v>
      </c>
      <c r="L99" s="395">
        <v>2</v>
      </c>
      <c r="M99" s="395">
        <v>2</v>
      </c>
      <c r="N99" s="395">
        <v>9</v>
      </c>
      <c r="O99" s="395">
        <v>4</v>
      </c>
      <c r="P99" s="395">
        <v>5</v>
      </c>
      <c r="Q99" s="395">
        <v>3</v>
      </c>
      <c r="R99" s="395">
        <v>9</v>
      </c>
      <c r="S99" s="395">
        <v>4</v>
      </c>
      <c r="T99" s="395">
        <v>4</v>
      </c>
      <c r="U99" s="395">
        <v>2</v>
      </c>
      <c r="V99" s="395">
        <v>8</v>
      </c>
      <c r="W99" s="395">
        <v>6</v>
      </c>
      <c r="X99" s="395">
        <v>5</v>
      </c>
      <c r="Y99" s="395">
        <v>2</v>
      </c>
      <c r="Z99" s="395">
        <v>10</v>
      </c>
      <c r="AA99" s="395">
        <v>9</v>
      </c>
      <c r="AB99" s="395">
        <v>9</v>
      </c>
      <c r="AC99" s="395">
        <v>5</v>
      </c>
      <c r="AD99" s="395">
        <v>4</v>
      </c>
      <c r="AE99" s="395">
        <f>SUM(W99:Z99)</f>
        <v>23</v>
      </c>
      <c r="AF99" s="395">
        <f>SUM(AA99:AD99)</f>
        <v>27</v>
      </c>
      <c r="AG99" s="398">
        <f>(AF99-AE99)/AE99</f>
        <v>0.17391304347826086</v>
      </c>
    </row>
    <row r="100" spans="2:33" s="388" customFormat="1" ht="10.199999999999999">
      <c r="B100" s="389"/>
      <c r="C100" s="394" t="s">
        <v>141</v>
      </c>
      <c r="D100" s="397">
        <v>15</v>
      </c>
      <c r="E100" s="395">
        <v>12</v>
      </c>
      <c r="F100" s="395">
        <v>13</v>
      </c>
      <c r="G100" s="395">
        <v>13</v>
      </c>
      <c r="H100" s="395">
        <v>11</v>
      </c>
      <c r="I100" s="395">
        <v>16</v>
      </c>
      <c r="J100" s="395">
        <v>11</v>
      </c>
      <c r="K100" s="395">
        <v>15</v>
      </c>
      <c r="L100" s="395">
        <v>6</v>
      </c>
      <c r="M100" s="395">
        <v>13</v>
      </c>
      <c r="N100" s="395">
        <v>7</v>
      </c>
      <c r="O100" s="395">
        <v>14</v>
      </c>
      <c r="P100" s="395">
        <v>14</v>
      </c>
      <c r="Q100" s="395">
        <v>11</v>
      </c>
      <c r="R100" s="395">
        <v>9</v>
      </c>
      <c r="S100" s="395">
        <v>7</v>
      </c>
      <c r="T100" s="395">
        <v>13</v>
      </c>
      <c r="U100" s="395">
        <v>5</v>
      </c>
      <c r="V100" s="395">
        <v>11</v>
      </c>
      <c r="W100" s="395">
        <v>14</v>
      </c>
      <c r="X100" s="395">
        <v>12</v>
      </c>
      <c r="Y100" s="395">
        <v>14</v>
      </c>
      <c r="Z100" s="395">
        <v>12</v>
      </c>
      <c r="AA100" s="395">
        <v>11</v>
      </c>
      <c r="AB100" s="395">
        <v>11</v>
      </c>
      <c r="AC100" s="395">
        <v>9</v>
      </c>
      <c r="AD100" s="395">
        <v>15</v>
      </c>
      <c r="AE100" s="395">
        <f>SUM(W100:Z100)</f>
        <v>52</v>
      </c>
      <c r="AF100" s="395">
        <f>SUM(AA100:AD100)</f>
        <v>46</v>
      </c>
      <c r="AG100" s="398">
        <f t="shared" ref="AG100:AG113" si="0">(AF100-AE100)/AE100</f>
        <v>-0.11538461538461539</v>
      </c>
    </row>
    <row r="101" spans="2:33" s="388" customFormat="1" ht="10.199999999999999">
      <c r="B101" s="389"/>
      <c r="C101" s="394" t="s">
        <v>142</v>
      </c>
      <c r="D101" s="397">
        <v>19</v>
      </c>
      <c r="E101" s="395">
        <v>9</v>
      </c>
      <c r="F101" s="395">
        <v>20</v>
      </c>
      <c r="G101" s="395">
        <v>18</v>
      </c>
      <c r="H101" s="395">
        <v>17</v>
      </c>
      <c r="I101" s="395">
        <v>15</v>
      </c>
      <c r="J101" s="395">
        <v>15</v>
      </c>
      <c r="K101" s="395">
        <v>11</v>
      </c>
      <c r="L101" s="395">
        <v>14</v>
      </c>
      <c r="M101" s="395">
        <v>13</v>
      </c>
      <c r="N101" s="395">
        <v>27</v>
      </c>
      <c r="O101" s="395">
        <v>9</v>
      </c>
      <c r="P101" s="395">
        <v>9</v>
      </c>
      <c r="Q101" s="395">
        <v>7</v>
      </c>
      <c r="R101" s="395">
        <v>8</v>
      </c>
      <c r="S101" s="395">
        <v>20</v>
      </c>
      <c r="T101" s="395">
        <v>9</v>
      </c>
      <c r="U101" s="395">
        <v>6</v>
      </c>
      <c r="V101" s="395">
        <v>13</v>
      </c>
      <c r="W101" s="395">
        <v>19</v>
      </c>
      <c r="X101" s="395">
        <v>10</v>
      </c>
      <c r="Y101" s="395">
        <v>20</v>
      </c>
      <c r="Z101" s="395">
        <v>20</v>
      </c>
      <c r="AA101" s="395">
        <v>20</v>
      </c>
      <c r="AB101" s="395">
        <v>19</v>
      </c>
      <c r="AC101" s="395">
        <v>17</v>
      </c>
      <c r="AD101" s="395">
        <v>23</v>
      </c>
      <c r="AE101" s="395">
        <f t="shared" ref="AE101:AE112" si="1">SUM(W101:Z101)</f>
        <v>69</v>
      </c>
      <c r="AF101" s="395">
        <f t="shared" ref="AF101:AF112" si="2">SUM(AA101:AD101)</f>
        <v>79</v>
      </c>
      <c r="AG101" s="398">
        <f t="shared" si="0"/>
        <v>0.14492753623188406</v>
      </c>
    </row>
    <row r="102" spans="2:33" s="388" customFormat="1" ht="10.199999999999999">
      <c r="B102" s="389"/>
      <c r="C102" s="394" t="s">
        <v>143</v>
      </c>
      <c r="D102" s="397">
        <v>10</v>
      </c>
      <c r="E102" s="395">
        <v>6</v>
      </c>
      <c r="F102" s="395">
        <v>9</v>
      </c>
      <c r="G102" s="395">
        <v>4</v>
      </c>
      <c r="H102" s="395">
        <v>2</v>
      </c>
      <c r="I102" s="395">
        <v>6</v>
      </c>
      <c r="J102" s="395">
        <v>7</v>
      </c>
      <c r="K102" s="395">
        <v>8</v>
      </c>
      <c r="L102" s="395">
        <v>0</v>
      </c>
      <c r="M102" s="395">
        <v>9</v>
      </c>
      <c r="N102" s="395">
        <v>6</v>
      </c>
      <c r="O102" s="395">
        <v>6</v>
      </c>
      <c r="P102" s="395">
        <v>3</v>
      </c>
      <c r="Q102" s="395">
        <v>6</v>
      </c>
      <c r="R102" s="395">
        <v>3</v>
      </c>
      <c r="S102" s="395">
        <v>7</v>
      </c>
      <c r="T102" s="395">
        <v>9</v>
      </c>
      <c r="U102" s="395">
        <v>1</v>
      </c>
      <c r="V102" s="395">
        <v>13</v>
      </c>
      <c r="W102" s="395">
        <v>6</v>
      </c>
      <c r="X102" s="395">
        <v>14</v>
      </c>
      <c r="Y102" s="395">
        <v>3</v>
      </c>
      <c r="Z102" s="395">
        <v>6</v>
      </c>
      <c r="AA102" s="395">
        <v>3</v>
      </c>
      <c r="AB102" s="395">
        <v>8</v>
      </c>
      <c r="AC102" s="395">
        <v>12</v>
      </c>
      <c r="AD102" s="395">
        <v>8</v>
      </c>
      <c r="AE102" s="395">
        <f t="shared" si="1"/>
        <v>29</v>
      </c>
      <c r="AF102" s="395">
        <f t="shared" si="2"/>
        <v>31</v>
      </c>
      <c r="AG102" s="398">
        <f t="shared" si="0"/>
        <v>6.8965517241379309E-2</v>
      </c>
    </row>
    <row r="103" spans="2:33" s="388" customFormat="1" ht="10.199999999999999">
      <c r="B103" s="389"/>
      <c r="C103" s="394" t="s">
        <v>144</v>
      </c>
      <c r="D103" s="397">
        <v>3</v>
      </c>
      <c r="E103" s="395">
        <v>0</v>
      </c>
      <c r="F103" s="395">
        <v>3</v>
      </c>
      <c r="G103" s="395">
        <v>1</v>
      </c>
      <c r="H103" s="395">
        <v>0</v>
      </c>
      <c r="I103" s="395">
        <v>0</v>
      </c>
      <c r="J103" s="395">
        <v>0</v>
      </c>
      <c r="K103" s="395">
        <v>0</v>
      </c>
      <c r="L103" s="395">
        <v>2</v>
      </c>
      <c r="M103" s="395">
        <v>4</v>
      </c>
      <c r="N103" s="395">
        <v>4</v>
      </c>
      <c r="O103" s="395">
        <v>2</v>
      </c>
      <c r="P103" s="395">
        <v>1</v>
      </c>
      <c r="Q103" s="395">
        <v>1</v>
      </c>
      <c r="R103" s="395">
        <v>0</v>
      </c>
      <c r="S103" s="395">
        <v>1</v>
      </c>
      <c r="T103" s="395">
        <v>1</v>
      </c>
      <c r="U103" s="395">
        <v>0</v>
      </c>
      <c r="V103" s="395">
        <v>1</v>
      </c>
      <c r="W103" s="395">
        <v>1</v>
      </c>
      <c r="X103" s="395">
        <v>0</v>
      </c>
      <c r="Y103" s="395">
        <v>0</v>
      </c>
      <c r="Z103" s="395">
        <v>0</v>
      </c>
      <c r="AA103" s="395">
        <v>0</v>
      </c>
      <c r="AB103" s="395">
        <v>0</v>
      </c>
      <c r="AC103" s="395">
        <v>1</v>
      </c>
      <c r="AD103" s="395">
        <v>3</v>
      </c>
      <c r="AE103" s="395">
        <f t="shared" si="1"/>
        <v>1</v>
      </c>
      <c r="AF103" s="395">
        <f t="shared" si="2"/>
        <v>4</v>
      </c>
      <c r="AG103" s="398">
        <f t="shared" si="0"/>
        <v>3</v>
      </c>
    </row>
    <row r="104" spans="2:33" s="388" customFormat="1" ht="10.199999999999999">
      <c r="B104" s="389"/>
      <c r="C104" s="394" t="s">
        <v>145</v>
      </c>
      <c r="D104" s="397">
        <v>2</v>
      </c>
      <c r="E104" s="395">
        <v>6</v>
      </c>
      <c r="F104" s="395">
        <v>5</v>
      </c>
      <c r="G104" s="395">
        <v>4</v>
      </c>
      <c r="H104" s="395">
        <v>3</v>
      </c>
      <c r="I104" s="395">
        <v>3</v>
      </c>
      <c r="J104" s="395">
        <v>6</v>
      </c>
      <c r="K104" s="395">
        <v>9</v>
      </c>
      <c r="L104" s="395">
        <v>6</v>
      </c>
      <c r="M104" s="395">
        <v>2</v>
      </c>
      <c r="N104" s="395">
        <v>4</v>
      </c>
      <c r="O104" s="395">
        <v>3</v>
      </c>
      <c r="P104" s="395">
        <v>2</v>
      </c>
      <c r="Q104" s="395">
        <v>1</v>
      </c>
      <c r="R104" s="395">
        <v>0</v>
      </c>
      <c r="S104" s="395">
        <v>2</v>
      </c>
      <c r="T104" s="395">
        <v>6</v>
      </c>
      <c r="U104" s="395">
        <v>4</v>
      </c>
      <c r="V104" s="395">
        <v>4</v>
      </c>
      <c r="W104" s="395">
        <v>4</v>
      </c>
      <c r="X104" s="395">
        <v>2</v>
      </c>
      <c r="Y104" s="395">
        <v>4</v>
      </c>
      <c r="Z104" s="395">
        <v>4</v>
      </c>
      <c r="AA104" s="395">
        <v>6</v>
      </c>
      <c r="AB104" s="395">
        <v>3</v>
      </c>
      <c r="AC104" s="395">
        <v>1</v>
      </c>
      <c r="AD104" s="395">
        <v>2</v>
      </c>
      <c r="AE104" s="395">
        <f t="shared" si="1"/>
        <v>14</v>
      </c>
      <c r="AF104" s="395">
        <f t="shared" si="2"/>
        <v>12</v>
      </c>
      <c r="AG104" s="398">
        <f t="shared" si="0"/>
        <v>-0.14285714285714285</v>
      </c>
    </row>
    <row r="105" spans="2:33" s="388" customFormat="1" ht="10.199999999999999">
      <c r="B105" s="389"/>
      <c r="C105" s="394" t="s">
        <v>146</v>
      </c>
      <c r="D105" s="397">
        <v>3</v>
      </c>
      <c r="E105" s="395">
        <v>5</v>
      </c>
      <c r="F105" s="395">
        <v>1</v>
      </c>
      <c r="G105" s="395">
        <v>2</v>
      </c>
      <c r="H105" s="395">
        <v>2</v>
      </c>
      <c r="I105" s="395">
        <v>1</v>
      </c>
      <c r="J105" s="395">
        <v>4</v>
      </c>
      <c r="K105" s="395">
        <v>2</v>
      </c>
      <c r="L105" s="395">
        <v>4</v>
      </c>
      <c r="M105" s="395">
        <v>3</v>
      </c>
      <c r="N105" s="395">
        <v>8</v>
      </c>
      <c r="O105" s="395">
        <v>1</v>
      </c>
      <c r="P105" s="395">
        <v>3</v>
      </c>
      <c r="Q105" s="395">
        <v>3</v>
      </c>
      <c r="R105" s="395">
        <v>0</v>
      </c>
      <c r="S105" s="395">
        <v>3</v>
      </c>
      <c r="T105" s="395">
        <v>4</v>
      </c>
      <c r="U105" s="395">
        <v>2</v>
      </c>
      <c r="V105" s="395">
        <v>2</v>
      </c>
      <c r="W105" s="395">
        <v>1</v>
      </c>
      <c r="X105" s="395">
        <v>6</v>
      </c>
      <c r="Y105" s="395">
        <v>0</v>
      </c>
      <c r="Z105" s="395">
        <v>1</v>
      </c>
      <c r="AA105" s="395">
        <v>4</v>
      </c>
      <c r="AB105" s="395">
        <v>3</v>
      </c>
      <c r="AC105" s="395">
        <v>4</v>
      </c>
      <c r="AD105" s="395">
        <v>2</v>
      </c>
      <c r="AE105" s="395">
        <f t="shared" si="1"/>
        <v>8</v>
      </c>
      <c r="AF105" s="395">
        <f t="shared" si="2"/>
        <v>13</v>
      </c>
      <c r="AG105" s="398">
        <f t="shared" si="0"/>
        <v>0.625</v>
      </c>
    </row>
    <row r="106" spans="2:33" s="388" customFormat="1" ht="10.199999999999999">
      <c r="B106" s="389"/>
      <c r="C106" s="394" t="s">
        <v>147</v>
      </c>
      <c r="D106" s="397">
        <v>12</v>
      </c>
      <c r="E106" s="395">
        <v>6</v>
      </c>
      <c r="F106" s="395">
        <v>14</v>
      </c>
      <c r="G106" s="395">
        <v>6</v>
      </c>
      <c r="H106" s="395">
        <v>6</v>
      </c>
      <c r="I106" s="395">
        <v>11</v>
      </c>
      <c r="J106" s="395">
        <v>5</v>
      </c>
      <c r="K106" s="395">
        <v>9</v>
      </c>
      <c r="L106" s="395">
        <v>3</v>
      </c>
      <c r="M106" s="395">
        <v>9</v>
      </c>
      <c r="N106" s="395">
        <v>8</v>
      </c>
      <c r="O106" s="395">
        <v>3</v>
      </c>
      <c r="P106" s="395">
        <v>4</v>
      </c>
      <c r="Q106" s="395">
        <v>3</v>
      </c>
      <c r="R106" s="395">
        <v>5</v>
      </c>
      <c r="S106" s="395">
        <v>9</v>
      </c>
      <c r="T106" s="395">
        <v>7</v>
      </c>
      <c r="U106" s="395">
        <v>9</v>
      </c>
      <c r="V106" s="395">
        <v>9</v>
      </c>
      <c r="W106" s="395">
        <v>10</v>
      </c>
      <c r="X106" s="395">
        <v>7</v>
      </c>
      <c r="Y106" s="395">
        <v>6</v>
      </c>
      <c r="Z106" s="395">
        <v>5</v>
      </c>
      <c r="AA106" s="395">
        <v>8</v>
      </c>
      <c r="AB106" s="395">
        <v>3</v>
      </c>
      <c r="AC106" s="395">
        <v>1</v>
      </c>
      <c r="AD106" s="395">
        <v>4</v>
      </c>
      <c r="AE106" s="395">
        <f t="shared" si="1"/>
        <v>28</v>
      </c>
      <c r="AF106" s="395">
        <f t="shared" si="2"/>
        <v>16</v>
      </c>
      <c r="AG106" s="398">
        <f t="shared" si="0"/>
        <v>-0.42857142857142855</v>
      </c>
    </row>
    <row r="107" spans="2:33" s="388" customFormat="1" ht="10.199999999999999">
      <c r="B107" s="389"/>
      <c r="C107" s="394" t="s">
        <v>148</v>
      </c>
      <c r="D107" s="397">
        <v>0</v>
      </c>
      <c r="E107" s="395">
        <v>3</v>
      </c>
      <c r="F107" s="395">
        <v>3</v>
      </c>
      <c r="G107" s="395">
        <v>3</v>
      </c>
      <c r="H107" s="395">
        <v>5</v>
      </c>
      <c r="I107" s="395">
        <v>2</v>
      </c>
      <c r="J107" s="395">
        <v>3</v>
      </c>
      <c r="K107" s="395">
        <v>5</v>
      </c>
      <c r="L107" s="395">
        <v>1</v>
      </c>
      <c r="M107" s="395">
        <v>3</v>
      </c>
      <c r="N107" s="395">
        <v>2</v>
      </c>
      <c r="O107" s="395">
        <v>5</v>
      </c>
      <c r="P107" s="395">
        <v>2</v>
      </c>
      <c r="Q107" s="395">
        <v>6</v>
      </c>
      <c r="R107" s="395">
        <v>5</v>
      </c>
      <c r="S107" s="395">
        <v>1</v>
      </c>
      <c r="T107" s="395">
        <v>3</v>
      </c>
      <c r="U107" s="395">
        <v>5</v>
      </c>
      <c r="V107" s="395">
        <v>3</v>
      </c>
      <c r="W107" s="395">
        <v>1</v>
      </c>
      <c r="X107" s="395">
        <v>4</v>
      </c>
      <c r="Y107" s="395">
        <v>0</v>
      </c>
      <c r="Z107" s="395">
        <v>5</v>
      </c>
      <c r="AA107" s="395">
        <v>5</v>
      </c>
      <c r="AB107" s="395">
        <v>5</v>
      </c>
      <c r="AC107" s="395">
        <v>4</v>
      </c>
      <c r="AD107" s="395">
        <v>2</v>
      </c>
      <c r="AE107" s="395">
        <f t="shared" si="1"/>
        <v>10</v>
      </c>
      <c r="AF107" s="395">
        <f t="shared" si="2"/>
        <v>16</v>
      </c>
      <c r="AG107" s="398">
        <f t="shared" si="0"/>
        <v>0.6</v>
      </c>
    </row>
    <row r="108" spans="2:33" s="388" customFormat="1" ht="10.199999999999999">
      <c r="B108" s="389"/>
      <c r="C108" s="394" t="s">
        <v>149</v>
      </c>
      <c r="D108" s="397">
        <v>4</v>
      </c>
      <c r="E108" s="395">
        <v>1</v>
      </c>
      <c r="F108" s="395">
        <v>4</v>
      </c>
      <c r="G108" s="395">
        <v>2</v>
      </c>
      <c r="H108" s="395">
        <v>3</v>
      </c>
      <c r="I108" s="395">
        <v>2</v>
      </c>
      <c r="J108" s="395">
        <v>3</v>
      </c>
      <c r="K108" s="395">
        <v>2</v>
      </c>
      <c r="L108" s="395">
        <v>1</v>
      </c>
      <c r="M108" s="395">
        <v>1</v>
      </c>
      <c r="N108" s="395">
        <v>5</v>
      </c>
      <c r="O108" s="395">
        <v>2</v>
      </c>
      <c r="P108" s="395">
        <v>2</v>
      </c>
      <c r="Q108" s="395">
        <v>4</v>
      </c>
      <c r="R108" s="395">
        <v>1</v>
      </c>
      <c r="S108" s="395">
        <v>2</v>
      </c>
      <c r="T108" s="395">
        <v>1</v>
      </c>
      <c r="U108" s="395">
        <v>4</v>
      </c>
      <c r="V108" s="395">
        <v>0</v>
      </c>
      <c r="W108" s="395">
        <v>0</v>
      </c>
      <c r="X108" s="395">
        <v>1</v>
      </c>
      <c r="Y108" s="395">
        <v>0</v>
      </c>
      <c r="Z108" s="395">
        <v>4</v>
      </c>
      <c r="AA108" s="395">
        <v>3</v>
      </c>
      <c r="AB108" s="395">
        <v>3</v>
      </c>
      <c r="AC108" s="395">
        <v>3</v>
      </c>
      <c r="AD108" s="395">
        <v>1</v>
      </c>
      <c r="AE108" s="395">
        <f t="shared" si="1"/>
        <v>5</v>
      </c>
      <c r="AF108" s="395">
        <f t="shared" si="2"/>
        <v>10</v>
      </c>
      <c r="AG108" s="398">
        <f t="shared" si="0"/>
        <v>1</v>
      </c>
    </row>
    <row r="109" spans="2:33" s="388" customFormat="1" ht="10.199999999999999">
      <c r="B109" s="389"/>
      <c r="C109" s="394" t="s">
        <v>150</v>
      </c>
      <c r="D109" s="397">
        <v>0</v>
      </c>
      <c r="E109" s="395">
        <v>3</v>
      </c>
      <c r="F109" s="395">
        <v>3</v>
      </c>
      <c r="G109" s="395">
        <v>3</v>
      </c>
      <c r="H109" s="395">
        <v>2</v>
      </c>
      <c r="I109" s="395">
        <v>1</v>
      </c>
      <c r="J109" s="395">
        <v>3</v>
      </c>
      <c r="K109" s="395">
        <v>0</v>
      </c>
      <c r="L109" s="395">
        <v>5</v>
      </c>
      <c r="M109" s="395">
        <v>2</v>
      </c>
      <c r="N109" s="395">
        <v>0</v>
      </c>
      <c r="O109" s="395">
        <v>1</v>
      </c>
      <c r="P109" s="395">
        <v>1</v>
      </c>
      <c r="Q109" s="395">
        <v>3</v>
      </c>
      <c r="R109" s="395">
        <v>4</v>
      </c>
      <c r="S109" s="395">
        <v>2</v>
      </c>
      <c r="T109" s="395">
        <v>2</v>
      </c>
      <c r="U109" s="395">
        <v>0</v>
      </c>
      <c r="V109" s="395">
        <v>5</v>
      </c>
      <c r="W109" s="395">
        <v>2</v>
      </c>
      <c r="X109" s="395">
        <v>1</v>
      </c>
      <c r="Y109" s="395">
        <v>1</v>
      </c>
      <c r="Z109" s="395">
        <v>3</v>
      </c>
      <c r="AA109" s="395">
        <v>2</v>
      </c>
      <c r="AB109" s="395">
        <v>0</v>
      </c>
      <c r="AC109" s="395">
        <v>1</v>
      </c>
      <c r="AD109" s="395">
        <v>1</v>
      </c>
      <c r="AE109" s="395">
        <f t="shared" si="1"/>
        <v>7</v>
      </c>
      <c r="AF109" s="395">
        <f t="shared" si="2"/>
        <v>4</v>
      </c>
      <c r="AG109" s="398">
        <f t="shared" si="0"/>
        <v>-0.42857142857142855</v>
      </c>
    </row>
    <row r="110" spans="2:33" s="388" customFormat="1" ht="10.199999999999999">
      <c r="B110" s="389"/>
      <c r="C110" s="394" t="s">
        <v>151</v>
      </c>
      <c r="D110" s="397">
        <v>19</v>
      </c>
      <c r="E110" s="395">
        <v>16</v>
      </c>
      <c r="F110" s="395">
        <v>11</v>
      </c>
      <c r="G110" s="395">
        <v>3</v>
      </c>
      <c r="H110" s="395">
        <v>13</v>
      </c>
      <c r="I110" s="395">
        <v>6</v>
      </c>
      <c r="J110" s="395">
        <v>13</v>
      </c>
      <c r="K110" s="395">
        <v>8</v>
      </c>
      <c r="L110" s="395">
        <v>11</v>
      </c>
      <c r="M110" s="395">
        <v>5</v>
      </c>
      <c r="N110" s="395">
        <v>9</v>
      </c>
      <c r="O110" s="395">
        <v>14</v>
      </c>
      <c r="P110" s="395">
        <v>10</v>
      </c>
      <c r="Q110" s="395">
        <v>9</v>
      </c>
      <c r="R110" s="395">
        <v>16</v>
      </c>
      <c r="S110" s="395">
        <v>3</v>
      </c>
      <c r="T110" s="395">
        <v>14</v>
      </c>
      <c r="U110" s="395">
        <v>6</v>
      </c>
      <c r="V110" s="395">
        <v>15</v>
      </c>
      <c r="W110" s="395">
        <v>10</v>
      </c>
      <c r="X110" s="395">
        <v>15</v>
      </c>
      <c r="Y110" s="395">
        <v>9</v>
      </c>
      <c r="Z110" s="395">
        <v>13</v>
      </c>
      <c r="AA110" s="395">
        <v>6</v>
      </c>
      <c r="AB110" s="395">
        <v>13</v>
      </c>
      <c r="AC110" s="395">
        <v>5</v>
      </c>
      <c r="AD110" s="395">
        <v>10</v>
      </c>
      <c r="AE110" s="395">
        <f t="shared" si="1"/>
        <v>47</v>
      </c>
      <c r="AF110" s="395">
        <f t="shared" si="2"/>
        <v>34</v>
      </c>
      <c r="AG110" s="398">
        <f t="shared" si="0"/>
        <v>-0.27659574468085107</v>
      </c>
    </row>
    <row r="111" spans="2:33" s="388" customFormat="1" ht="10.199999999999999">
      <c r="B111" s="389"/>
      <c r="C111" s="394" t="s">
        <v>152</v>
      </c>
      <c r="D111" s="397">
        <v>4</v>
      </c>
      <c r="E111" s="395">
        <v>3</v>
      </c>
      <c r="F111" s="395">
        <v>4</v>
      </c>
      <c r="G111" s="395">
        <v>8</v>
      </c>
      <c r="H111" s="395">
        <v>2</v>
      </c>
      <c r="I111" s="395">
        <v>2</v>
      </c>
      <c r="J111" s="395">
        <v>2</v>
      </c>
      <c r="K111" s="395">
        <v>7</v>
      </c>
      <c r="L111" s="395">
        <v>1</v>
      </c>
      <c r="M111" s="395">
        <v>2</v>
      </c>
      <c r="N111" s="395">
        <v>7</v>
      </c>
      <c r="O111" s="395">
        <v>1</v>
      </c>
      <c r="P111" s="395">
        <v>4</v>
      </c>
      <c r="Q111" s="395">
        <v>4</v>
      </c>
      <c r="R111" s="395">
        <v>5</v>
      </c>
      <c r="S111" s="395">
        <v>3</v>
      </c>
      <c r="T111" s="395">
        <v>5</v>
      </c>
      <c r="U111" s="395">
        <v>2</v>
      </c>
      <c r="V111" s="395">
        <v>9</v>
      </c>
      <c r="W111" s="395">
        <v>6</v>
      </c>
      <c r="X111" s="395">
        <v>2</v>
      </c>
      <c r="Y111" s="395">
        <v>6</v>
      </c>
      <c r="Z111" s="395">
        <v>4</v>
      </c>
      <c r="AA111" s="395">
        <v>5</v>
      </c>
      <c r="AB111" s="395">
        <v>4</v>
      </c>
      <c r="AC111" s="395">
        <v>4</v>
      </c>
      <c r="AD111" s="395">
        <v>7</v>
      </c>
      <c r="AE111" s="395">
        <f t="shared" si="1"/>
        <v>18</v>
      </c>
      <c r="AF111" s="395">
        <f t="shared" si="2"/>
        <v>20</v>
      </c>
      <c r="AG111" s="398">
        <f t="shared" si="0"/>
        <v>0.1111111111111111</v>
      </c>
    </row>
    <row r="112" spans="2:33">
      <c r="C112" s="394" t="s">
        <v>153</v>
      </c>
      <c r="D112" s="397">
        <v>3</v>
      </c>
      <c r="E112" s="397">
        <v>3</v>
      </c>
      <c r="F112" s="397">
        <v>4</v>
      </c>
      <c r="G112" s="397">
        <v>0</v>
      </c>
      <c r="H112" s="397">
        <v>1</v>
      </c>
      <c r="I112" s="397">
        <v>1</v>
      </c>
      <c r="J112" s="397">
        <v>5</v>
      </c>
      <c r="K112" s="397">
        <v>3</v>
      </c>
      <c r="L112" s="397">
        <v>0</v>
      </c>
      <c r="M112" s="397">
        <v>2</v>
      </c>
      <c r="N112" s="397">
        <v>2</v>
      </c>
      <c r="O112" s="397">
        <v>1</v>
      </c>
      <c r="P112" s="397">
        <v>0</v>
      </c>
      <c r="Q112" s="397">
        <v>0</v>
      </c>
      <c r="R112" s="397">
        <v>1</v>
      </c>
      <c r="S112" s="397">
        <v>2</v>
      </c>
      <c r="T112" s="397">
        <v>5</v>
      </c>
      <c r="U112" s="397">
        <v>2</v>
      </c>
      <c r="V112" s="397">
        <v>3</v>
      </c>
      <c r="W112" s="397">
        <v>1</v>
      </c>
      <c r="X112" s="397">
        <v>1</v>
      </c>
      <c r="Y112" s="397">
        <v>2</v>
      </c>
      <c r="Z112" s="397">
        <v>4</v>
      </c>
      <c r="AA112" s="397">
        <v>7</v>
      </c>
      <c r="AB112" s="397">
        <v>0</v>
      </c>
      <c r="AC112" s="397">
        <v>5</v>
      </c>
      <c r="AD112" s="395">
        <v>4</v>
      </c>
      <c r="AE112" s="395">
        <f t="shared" si="1"/>
        <v>8</v>
      </c>
      <c r="AF112" s="395">
        <f t="shared" si="2"/>
        <v>16</v>
      </c>
      <c r="AG112" s="398">
        <f t="shared" si="0"/>
        <v>1</v>
      </c>
    </row>
    <row r="113" spans="7:33">
      <c r="G113"/>
      <c r="H113"/>
      <c r="I113"/>
      <c r="J113"/>
      <c r="K113"/>
      <c r="L113"/>
      <c r="M113"/>
      <c r="N113"/>
      <c r="O113"/>
      <c r="AD113" s="395"/>
      <c r="AE113" s="395">
        <f>SUM(AE99:AE112)</f>
        <v>319</v>
      </c>
      <c r="AF113" s="395">
        <f>SUM(AF99:AF112)</f>
        <v>328</v>
      </c>
      <c r="AG113" s="398">
        <f t="shared" si="0"/>
        <v>2.8213166144200628E-2</v>
      </c>
    </row>
  </sheetData>
  <customSheetViews>
    <customSheetView guid="{BE477902-03C8-43E2-8A95-9B5C06ED7E3B}">
      <pane xSplit="1" ySplit="17" topLeftCell="B65" activePane="bottomRight" state="frozen"/>
      <selection pane="bottomRight" activeCell="Q98" sqref="Q98"/>
      <pageMargins left="0.7" right="0.7" top="0.75" bottom="0.75" header="0.3" footer="0.3"/>
    </customSheetView>
    <customSheetView guid="{54431632-60CA-490A-B625-F84D986B77B5}">
      <pane xSplit="1" ySplit="17" topLeftCell="B54" activePane="bottomRight" state="frozen"/>
      <selection pane="bottomRight" activeCell="P74" sqref="P74"/>
      <pageMargins left="0.7" right="0.7" top="0.75" bottom="0.75" header="0.3" footer="0.3"/>
    </customSheetView>
    <customSheetView guid="{CA0580B8-3FF5-49ED-816A-017DDF38942F}">
      <pane xSplit="1" ySplit="17" topLeftCell="B54" activePane="bottomRight" state="frozen"/>
      <selection pane="bottomRight" activeCell="P74" sqref="P74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FF00"/>
  </sheetPr>
  <dimension ref="A1:P79"/>
  <sheetViews>
    <sheetView workbookViewId="0">
      <pane ySplit="26" topLeftCell="A27" activePane="bottomLeft" state="frozen"/>
      <selection pane="bottomLeft" activeCell="O39" sqref="O39"/>
    </sheetView>
  </sheetViews>
  <sheetFormatPr defaultRowHeight="13.2"/>
  <sheetData>
    <row r="1" spans="1:16" ht="24.75" customHeight="1">
      <c r="A1" s="7" t="s">
        <v>435</v>
      </c>
      <c r="B1" s="11"/>
      <c r="C1" s="11"/>
      <c r="D1" s="12"/>
      <c r="E1" s="12"/>
      <c r="F1" s="12"/>
      <c r="G1" s="12"/>
      <c r="H1" s="12"/>
      <c r="I1" s="8"/>
      <c r="J1" s="8"/>
      <c r="K1" s="8"/>
      <c r="L1" s="8"/>
      <c r="M1" s="8"/>
      <c r="N1" s="8"/>
      <c r="O1" s="8"/>
      <c r="P1" s="6"/>
    </row>
    <row r="3" spans="1:16">
      <c r="A3" s="388"/>
      <c r="B3" s="388"/>
      <c r="C3" s="388"/>
      <c r="D3" s="388"/>
      <c r="E3" s="611" t="s">
        <v>436</v>
      </c>
      <c r="F3" s="612"/>
      <c r="G3" s="613"/>
      <c r="H3" s="614" t="s">
        <v>541</v>
      </c>
      <c r="I3" s="615"/>
      <c r="J3" s="616"/>
    </row>
    <row r="4" spans="1:16" ht="30.6">
      <c r="A4" s="519" t="s">
        <v>60</v>
      </c>
      <c r="B4" s="519" t="s">
        <v>437</v>
      </c>
      <c r="C4" s="519" t="s">
        <v>32</v>
      </c>
      <c r="D4" s="519" t="s">
        <v>434</v>
      </c>
      <c r="E4" s="520" t="s">
        <v>437</v>
      </c>
      <c r="F4" s="521" t="s">
        <v>32</v>
      </c>
      <c r="G4" s="522" t="s">
        <v>434</v>
      </c>
      <c r="H4" s="523" t="s">
        <v>542</v>
      </c>
      <c r="I4" s="524" t="s">
        <v>543</v>
      </c>
      <c r="J4" s="525" t="s">
        <v>544</v>
      </c>
    </row>
    <row r="5" spans="1:16">
      <c r="A5" s="388"/>
      <c r="B5" s="388"/>
      <c r="C5" s="388"/>
      <c r="D5" s="388"/>
      <c r="E5" s="526"/>
      <c r="F5" s="527"/>
      <c r="G5" s="528"/>
      <c r="H5" s="529"/>
      <c r="I5" s="530"/>
      <c r="J5" s="531"/>
    </row>
    <row r="6" spans="1:16">
      <c r="A6" s="532" t="s">
        <v>465</v>
      </c>
      <c r="B6" s="413">
        <v>108</v>
      </c>
      <c r="C6" s="421">
        <v>130</v>
      </c>
      <c r="D6" s="388"/>
      <c r="E6" s="526"/>
      <c r="F6" s="527"/>
      <c r="G6" s="528"/>
      <c r="H6" s="529"/>
      <c r="I6" s="530"/>
      <c r="J6" s="531"/>
    </row>
    <row r="7" spans="1:16">
      <c r="A7" s="532" t="s">
        <v>466</v>
      </c>
      <c r="B7" s="413">
        <v>106</v>
      </c>
      <c r="C7" s="421">
        <v>125</v>
      </c>
      <c r="D7" s="388"/>
      <c r="E7" s="526"/>
      <c r="F7" s="527"/>
      <c r="G7" s="528"/>
      <c r="H7" s="529"/>
      <c r="I7" s="530"/>
      <c r="J7" s="531"/>
    </row>
    <row r="8" spans="1:16">
      <c r="A8" s="532" t="s">
        <v>467</v>
      </c>
      <c r="B8" s="413">
        <v>108</v>
      </c>
      <c r="C8" s="421">
        <v>129</v>
      </c>
      <c r="D8" s="388"/>
      <c r="E8" s="526"/>
      <c r="F8" s="527"/>
      <c r="G8" s="528"/>
      <c r="H8" s="529"/>
      <c r="I8" s="530"/>
      <c r="J8" s="531"/>
    </row>
    <row r="9" spans="1:16">
      <c r="A9" s="421" t="s">
        <v>438</v>
      </c>
      <c r="B9" s="413">
        <v>112</v>
      </c>
      <c r="C9" s="421">
        <v>125</v>
      </c>
      <c r="D9" s="388"/>
      <c r="E9" s="526">
        <f t="shared" ref="E9:F24" si="0">SUM(B6:B9)</f>
        <v>434</v>
      </c>
      <c r="F9" s="527">
        <f t="shared" si="0"/>
        <v>509</v>
      </c>
      <c r="G9" s="533">
        <f t="shared" ref="G9:G48" si="1">F9/E9</f>
        <v>1.1728110599078341</v>
      </c>
      <c r="H9" s="529"/>
      <c r="I9" s="530"/>
      <c r="J9" s="531"/>
    </row>
    <row r="10" spans="1:16">
      <c r="A10" s="532" t="s">
        <v>468</v>
      </c>
      <c r="B10" s="413">
        <v>90</v>
      </c>
      <c r="C10" s="421">
        <v>108</v>
      </c>
      <c r="D10" s="388"/>
      <c r="E10" s="526">
        <f t="shared" si="0"/>
        <v>416</v>
      </c>
      <c r="F10" s="527">
        <f t="shared" si="0"/>
        <v>487</v>
      </c>
      <c r="G10" s="533">
        <f t="shared" si="1"/>
        <v>1.1706730769230769</v>
      </c>
      <c r="H10" s="529"/>
      <c r="I10" s="530"/>
      <c r="J10" s="531"/>
    </row>
    <row r="11" spans="1:16">
      <c r="A11" s="532" t="s">
        <v>469</v>
      </c>
      <c r="B11" s="413">
        <v>107</v>
      </c>
      <c r="C11" s="421">
        <v>128</v>
      </c>
      <c r="D11" s="388"/>
      <c r="E11" s="526">
        <f t="shared" si="0"/>
        <v>417</v>
      </c>
      <c r="F11" s="527">
        <f t="shared" si="0"/>
        <v>490</v>
      </c>
      <c r="G11" s="533">
        <f t="shared" si="1"/>
        <v>1.1750599520383693</v>
      </c>
      <c r="H11" s="529"/>
      <c r="I11" s="530"/>
      <c r="J11" s="531"/>
    </row>
    <row r="12" spans="1:16">
      <c r="A12" s="532" t="s">
        <v>470</v>
      </c>
      <c r="B12" s="413">
        <v>87</v>
      </c>
      <c r="C12" s="421">
        <v>109</v>
      </c>
      <c r="D12" s="388"/>
      <c r="E12" s="526">
        <f t="shared" si="0"/>
        <v>396</v>
      </c>
      <c r="F12" s="527">
        <f t="shared" si="0"/>
        <v>470</v>
      </c>
      <c r="G12" s="533">
        <f t="shared" si="1"/>
        <v>1.1868686868686869</v>
      </c>
      <c r="H12" s="534"/>
      <c r="I12" s="535"/>
      <c r="J12" s="536"/>
    </row>
    <row r="13" spans="1:16">
      <c r="A13" s="421" t="s">
        <v>439</v>
      </c>
      <c r="B13" s="413">
        <v>99</v>
      </c>
      <c r="C13" s="421">
        <v>117</v>
      </c>
      <c r="D13" s="388"/>
      <c r="E13" s="526">
        <f t="shared" si="0"/>
        <v>383</v>
      </c>
      <c r="F13" s="527">
        <f t="shared" si="0"/>
        <v>462</v>
      </c>
      <c r="G13" s="533">
        <f t="shared" si="1"/>
        <v>1.206266318537859</v>
      </c>
      <c r="H13" s="534">
        <f t="shared" ref="H13:H44" si="2">E13/E9-1</f>
        <v>-0.11751152073732718</v>
      </c>
      <c r="I13" s="535">
        <f t="shared" ref="I13:I44" si="3">F13/F9-1</f>
        <v>-9.2337917485265208E-2</v>
      </c>
      <c r="J13" s="536">
        <f t="shared" ref="J13:J44" si="4">G13/G9-1</f>
        <v>2.8525701857427865E-2</v>
      </c>
    </row>
    <row r="14" spans="1:16">
      <c r="A14" s="532" t="s">
        <v>471</v>
      </c>
      <c r="B14" s="413">
        <v>106</v>
      </c>
      <c r="C14" s="421">
        <v>122</v>
      </c>
      <c r="D14" s="388"/>
      <c r="E14" s="526">
        <f t="shared" si="0"/>
        <v>399</v>
      </c>
      <c r="F14" s="527">
        <f t="shared" si="0"/>
        <v>476</v>
      </c>
      <c r="G14" s="533">
        <f t="shared" si="1"/>
        <v>1.1929824561403508</v>
      </c>
      <c r="H14" s="534">
        <f t="shared" si="2"/>
        <v>-4.0865384615384581E-2</v>
      </c>
      <c r="I14" s="535">
        <f t="shared" si="3"/>
        <v>-2.2587268993839782E-2</v>
      </c>
      <c r="J14" s="536">
        <f t="shared" si="4"/>
        <v>1.9056882452537893E-2</v>
      </c>
    </row>
    <row r="15" spans="1:16">
      <c r="A15" s="532" t="s">
        <v>472</v>
      </c>
      <c r="B15" s="413">
        <v>109</v>
      </c>
      <c r="C15" s="421">
        <v>123</v>
      </c>
      <c r="D15" s="388"/>
      <c r="E15" s="526">
        <f t="shared" si="0"/>
        <v>401</v>
      </c>
      <c r="F15" s="527">
        <f t="shared" si="0"/>
        <v>471</v>
      </c>
      <c r="G15" s="533">
        <f t="shared" si="1"/>
        <v>1.1745635910224439</v>
      </c>
      <c r="H15" s="534">
        <f t="shared" si="2"/>
        <v>-3.83693045563549E-2</v>
      </c>
      <c r="I15" s="535">
        <f t="shared" si="3"/>
        <v>-3.8775510204081653E-2</v>
      </c>
      <c r="J15" s="536">
        <f t="shared" si="4"/>
        <v>-4.2241335436921101E-4</v>
      </c>
    </row>
    <row r="16" spans="1:16">
      <c r="A16" s="532" t="s">
        <v>473</v>
      </c>
      <c r="B16" s="413">
        <v>77</v>
      </c>
      <c r="C16" s="421">
        <v>86</v>
      </c>
      <c r="D16" s="388"/>
      <c r="E16" s="526">
        <f t="shared" si="0"/>
        <v>391</v>
      </c>
      <c r="F16" s="527">
        <f t="shared" si="0"/>
        <v>448</v>
      </c>
      <c r="G16" s="533">
        <f t="shared" si="1"/>
        <v>1.1457800511508951</v>
      </c>
      <c r="H16" s="534">
        <f t="shared" si="2"/>
        <v>-1.2626262626262652E-2</v>
      </c>
      <c r="I16" s="535">
        <f t="shared" si="3"/>
        <v>-4.6808510638297829E-2</v>
      </c>
      <c r="J16" s="536">
        <f t="shared" si="4"/>
        <v>-3.4619361157969264E-2</v>
      </c>
    </row>
    <row r="17" spans="1:10">
      <c r="A17" s="421" t="s">
        <v>440</v>
      </c>
      <c r="B17" s="413">
        <v>103</v>
      </c>
      <c r="C17" s="421">
        <v>124</v>
      </c>
      <c r="D17" s="388"/>
      <c r="E17" s="526">
        <f t="shared" si="0"/>
        <v>395</v>
      </c>
      <c r="F17" s="527">
        <f t="shared" si="0"/>
        <v>455</v>
      </c>
      <c r="G17" s="533">
        <f t="shared" si="1"/>
        <v>1.1518987341772151</v>
      </c>
      <c r="H17" s="534">
        <f t="shared" si="2"/>
        <v>3.1331592689294974E-2</v>
      </c>
      <c r="I17" s="535">
        <f t="shared" si="3"/>
        <v>-1.5151515151515138E-2</v>
      </c>
      <c r="J17" s="536">
        <f t="shared" si="4"/>
        <v>-4.5070962792481906E-2</v>
      </c>
    </row>
    <row r="18" spans="1:10">
      <c r="A18" s="532" t="s">
        <v>474</v>
      </c>
      <c r="B18" s="413">
        <v>100</v>
      </c>
      <c r="C18" s="421">
        <v>113</v>
      </c>
      <c r="D18" s="388"/>
      <c r="E18" s="526">
        <f t="shared" si="0"/>
        <v>389</v>
      </c>
      <c r="F18" s="527">
        <f t="shared" si="0"/>
        <v>446</v>
      </c>
      <c r="G18" s="533">
        <f t="shared" si="1"/>
        <v>1.1465295629820051</v>
      </c>
      <c r="H18" s="534">
        <f t="shared" si="2"/>
        <v>-2.5062656641604009E-2</v>
      </c>
      <c r="I18" s="535">
        <f t="shared" si="3"/>
        <v>-6.3025210084033612E-2</v>
      </c>
      <c r="J18" s="536">
        <f t="shared" si="4"/>
        <v>-3.893845455920153E-2</v>
      </c>
    </row>
    <row r="19" spans="1:10">
      <c r="A19" s="532" t="s">
        <v>475</v>
      </c>
      <c r="B19" s="413">
        <v>96</v>
      </c>
      <c r="C19" s="421">
        <v>106</v>
      </c>
      <c r="D19" s="388"/>
      <c r="E19" s="526">
        <f t="shared" si="0"/>
        <v>376</v>
      </c>
      <c r="F19" s="527">
        <f t="shared" si="0"/>
        <v>429</v>
      </c>
      <c r="G19" s="533">
        <f t="shared" si="1"/>
        <v>1.1409574468085106</v>
      </c>
      <c r="H19" s="534">
        <f t="shared" si="2"/>
        <v>-6.2344139650872821E-2</v>
      </c>
      <c r="I19" s="535">
        <f t="shared" si="3"/>
        <v>-8.9171974522292974E-2</v>
      </c>
      <c r="J19" s="536">
        <f t="shared" si="4"/>
        <v>-2.8611600487871036E-2</v>
      </c>
    </row>
    <row r="20" spans="1:10">
      <c r="A20" s="532" t="s">
        <v>476</v>
      </c>
      <c r="B20" s="413">
        <v>78</v>
      </c>
      <c r="C20" s="421">
        <v>86</v>
      </c>
      <c r="D20" s="388"/>
      <c r="E20" s="526">
        <f t="shared" si="0"/>
        <v>377</v>
      </c>
      <c r="F20" s="527">
        <f t="shared" si="0"/>
        <v>429</v>
      </c>
      <c r="G20" s="533">
        <f t="shared" si="1"/>
        <v>1.1379310344827587</v>
      </c>
      <c r="H20" s="534">
        <f t="shared" si="2"/>
        <v>-3.5805626598465423E-2</v>
      </c>
      <c r="I20" s="535">
        <f t="shared" si="3"/>
        <v>-4.2410714285714302E-2</v>
      </c>
      <c r="J20" s="536">
        <f t="shared" si="4"/>
        <v>-6.8503694581280028E-3</v>
      </c>
    </row>
    <row r="21" spans="1:10">
      <c r="A21" s="421" t="s">
        <v>441</v>
      </c>
      <c r="B21" s="413">
        <v>91</v>
      </c>
      <c r="C21" s="421">
        <v>100</v>
      </c>
      <c r="D21" s="388"/>
      <c r="E21" s="526">
        <f t="shared" si="0"/>
        <v>365</v>
      </c>
      <c r="F21" s="527">
        <f t="shared" si="0"/>
        <v>405</v>
      </c>
      <c r="G21" s="533">
        <f t="shared" si="1"/>
        <v>1.1095890410958904</v>
      </c>
      <c r="H21" s="534">
        <f t="shared" si="2"/>
        <v>-7.5949367088607556E-2</v>
      </c>
      <c r="I21" s="535">
        <f t="shared" si="3"/>
        <v>-0.10989010989010994</v>
      </c>
      <c r="J21" s="536">
        <f t="shared" si="4"/>
        <v>-3.673039289477642E-2</v>
      </c>
    </row>
    <row r="22" spans="1:10">
      <c r="A22" s="532" t="s">
        <v>477</v>
      </c>
      <c r="B22" s="413">
        <v>98</v>
      </c>
      <c r="C22" s="421">
        <v>117</v>
      </c>
      <c r="D22" s="388"/>
      <c r="E22" s="526">
        <f t="shared" si="0"/>
        <v>363</v>
      </c>
      <c r="F22" s="527">
        <f t="shared" si="0"/>
        <v>409</v>
      </c>
      <c r="G22" s="533">
        <f t="shared" si="1"/>
        <v>1.1267217630853994</v>
      </c>
      <c r="H22" s="534">
        <f t="shared" si="2"/>
        <v>-6.6838046272493568E-2</v>
      </c>
      <c r="I22" s="535">
        <f t="shared" si="3"/>
        <v>-8.2959641255605399E-2</v>
      </c>
      <c r="J22" s="536">
        <f t="shared" si="4"/>
        <v>-1.727630977529071E-2</v>
      </c>
    </row>
    <row r="23" spans="1:10">
      <c r="A23" s="532" t="s">
        <v>478</v>
      </c>
      <c r="B23" s="413">
        <v>103</v>
      </c>
      <c r="C23" s="421">
        <v>114</v>
      </c>
      <c r="D23" s="388"/>
      <c r="E23" s="526">
        <f t="shared" si="0"/>
        <v>370</v>
      </c>
      <c r="F23" s="527">
        <f t="shared" si="0"/>
        <v>417</v>
      </c>
      <c r="G23" s="533">
        <f t="shared" si="1"/>
        <v>1.1270270270270271</v>
      </c>
      <c r="H23" s="534">
        <f t="shared" si="2"/>
        <v>-1.5957446808510634E-2</v>
      </c>
      <c r="I23" s="535">
        <f t="shared" si="3"/>
        <v>-2.7972027972028024E-2</v>
      </c>
      <c r="J23" s="536">
        <f t="shared" si="4"/>
        <v>-1.2209412209412185E-2</v>
      </c>
    </row>
    <row r="24" spans="1:10">
      <c r="A24" s="532" t="s">
        <v>479</v>
      </c>
      <c r="B24" s="413">
        <v>103</v>
      </c>
      <c r="C24" s="421">
        <v>120</v>
      </c>
      <c r="D24" s="388"/>
      <c r="E24" s="526">
        <f t="shared" si="0"/>
        <v>395</v>
      </c>
      <c r="F24" s="527">
        <f t="shared" si="0"/>
        <v>451</v>
      </c>
      <c r="G24" s="533">
        <f t="shared" si="1"/>
        <v>1.1417721518987343</v>
      </c>
      <c r="H24" s="534">
        <f t="shared" si="2"/>
        <v>4.7745358090185652E-2</v>
      </c>
      <c r="I24" s="535">
        <f t="shared" si="3"/>
        <v>5.1282051282051322E-2</v>
      </c>
      <c r="J24" s="536">
        <f t="shared" si="4"/>
        <v>3.3755274261604296E-3</v>
      </c>
    </row>
    <row r="25" spans="1:10">
      <c r="A25" s="421" t="s">
        <v>442</v>
      </c>
      <c r="B25" s="413">
        <v>101</v>
      </c>
      <c r="C25" s="421">
        <v>110</v>
      </c>
      <c r="D25" s="388"/>
      <c r="E25" s="526">
        <f t="shared" ref="E25:F40" si="5">SUM(B22:B25)</f>
        <v>405</v>
      </c>
      <c r="F25" s="527">
        <f t="shared" si="5"/>
        <v>461</v>
      </c>
      <c r="G25" s="533">
        <f t="shared" si="1"/>
        <v>1.1382716049382715</v>
      </c>
      <c r="H25" s="534">
        <f t="shared" si="2"/>
        <v>0.1095890410958904</v>
      </c>
      <c r="I25" s="535">
        <f t="shared" si="3"/>
        <v>0.13827160493827151</v>
      </c>
      <c r="J25" s="536">
        <f t="shared" si="4"/>
        <v>2.5849718030787949E-2</v>
      </c>
    </row>
    <row r="26" spans="1:10">
      <c r="A26" s="532" t="s">
        <v>480</v>
      </c>
      <c r="B26" s="413">
        <v>104</v>
      </c>
      <c r="C26" s="421">
        <v>117</v>
      </c>
      <c r="D26" s="388"/>
      <c r="E26" s="526">
        <f t="shared" si="5"/>
        <v>411</v>
      </c>
      <c r="F26" s="527">
        <f t="shared" si="5"/>
        <v>461</v>
      </c>
      <c r="G26" s="533">
        <f t="shared" si="1"/>
        <v>1.1216545012165451</v>
      </c>
      <c r="H26" s="534">
        <f t="shared" si="2"/>
        <v>0.13223140495867769</v>
      </c>
      <c r="I26" s="535">
        <f t="shared" si="3"/>
        <v>0.1271393643031784</v>
      </c>
      <c r="J26" s="536">
        <f t="shared" si="4"/>
        <v>-4.4973497760247838E-3</v>
      </c>
    </row>
    <row r="27" spans="1:10">
      <c r="A27" s="532" t="s">
        <v>481</v>
      </c>
      <c r="B27" s="413">
        <v>84</v>
      </c>
      <c r="C27" s="421">
        <v>99</v>
      </c>
      <c r="D27" s="388"/>
      <c r="E27" s="526">
        <f t="shared" si="5"/>
        <v>392</v>
      </c>
      <c r="F27" s="527">
        <f t="shared" si="5"/>
        <v>446</v>
      </c>
      <c r="G27" s="533">
        <f t="shared" si="1"/>
        <v>1.1377551020408163</v>
      </c>
      <c r="H27" s="534">
        <f t="shared" si="2"/>
        <v>5.9459459459459518E-2</v>
      </c>
      <c r="I27" s="535">
        <f t="shared" si="3"/>
        <v>6.9544364508393297E-2</v>
      </c>
      <c r="J27" s="536">
        <f t="shared" si="4"/>
        <v>9.5189154798609454E-3</v>
      </c>
    </row>
    <row r="28" spans="1:10">
      <c r="A28" s="532" t="s">
        <v>482</v>
      </c>
      <c r="B28" s="413">
        <v>93</v>
      </c>
      <c r="C28" s="421">
        <v>110</v>
      </c>
      <c r="D28" s="388"/>
      <c r="E28" s="526">
        <f t="shared" si="5"/>
        <v>382</v>
      </c>
      <c r="F28" s="527">
        <f t="shared" si="5"/>
        <v>436</v>
      </c>
      <c r="G28" s="533">
        <f t="shared" si="1"/>
        <v>1.1413612565445026</v>
      </c>
      <c r="H28" s="534">
        <f t="shared" si="2"/>
        <v>-3.2911392405063244E-2</v>
      </c>
      <c r="I28" s="535">
        <f t="shared" si="3"/>
        <v>-3.3259423503325891E-2</v>
      </c>
      <c r="J28" s="536">
        <f t="shared" si="4"/>
        <v>-3.5987508851775818E-4</v>
      </c>
    </row>
    <row r="29" spans="1:10">
      <c r="A29" s="421" t="s">
        <v>443</v>
      </c>
      <c r="B29" s="413">
        <v>94</v>
      </c>
      <c r="C29" s="421">
        <v>109</v>
      </c>
      <c r="D29" s="388"/>
      <c r="E29" s="526">
        <f t="shared" si="5"/>
        <v>375</v>
      </c>
      <c r="F29" s="527">
        <f t="shared" si="5"/>
        <v>435</v>
      </c>
      <c r="G29" s="533">
        <f t="shared" si="1"/>
        <v>1.1599999999999999</v>
      </c>
      <c r="H29" s="534">
        <f t="shared" si="2"/>
        <v>-7.407407407407407E-2</v>
      </c>
      <c r="I29" s="535">
        <f t="shared" si="3"/>
        <v>-5.6399132321041212E-2</v>
      </c>
      <c r="J29" s="536">
        <f t="shared" si="4"/>
        <v>1.9088937093275415E-2</v>
      </c>
    </row>
    <row r="30" spans="1:10">
      <c r="A30" s="532" t="s">
        <v>74</v>
      </c>
      <c r="B30" s="413">
        <v>98</v>
      </c>
      <c r="C30" s="421">
        <v>119</v>
      </c>
      <c r="D30" s="388"/>
      <c r="E30" s="526">
        <f t="shared" si="5"/>
        <v>369</v>
      </c>
      <c r="F30" s="527">
        <f t="shared" si="5"/>
        <v>437</v>
      </c>
      <c r="G30" s="533">
        <f t="shared" si="1"/>
        <v>1.1842818428184281</v>
      </c>
      <c r="H30" s="534">
        <f t="shared" si="2"/>
        <v>-0.1021897810218978</v>
      </c>
      <c r="I30" s="535">
        <f t="shared" si="3"/>
        <v>-5.2060737527114931E-2</v>
      </c>
      <c r="J30" s="536">
        <f t="shared" si="4"/>
        <v>5.5834788282806747E-2</v>
      </c>
    </row>
    <row r="31" spans="1:10">
      <c r="A31" s="532" t="s">
        <v>75</v>
      </c>
      <c r="B31" s="413">
        <v>93</v>
      </c>
      <c r="C31" s="421">
        <v>113</v>
      </c>
      <c r="D31" s="388"/>
      <c r="E31" s="526">
        <f t="shared" si="5"/>
        <v>378</v>
      </c>
      <c r="F31" s="527">
        <f t="shared" si="5"/>
        <v>451</v>
      </c>
      <c r="G31" s="533">
        <f t="shared" si="1"/>
        <v>1.193121693121693</v>
      </c>
      <c r="H31" s="534">
        <f t="shared" si="2"/>
        <v>-3.5714285714285698E-2</v>
      </c>
      <c r="I31" s="535">
        <f t="shared" si="3"/>
        <v>1.1210762331838486E-2</v>
      </c>
      <c r="J31" s="536">
        <f t="shared" si="4"/>
        <v>4.8663012788573212E-2</v>
      </c>
    </row>
    <row r="32" spans="1:10">
      <c r="A32" s="532" t="s">
        <v>76</v>
      </c>
      <c r="B32" s="413">
        <v>62</v>
      </c>
      <c r="C32" s="421">
        <v>77</v>
      </c>
      <c r="D32" s="388"/>
      <c r="E32" s="526">
        <f t="shared" si="5"/>
        <v>347</v>
      </c>
      <c r="F32" s="527">
        <f t="shared" si="5"/>
        <v>418</v>
      </c>
      <c r="G32" s="533">
        <f t="shared" si="1"/>
        <v>1.2046109510086456</v>
      </c>
      <c r="H32" s="534">
        <f t="shared" si="2"/>
        <v>-9.1623036649214673E-2</v>
      </c>
      <c r="I32" s="535">
        <f t="shared" si="3"/>
        <v>-4.1284403669724745E-2</v>
      </c>
      <c r="J32" s="536">
        <f t="shared" si="4"/>
        <v>5.5416016709409766E-2</v>
      </c>
    </row>
    <row r="33" spans="1:10">
      <c r="A33" s="421" t="s">
        <v>77</v>
      </c>
      <c r="B33" s="413">
        <v>88</v>
      </c>
      <c r="C33" s="421">
        <v>96</v>
      </c>
      <c r="D33" s="388"/>
      <c r="E33" s="526">
        <f t="shared" si="5"/>
        <v>341</v>
      </c>
      <c r="F33" s="527">
        <f t="shared" si="5"/>
        <v>405</v>
      </c>
      <c r="G33" s="533">
        <f t="shared" si="1"/>
        <v>1.1876832844574781</v>
      </c>
      <c r="H33" s="534">
        <f t="shared" si="2"/>
        <v>-9.0666666666666673E-2</v>
      </c>
      <c r="I33" s="535">
        <f t="shared" si="3"/>
        <v>-6.8965517241379337E-2</v>
      </c>
      <c r="J33" s="536">
        <f t="shared" si="4"/>
        <v>2.3864900394377608E-2</v>
      </c>
    </row>
    <row r="34" spans="1:10">
      <c r="A34" s="532" t="s">
        <v>78</v>
      </c>
      <c r="B34" s="413">
        <v>93</v>
      </c>
      <c r="C34" s="421">
        <v>98</v>
      </c>
      <c r="D34" s="388"/>
      <c r="E34" s="526">
        <f t="shared" si="5"/>
        <v>336</v>
      </c>
      <c r="F34" s="527">
        <f t="shared" si="5"/>
        <v>384</v>
      </c>
      <c r="G34" s="533">
        <f t="shared" si="1"/>
        <v>1.1428571428571428</v>
      </c>
      <c r="H34" s="534">
        <f t="shared" si="2"/>
        <v>-8.9430894308943132E-2</v>
      </c>
      <c r="I34" s="535">
        <f t="shared" si="3"/>
        <v>-0.1212814645308925</v>
      </c>
      <c r="J34" s="536">
        <f t="shared" si="4"/>
        <v>-3.4978751225890781E-2</v>
      </c>
    </row>
    <row r="35" spans="1:10">
      <c r="A35" s="532" t="s">
        <v>79</v>
      </c>
      <c r="B35" s="413">
        <v>84</v>
      </c>
      <c r="C35" s="421">
        <v>94</v>
      </c>
      <c r="D35" s="388"/>
      <c r="E35" s="526">
        <f t="shared" si="5"/>
        <v>327</v>
      </c>
      <c r="F35" s="527">
        <f t="shared" si="5"/>
        <v>365</v>
      </c>
      <c r="G35" s="533">
        <f t="shared" si="1"/>
        <v>1.1162079510703364</v>
      </c>
      <c r="H35" s="534">
        <f t="shared" si="2"/>
        <v>-0.13492063492063489</v>
      </c>
      <c r="I35" s="535">
        <f t="shared" si="3"/>
        <v>-0.19068736141906872</v>
      </c>
      <c r="J35" s="536">
        <f t="shared" si="4"/>
        <v>-6.4464289346813253E-2</v>
      </c>
    </row>
    <row r="36" spans="1:10">
      <c r="A36" s="532" t="s">
        <v>80</v>
      </c>
      <c r="B36" s="413">
        <v>84</v>
      </c>
      <c r="C36" s="421">
        <v>94</v>
      </c>
      <c r="D36" s="388"/>
      <c r="E36" s="526">
        <f t="shared" si="5"/>
        <v>349</v>
      </c>
      <c r="F36" s="527">
        <f t="shared" si="5"/>
        <v>382</v>
      </c>
      <c r="G36" s="533">
        <f t="shared" si="1"/>
        <v>1.0945558739255015</v>
      </c>
      <c r="H36" s="534">
        <f t="shared" si="2"/>
        <v>5.7636887608070175E-3</v>
      </c>
      <c r="I36" s="535">
        <f t="shared" si="3"/>
        <v>-8.6124401913875603E-2</v>
      </c>
      <c r="J36" s="536">
        <f t="shared" si="4"/>
        <v>-9.136151135849524E-2</v>
      </c>
    </row>
    <row r="37" spans="1:10">
      <c r="A37" s="421" t="s">
        <v>81</v>
      </c>
      <c r="B37" s="413">
        <v>89</v>
      </c>
      <c r="C37" s="421">
        <v>107</v>
      </c>
      <c r="D37" s="388"/>
      <c r="E37" s="526">
        <f t="shared" si="5"/>
        <v>350</v>
      </c>
      <c r="F37" s="527">
        <f t="shared" si="5"/>
        <v>393</v>
      </c>
      <c r="G37" s="533">
        <f t="shared" si="1"/>
        <v>1.1228571428571428</v>
      </c>
      <c r="H37" s="534">
        <f t="shared" si="2"/>
        <v>2.6392961876832821E-2</v>
      </c>
      <c r="I37" s="535">
        <f t="shared" si="3"/>
        <v>-2.9629629629629672E-2</v>
      </c>
      <c r="J37" s="536">
        <f t="shared" si="4"/>
        <v>-5.4582010582010732E-2</v>
      </c>
    </row>
    <row r="38" spans="1:10">
      <c r="A38" s="532" t="s">
        <v>82</v>
      </c>
      <c r="B38" s="413">
        <v>90</v>
      </c>
      <c r="C38" s="421">
        <v>97</v>
      </c>
      <c r="D38" s="388"/>
      <c r="E38" s="526">
        <f t="shared" si="5"/>
        <v>347</v>
      </c>
      <c r="F38" s="527">
        <f t="shared" si="5"/>
        <v>392</v>
      </c>
      <c r="G38" s="533">
        <f t="shared" si="1"/>
        <v>1.1296829971181557</v>
      </c>
      <c r="H38" s="534">
        <f t="shared" si="2"/>
        <v>3.2738095238095344E-2</v>
      </c>
      <c r="I38" s="535">
        <f t="shared" si="3"/>
        <v>2.0833333333333259E-2</v>
      </c>
      <c r="J38" s="536">
        <f t="shared" si="4"/>
        <v>-1.1527377521613702E-2</v>
      </c>
    </row>
    <row r="39" spans="1:10">
      <c r="A39" s="532" t="s">
        <v>83</v>
      </c>
      <c r="B39" s="413">
        <v>91</v>
      </c>
      <c r="C39" s="421">
        <v>104</v>
      </c>
      <c r="D39" s="388"/>
      <c r="E39" s="526">
        <f t="shared" si="5"/>
        <v>354</v>
      </c>
      <c r="F39" s="527">
        <f t="shared" si="5"/>
        <v>402</v>
      </c>
      <c r="G39" s="533">
        <f t="shared" si="1"/>
        <v>1.1355932203389831</v>
      </c>
      <c r="H39" s="534">
        <f t="shared" si="2"/>
        <v>8.256880733944949E-2</v>
      </c>
      <c r="I39" s="535">
        <f t="shared" si="3"/>
        <v>0.10136986301369855</v>
      </c>
      <c r="J39" s="536">
        <f t="shared" si="4"/>
        <v>1.7367076851636964E-2</v>
      </c>
    </row>
    <row r="40" spans="1:10">
      <c r="A40" s="532" t="s">
        <v>84</v>
      </c>
      <c r="B40" s="413">
        <v>89</v>
      </c>
      <c r="C40" s="421">
        <v>99</v>
      </c>
      <c r="D40" s="388"/>
      <c r="E40" s="526">
        <f t="shared" si="5"/>
        <v>359</v>
      </c>
      <c r="F40" s="527">
        <f t="shared" si="5"/>
        <v>407</v>
      </c>
      <c r="G40" s="533">
        <f t="shared" si="1"/>
        <v>1.1337047353760445</v>
      </c>
      <c r="H40" s="534">
        <f t="shared" si="2"/>
        <v>2.8653295128939771E-2</v>
      </c>
      <c r="I40" s="535">
        <f t="shared" si="3"/>
        <v>6.5445026178010401E-2</v>
      </c>
      <c r="J40" s="536">
        <f t="shared" si="4"/>
        <v>3.5766891744082541E-2</v>
      </c>
    </row>
    <row r="41" spans="1:10">
      <c r="A41" s="421" t="s">
        <v>85</v>
      </c>
      <c r="B41" s="413">
        <v>105</v>
      </c>
      <c r="C41" s="421">
        <v>121</v>
      </c>
      <c r="D41" s="388"/>
      <c r="E41" s="526">
        <f t="shared" ref="E41:F48" si="6">SUM(B38:B41)</f>
        <v>375</v>
      </c>
      <c r="F41" s="527">
        <f t="shared" si="6"/>
        <v>421</v>
      </c>
      <c r="G41" s="533">
        <f t="shared" si="1"/>
        <v>1.1226666666666667</v>
      </c>
      <c r="H41" s="534">
        <f t="shared" si="2"/>
        <v>7.1428571428571397E-2</v>
      </c>
      <c r="I41" s="535">
        <f t="shared" si="3"/>
        <v>7.1246819338422362E-2</v>
      </c>
      <c r="J41" s="536">
        <f t="shared" si="4"/>
        <v>-1.6963528413904694E-4</v>
      </c>
    </row>
    <row r="42" spans="1:10">
      <c r="A42" s="532" t="s">
        <v>86</v>
      </c>
      <c r="B42" s="413">
        <v>95</v>
      </c>
      <c r="C42" s="421">
        <v>108</v>
      </c>
      <c r="D42" s="388"/>
      <c r="E42" s="526">
        <f t="shared" si="6"/>
        <v>380</v>
      </c>
      <c r="F42" s="527">
        <f t="shared" si="6"/>
        <v>432</v>
      </c>
      <c r="G42" s="533">
        <f t="shared" si="1"/>
        <v>1.1368421052631579</v>
      </c>
      <c r="H42" s="534">
        <f t="shared" si="2"/>
        <v>9.5100864553314013E-2</v>
      </c>
      <c r="I42" s="535">
        <f t="shared" si="3"/>
        <v>0.1020408163265305</v>
      </c>
      <c r="J42" s="536">
        <f t="shared" si="4"/>
        <v>6.337271750805451E-3</v>
      </c>
    </row>
    <row r="43" spans="1:10">
      <c r="A43" s="532" t="s">
        <v>87</v>
      </c>
      <c r="B43" s="413">
        <v>83</v>
      </c>
      <c r="C43" s="421">
        <v>89</v>
      </c>
      <c r="D43" s="388"/>
      <c r="E43" s="526">
        <f t="shared" si="6"/>
        <v>372</v>
      </c>
      <c r="F43" s="527">
        <f t="shared" si="6"/>
        <v>417</v>
      </c>
      <c r="G43" s="533">
        <f t="shared" si="1"/>
        <v>1.1209677419354838</v>
      </c>
      <c r="H43" s="534">
        <f t="shared" si="2"/>
        <v>5.0847457627118731E-2</v>
      </c>
      <c r="I43" s="535">
        <f t="shared" si="3"/>
        <v>3.7313432835820892E-2</v>
      </c>
      <c r="J43" s="536">
        <f t="shared" si="4"/>
        <v>-1.2879152623977097E-2</v>
      </c>
    </row>
    <row r="44" spans="1:10">
      <c r="A44" s="532" t="s">
        <v>88</v>
      </c>
      <c r="B44" s="413">
        <v>60</v>
      </c>
      <c r="C44" s="421">
        <v>67</v>
      </c>
      <c r="D44" s="388"/>
      <c r="E44" s="526">
        <f t="shared" si="6"/>
        <v>343</v>
      </c>
      <c r="F44" s="527">
        <f t="shared" si="6"/>
        <v>385</v>
      </c>
      <c r="G44" s="533">
        <f t="shared" si="1"/>
        <v>1.1224489795918366</v>
      </c>
      <c r="H44" s="534">
        <f t="shared" si="2"/>
        <v>-4.4568245125348183E-2</v>
      </c>
      <c r="I44" s="535">
        <f t="shared" si="3"/>
        <v>-5.4054054054054057E-2</v>
      </c>
      <c r="J44" s="536">
        <f t="shared" si="4"/>
        <v>-9.9282956425814639E-3</v>
      </c>
    </row>
    <row r="45" spans="1:10">
      <c r="A45" s="532" t="s">
        <v>89</v>
      </c>
      <c r="B45" s="413">
        <v>93</v>
      </c>
      <c r="C45" s="421">
        <v>102</v>
      </c>
      <c r="D45" s="388"/>
      <c r="E45" s="526">
        <f t="shared" si="6"/>
        <v>331</v>
      </c>
      <c r="F45" s="527">
        <f t="shared" si="6"/>
        <v>366</v>
      </c>
      <c r="G45" s="533">
        <f t="shared" si="1"/>
        <v>1.1057401812688821</v>
      </c>
      <c r="H45" s="534">
        <f t="shared" ref="H45:H72" si="7">E45/E41-1</f>
        <v>-0.11733333333333329</v>
      </c>
      <c r="I45" s="535">
        <f t="shared" ref="I45:I72" si="8">F45/F41-1</f>
        <v>-0.13064133016627077</v>
      </c>
      <c r="J45" s="536">
        <f t="shared" ref="J45:J72" si="9">G45/G41-1</f>
        <v>-1.5077035686862805E-2</v>
      </c>
    </row>
    <row r="46" spans="1:10">
      <c r="A46" s="532" t="s">
        <v>444</v>
      </c>
      <c r="B46" s="413">
        <v>91</v>
      </c>
      <c r="C46" s="413">
        <v>105</v>
      </c>
      <c r="D46" s="537">
        <v>1.1538461538</v>
      </c>
      <c r="E46" s="526">
        <f t="shared" si="6"/>
        <v>327</v>
      </c>
      <c r="F46" s="527">
        <f t="shared" si="6"/>
        <v>363</v>
      </c>
      <c r="G46" s="533">
        <f t="shared" si="1"/>
        <v>1.1100917431192661</v>
      </c>
      <c r="H46" s="534">
        <f t="shared" si="7"/>
        <v>-0.13947368421052631</v>
      </c>
      <c r="I46" s="535">
        <f t="shared" si="8"/>
        <v>-0.15972222222222221</v>
      </c>
      <c r="J46" s="536">
        <f t="shared" si="9"/>
        <v>-2.3530411145090024E-2</v>
      </c>
    </row>
    <row r="47" spans="1:10">
      <c r="A47" s="532" t="s">
        <v>445</v>
      </c>
      <c r="B47" s="413">
        <v>92</v>
      </c>
      <c r="C47" s="413">
        <v>107</v>
      </c>
      <c r="D47" s="537">
        <v>1.1630434783000001</v>
      </c>
      <c r="E47" s="526">
        <f t="shared" si="6"/>
        <v>336</v>
      </c>
      <c r="F47" s="527">
        <f t="shared" si="6"/>
        <v>381</v>
      </c>
      <c r="G47" s="533">
        <f t="shared" si="1"/>
        <v>1.1339285714285714</v>
      </c>
      <c r="H47" s="534">
        <f t="shared" si="7"/>
        <v>-9.6774193548387122E-2</v>
      </c>
      <c r="I47" s="535">
        <f t="shared" si="8"/>
        <v>-8.633093525179858E-2</v>
      </c>
      <c r="J47" s="536">
        <f t="shared" si="9"/>
        <v>1.1562178828365965E-2</v>
      </c>
    </row>
    <row r="48" spans="1:10">
      <c r="A48" s="532" t="s">
        <v>453</v>
      </c>
      <c r="B48" s="413">
        <v>82</v>
      </c>
      <c r="C48" s="413">
        <v>94</v>
      </c>
      <c r="D48" s="537">
        <v>1.1463414634</v>
      </c>
      <c r="E48" s="526">
        <f t="shared" si="6"/>
        <v>358</v>
      </c>
      <c r="F48" s="527">
        <f t="shared" si="6"/>
        <v>408</v>
      </c>
      <c r="G48" s="533">
        <f t="shared" si="1"/>
        <v>1.1396648044692737</v>
      </c>
      <c r="H48" s="534">
        <f t="shared" si="7"/>
        <v>4.3731778425655898E-2</v>
      </c>
      <c r="I48" s="535">
        <f t="shared" si="8"/>
        <v>5.9740259740259649E-2</v>
      </c>
      <c r="J48" s="536">
        <f t="shared" si="9"/>
        <v>1.5337734890807475E-2</v>
      </c>
    </row>
    <row r="49" spans="1:12">
      <c r="A49" s="532" t="s">
        <v>446</v>
      </c>
      <c r="B49" s="413">
        <v>72</v>
      </c>
      <c r="C49" s="413">
        <v>78</v>
      </c>
      <c r="D49" s="537">
        <v>1.0833333332999999</v>
      </c>
      <c r="E49" s="526">
        <f>SUM(B46:B49)</f>
        <v>337</v>
      </c>
      <c r="F49" s="527">
        <f>SUM(C46:C49)</f>
        <v>384</v>
      </c>
      <c r="G49" s="533">
        <f>F49/E49</f>
        <v>1.1394658753709199</v>
      </c>
      <c r="H49" s="534">
        <f t="shared" si="7"/>
        <v>1.812688821752273E-2</v>
      </c>
      <c r="I49" s="535">
        <f t="shared" si="8"/>
        <v>4.9180327868852514E-2</v>
      </c>
      <c r="J49" s="536">
        <f t="shared" si="9"/>
        <v>3.0500559420149065E-2</v>
      </c>
      <c r="K49" s="252"/>
      <c r="L49" s="252"/>
    </row>
    <row r="50" spans="1:12">
      <c r="A50" s="532" t="s">
        <v>454</v>
      </c>
      <c r="B50" s="413">
        <v>93</v>
      </c>
      <c r="C50" s="413">
        <v>100</v>
      </c>
      <c r="D50" s="537">
        <v>1.0752688172</v>
      </c>
      <c r="E50" s="526">
        <f t="shared" ref="E50:F61" si="10">SUM(B47:B50)</f>
        <v>339</v>
      </c>
      <c r="F50" s="527">
        <f t="shared" si="10"/>
        <v>379</v>
      </c>
      <c r="G50" s="533">
        <f t="shared" ref="G50:G61" si="11">F50/E50</f>
        <v>1.1179941002949854</v>
      </c>
      <c r="H50" s="534">
        <f t="shared" si="7"/>
        <v>3.669724770642202E-2</v>
      </c>
      <c r="I50" s="535">
        <f t="shared" si="8"/>
        <v>4.4077134986225897E-2</v>
      </c>
      <c r="J50" s="536">
        <f t="shared" si="9"/>
        <v>7.1186523318462758E-3</v>
      </c>
      <c r="K50" s="352"/>
      <c r="L50" s="366"/>
    </row>
    <row r="51" spans="1:12">
      <c r="A51" s="532" t="s">
        <v>447</v>
      </c>
      <c r="B51" s="413">
        <v>87</v>
      </c>
      <c r="C51" s="413">
        <v>99</v>
      </c>
      <c r="D51" s="537">
        <v>1.1379310345</v>
      </c>
      <c r="E51" s="526">
        <f t="shared" si="10"/>
        <v>334</v>
      </c>
      <c r="F51" s="527">
        <f t="shared" si="10"/>
        <v>371</v>
      </c>
      <c r="G51" s="533">
        <f t="shared" si="11"/>
        <v>1.1107784431137724</v>
      </c>
      <c r="H51" s="534">
        <f t="shared" si="7"/>
        <v>-5.9523809523809312E-3</v>
      </c>
      <c r="I51" s="535">
        <f t="shared" si="8"/>
        <v>-2.6246719160105014E-2</v>
      </c>
      <c r="J51" s="536">
        <f t="shared" si="9"/>
        <v>-2.0415861191003803E-2</v>
      </c>
      <c r="K51" s="352"/>
      <c r="L51" s="366"/>
    </row>
    <row r="52" spans="1:12">
      <c r="A52" s="532" t="s">
        <v>455</v>
      </c>
      <c r="B52" s="413">
        <v>68</v>
      </c>
      <c r="C52" s="413">
        <v>79</v>
      </c>
      <c r="D52" s="537">
        <v>1.1617647059</v>
      </c>
      <c r="E52" s="526">
        <f t="shared" si="10"/>
        <v>320</v>
      </c>
      <c r="F52" s="527">
        <f t="shared" si="10"/>
        <v>356</v>
      </c>
      <c r="G52" s="533">
        <f t="shared" si="11"/>
        <v>1.1125</v>
      </c>
      <c r="H52" s="534">
        <f t="shared" si="7"/>
        <v>-0.1061452513966481</v>
      </c>
      <c r="I52" s="535">
        <f t="shared" si="8"/>
        <v>-0.12745098039215685</v>
      </c>
      <c r="J52" s="536">
        <f t="shared" si="9"/>
        <v>-2.383578431372535E-2</v>
      </c>
      <c r="K52" s="352"/>
      <c r="L52" s="366"/>
    </row>
    <row r="53" spans="1:12">
      <c r="A53" s="532" t="s">
        <v>448</v>
      </c>
      <c r="B53" s="413">
        <v>89</v>
      </c>
      <c r="C53" s="413">
        <v>97</v>
      </c>
      <c r="D53" s="537">
        <v>1.0898876404</v>
      </c>
      <c r="E53" s="526">
        <f t="shared" si="10"/>
        <v>337</v>
      </c>
      <c r="F53" s="527">
        <f t="shared" si="10"/>
        <v>375</v>
      </c>
      <c r="G53" s="533">
        <f t="shared" si="11"/>
        <v>1.1127596439169138</v>
      </c>
      <c r="H53" s="534">
        <f t="shared" si="7"/>
        <v>0</v>
      </c>
      <c r="I53" s="535">
        <f t="shared" si="8"/>
        <v>-2.34375E-2</v>
      </c>
      <c r="J53" s="536">
        <f t="shared" si="9"/>
        <v>-2.3437500000000111E-2</v>
      </c>
      <c r="K53" s="352"/>
      <c r="L53" s="366"/>
    </row>
    <row r="54" spans="1:12">
      <c r="A54" s="532" t="s">
        <v>456</v>
      </c>
      <c r="B54" s="413">
        <v>61</v>
      </c>
      <c r="C54" s="413">
        <v>70</v>
      </c>
      <c r="D54" s="537">
        <v>1.1475409835999999</v>
      </c>
      <c r="E54" s="526">
        <f t="shared" si="10"/>
        <v>305</v>
      </c>
      <c r="F54" s="527">
        <f t="shared" si="10"/>
        <v>345</v>
      </c>
      <c r="G54" s="533">
        <f t="shared" si="11"/>
        <v>1.1311475409836065</v>
      </c>
      <c r="H54" s="534">
        <f t="shared" si="7"/>
        <v>-0.10029498525073743</v>
      </c>
      <c r="I54" s="535">
        <f t="shared" si="8"/>
        <v>-8.9709762532981574E-2</v>
      </c>
      <c r="J54" s="536">
        <f t="shared" si="9"/>
        <v>1.1765214758423737E-2</v>
      </c>
      <c r="K54" s="352"/>
      <c r="L54" s="366"/>
    </row>
    <row r="55" spans="1:12">
      <c r="A55" s="532" t="s">
        <v>449</v>
      </c>
      <c r="B55" s="413">
        <v>68</v>
      </c>
      <c r="C55" s="413">
        <v>69</v>
      </c>
      <c r="D55" s="538">
        <v>1.0147058823999999</v>
      </c>
      <c r="E55" s="526">
        <f t="shared" si="10"/>
        <v>286</v>
      </c>
      <c r="F55" s="527">
        <f t="shared" si="10"/>
        <v>315</v>
      </c>
      <c r="G55" s="533">
        <f t="shared" si="11"/>
        <v>1.1013986013986015</v>
      </c>
      <c r="H55" s="534">
        <f t="shared" si="7"/>
        <v>-0.14371257485029942</v>
      </c>
      <c r="I55" s="535">
        <f t="shared" si="8"/>
        <v>-0.15094339622641506</v>
      </c>
      <c r="J55" s="536">
        <f t="shared" si="9"/>
        <v>-8.4443858028762087E-3</v>
      </c>
      <c r="K55" s="352"/>
      <c r="L55" s="366"/>
    </row>
    <row r="56" spans="1:12">
      <c r="A56" s="532" t="s">
        <v>457</v>
      </c>
      <c r="B56" s="413">
        <v>62</v>
      </c>
      <c r="C56" s="413">
        <v>67</v>
      </c>
      <c r="D56" s="537">
        <v>1.0806451613000001</v>
      </c>
      <c r="E56" s="526">
        <f t="shared" si="10"/>
        <v>280</v>
      </c>
      <c r="F56" s="527">
        <f t="shared" si="10"/>
        <v>303</v>
      </c>
      <c r="G56" s="533">
        <f t="shared" si="11"/>
        <v>1.0821428571428571</v>
      </c>
      <c r="H56" s="534">
        <f t="shared" si="7"/>
        <v>-0.125</v>
      </c>
      <c r="I56" s="535">
        <f t="shared" si="8"/>
        <v>-0.148876404494382</v>
      </c>
      <c r="J56" s="536">
        <f t="shared" si="9"/>
        <v>-2.7287319422151013E-2</v>
      </c>
      <c r="K56" s="352"/>
      <c r="L56" s="366"/>
    </row>
    <row r="57" spans="1:12">
      <c r="A57" s="532" t="s">
        <v>450</v>
      </c>
      <c r="B57" s="413">
        <v>68</v>
      </c>
      <c r="C57" s="413">
        <v>78</v>
      </c>
      <c r="D57" s="537">
        <v>1.1470588235000001</v>
      </c>
      <c r="E57" s="526">
        <f t="shared" si="10"/>
        <v>259</v>
      </c>
      <c r="F57" s="527">
        <f t="shared" si="10"/>
        <v>284</v>
      </c>
      <c r="G57" s="533">
        <f t="shared" si="11"/>
        <v>1.0965250965250966</v>
      </c>
      <c r="H57" s="534">
        <f t="shared" si="7"/>
        <v>-0.2314540059347181</v>
      </c>
      <c r="I57" s="535">
        <f t="shared" si="8"/>
        <v>-0.2426666666666667</v>
      </c>
      <c r="J57" s="536">
        <f t="shared" si="9"/>
        <v>-1.4589446589446498E-2</v>
      </c>
      <c r="K57" s="352"/>
      <c r="L57" s="366"/>
    </row>
    <row r="58" spans="1:12">
      <c r="A58" s="532" t="s">
        <v>458</v>
      </c>
      <c r="B58" s="413">
        <v>73</v>
      </c>
      <c r="C58" s="413">
        <v>84</v>
      </c>
      <c r="D58" s="537">
        <v>1.1506849315000001</v>
      </c>
      <c r="E58" s="526">
        <f t="shared" si="10"/>
        <v>271</v>
      </c>
      <c r="F58" s="527">
        <f t="shared" si="10"/>
        <v>298</v>
      </c>
      <c r="G58" s="533">
        <f t="shared" si="11"/>
        <v>1.0996309963099631</v>
      </c>
      <c r="H58" s="534">
        <f t="shared" si="7"/>
        <v>-0.11147540983606552</v>
      </c>
      <c r="I58" s="535">
        <f t="shared" si="8"/>
        <v>-0.13623188405797104</v>
      </c>
      <c r="J58" s="536">
        <f t="shared" si="9"/>
        <v>-2.7862452537568805E-2</v>
      </c>
      <c r="K58" s="352"/>
      <c r="L58" s="366"/>
    </row>
    <row r="59" spans="1:12">
      <c r="A59" s="532" t="s">
        <v>451</v>
      </c>
      <c r="B59" s="413">
        <v>45</v>
      </c>
      <c r="C59" s="413">
        <v>56</v>
      </c>
      <c r="D59" s="537">
        <v>1.2444444444</v>
      </c>
      <c r="E59" s="526">
        <f t="shared" si="10"/>
        <v>248</v>
      </c>
      <c r="F59" s="527">
        <f t="shared" si="10"/>
        <v>285</v>
      </c>
      <c r="G59" s="533">
        <f t="shared" si="11"/>
        <v>1.1491935483870968</v>
      </c>
      <c r="H59" s="534">
        <f t="shared" si="7"/>
        <v>-0.13286713286713292</v>
      </c>
      <c r="I59" s="535">
        <f t="shared" si="8"/>
        <v>-9.5238095238095233E-2</v>
      </c>
      <c r="J59" s="536">
        <f t="shared" si="9"/>
        <v>4.3394777265745033E-2</v>
      </c>
      <c r="L59" s="483"/>
    </row>
    <row r="60" spans="1:12">
      <c r="A60" s="532" t="s">
        <v>459</v>
      </c>
      <c r="B60" s="413">
        <v>63</v>
      </c>
      <c r="C60" s="413">
        <v>70</v>
      </c>
      <c r="D60" s="537">
        <v>1.1111111111</v>
      </c>
      <c r="E60" s="526">
        <f t="shared" si="10"/>
        <v>249</v>
      </c>
      <c r="F60" s="527">
        <f t="shared" si="10"/>
        <v>288</v>
      </c>
      <c r="G60" s="533">
        <f t="shared" si="11"/>
        <v>1.1566265060240963</v>
      </c>
      <c r="H60" s="534">
        <f t="shared" si="7"/>
        <v>-0.11071428571428577</v>
      </c>
      <c r="I60" s="535">
        <f t="shared" si="8"/>
        <v>-4.9504950495049549E-2</v>
      </c>
      <c r="J60" s="536">
        <f t="shared" si="9"/>
        <v>6.8829774543719413E-2</v>
      </c>
      <c r="K60" s="352"/>
      <c r="L60" s="366"/>
    </row>
    <row r="61" spans="1:12">
      <c r="A61" s="532" t="s">
        <v>452</v>
      </c>
      <c r="B61" s="413">
        <v>86</v>
      </c>
      <c r="C61" s="413">
        <v>98</v>
      </c>
      <c r="D61" s="537">
        <v>1.1395348836999999</v>
      </c>
      <c r="E61" s="526">
        <f t="shared" si="10"/>
        <v>267</v>
      </c>
      <c r="F61" s="527">
        <f t="shared" si="10"/>
        <v>308</v>
      </c>
      <c r="G61" s="533">
        <f t="shared" si="11"/>
        <v>1.1535580524344569</v>
      </c>
      <c r="H61" s="534">
        <f t="shared" si="7"/>
        <v>3.0888030888030826E-2</v>
      </c>
      <c r="I61" s="535">
        <f t="shared" si="8"/>
        <v>8.4507042253521236E-2</v>
      </c>
      <c r="J61" s="536">
        <f t="shared" si="9"/>
        <v>5.2012449227198276E-2</v>
      </c>
      <c r="K61" s="352"/>
      <c r="L61" s="366"/>
    </row>
    <row r="62" spans="1:12">
      <c r="A62" s="532" t="s">
        <v>495</v>
      </c>
      <c r="B62" s="413">
        <v>63</v>
      </c>
      <c r="C62" s="413">
        <v>66</v>
      </c>
      <c r="D62" s="539">
        <v>1.0476190476</v>
      </c>
      <c r="E62" s="526">
        <f t="shared" ref="E62:F64" si="12">SUM(B59:B62)</f>
        <v>257</v>
      </c>
      <c r="F62" s="527">
        <f t="shared" si="12"/>
        <v>290</v>
      </c>
      <c r="G62" s="533">
        <f t="shared" ref="G62:G67" si="13">F62/E62</f>
        <v>1.1284046692607004</v>
      </c>
      <c r="H62" s="534">
        <f t="shared" si="7"/>
        <v>-5.1660516605166018E-2</v>
      </c>
      <c r="I62" s="535">
        <f t="shared" si="8"/>
        <v>-2.6845637583892579E-2</v>
      </c>
      <c r="J62" s="536">
        <f t="shared" si="9"/>
        <v>2.6166662314261124E-2</v>
      </c>
      <c r="K62" s="352"/>
      <c r="L62" s="366"/>
    </row>
    <row r="63" spans="1:12">
      <c r="A63" s="532" t="s">
        <v>501</v>
      </c>
      <c r="B63" s="413">
        <v>55</v>
      </c>
      <c r="C63" s="413">
        <v>60</v>
      </c>
      <c r="D63" s="539">
        <v>1.0909090909000001</v>
      </c>
      <c r="E63" s="526">
        <f t="shared" si="12"/>
        <v>267</v>
      </c>
      <c r="F63" s="527">
        <f t="shared" si="12"/>
        <v>294</v>
      </c>
      <c r="G63" s="533">
        <f t="shared" si="13"/>
        <v>1.101123595505618</v>
      </c>
      <c r="H63" s="534">
        <f t="shared" si="7"/>
        <v>7.6612903225806495E-2</v>
      </c>
      <c r="I63" s="535">
        <f t="shared" si="8"/>
        <v>3.1578947368421151E-2</v>
      </c>
      <c r="J63" s="536">
        <f t="shared" si="9"/>
        <v>-4.1829292331953427E-2</v>
      </c>
      <c r="K63" s="352"/>
      <c r="L63" s="366"/>
    </row>
    <row r="64" spans="1:12">
      <c r="A64" s="532" t="s">
        <v>507</v>
      </c>
      <c r="B64" s="413">
        <v>58</v>
      </c>
      <c r="C64" s="413">
        <v>61</v>
      </c>
      <c r="D64" s="539">
        <v>1.0517241379</v>
      </c>
      <c r="E64" s="526">
        <f t="shared" si="12"/>
        <v>262</v>
      </c>
      <c r="F64" s="527">
        <f t="shared" si="12"/>
        <v>285</v>
      </c>
      <c r="G64" s="533">
        <f t="shared" si="13"/>
        <v>1.0877862595419847</v>
      </c>
      <c r="H64" s="534">
        <f t="shared" si="7"/>
        <v>5.2208835341365445E-2</v>
      </c>
      <c r="I64" s="535">
        <f t="shared" si="8"/>
        <v>-1.041666666666663E-2</v>
      </c>
      <c r="J64" s="536">
        <f t="shared" si="9"/>
        <v>-5.9518129770992356E-2</v>
      </c>
      <c r="K64" s="352"/>
      <c r="L64" s="366"/>
    </row>
    <row r="65" spans="1:14">
      <c r="A65" s="532" t="s">
        <v>509</v>
      </c>
      <c r="B65" s="413">
        <v>62</v>
      </c>
      <c r="C65" s="413">
        <v>66</v>
      </c>
      <c r="D65" s="539">
        <v>1.064516129</v>
      </c>
      <c r="E65" s="526">
        <f t="shared" ref="E65:F67" si="14">SUM(B62:B65)</f>
        <v>238</v>
      </c>
      <c r="F65" s="527">
        <f t="shared" si="14"/>
        <v>253</v>
      </c>
      <c r="G65" s="540">
        <f t="shared" si="13"/>
        <v>1.0630252100840336</v>
      </c>
      <c r="H65" s="534">
        <f t="shared" si="7"/>
        <v>-0.10861423220973787</v>
      </c>
      <c r="I65" s="535">
        <f t="shared" si="8"/>
        <v>-0.1785714285714286</v>
      </c>
      <c r="J65" s="536">
        <f t="shared" si="9"/>
        <v>-7.84813925570228E-2</v>
      </c>
      <c r="K65" s="369"/>
      <c r="L65" s="366"/>
    </row>
    <row r="66" spans="1:14">
      <c r="A66" s="532" t="s">
        <v>511</v>
      </c>
      <c r="B66" s="413">
        <v>65</v>
      </c>
      <c r="C66" s="413">
        <v>66</v>
      </c>
      <c r="D66" s="538">
        <v>1.0153846153999999</v>
      </c>
      <c r="E66" s="526">
        <f t="shared" si="14"/>
        <v>240</v>
      </c>
      <c r="F66" s="527">
        <f t="shared" si="14"/>
        <v>253</v>
      </c>
      <c r="G66" s="540">
        <f t="shared" si="13"/>
        <v>1.0541666666666667</v>
      </c>
      <c r="H66" s="534">
        <f t="shared" si="7"/>
        <v>-6.6147859922178975E-2</v>
      </c>
      <c r="I66" s="535">
        <f t="shared" si="8"/>
        <v>-0.12758620689655176</v>
      </c>
      <c r="J66" s="536">
        <f t="shared" si="9"/>
        <v>-6.579022988505745E-2</v>
      </c>
      <c r="K66" s="386"/>
      <c r="L66" s="366"/>
    </row>
    <row r="67" spans="1:14">
      <c r="A67" s="532" t="s">
        <v>515</v>
      </c>
      <c r="B67" s="413">
        <v>72</v>
      </c>
      <c r="C67" s="413">
        <v>83</v>
      </c>
      <c r="D67" s="539">
        <v>1.1527777777999999</v>
      </c>
      <c r="E67" s="526">
        <f t="shared" si="14"/>
        <v>257</v>
      </c>
      <c r="F67" s="527">
        <f t="shared" si="14"/>
        <v>276</v>
      </c>
      <c r="G67" s="540">
        <f t="shared" si="13"/>
        <v>1.0739299610894941</v>
      </c>
      <c r="H67" s="534">
        <f t="shared" si="7"/>
        <v>-3.7453183520599231E-2</v>
      </c>
      <c r="I67" s="535">
        <f t="shared" si="8"/>
        <v>-6.1224489795918324E-2</v>
      </c>
      <c r="J67" s="536">
        <f t="shared" si="9"/>
        <v>-2.4696259826888056E-2</v>
      </c>
      <c r="K67" s="405"/>
      <c r="L67" s="366"/>
    </row>
    <row r="68" spans="1:14">
      <c r="A68" s="532" t="s">
        <v>523</v>
      </c>
      <c r="B68" s="413">
        <v>46</v>
      </c>
      <c r="C68" s="413">
        <v>48</v>
      </c>
      <c r="D68" s="539">
        <v>1.0434782609</v>
      </c>
      <c r="E68" s="526">
        <f t="shared" ref="E68:F70" si="15">SUM(B65:B68)</f>
        <v>245</v>
      </c>
      <c r="F68" s="527">
        <f t="shared" si="15"/>
        <v>263</v>
      </c>
      <c r="G68" s="540">
        <f t="shared" ref="G68:G73" si="16">F68/E68</f>
        <v>1.073469387755102</v>
      </c>
      <c r="H68" s="534">
        <f t="shared" si="7"/>
        <v>-6.4885496183206159E-2</v>
      </c>
      <c r="I68" s="535">
        <f t="shared" si="8"/>
        <v>-7.7192982456140369E-2</v>
      </c>
      <c r="J68" s="536">
        <f t="shared" si="9"/>
        <v>-1.3161475116362342E-2</v>
      </c>
      <c r="K68" s="420"/>
      <c r="L68" s="366"/>
    </row>
    <row r="69" spans="1:14">
      <c r="A69" s="532" t="s">
        <v>527</v>
      </c>
      <c r="B69" s="389">
        <v>83</v>
      </c>
      <c r="C69" s="389">
        <v>96</v>
      </c>
      <c r="D69" s="539">
        <v>1.1566265060000001</v>
      </c>
      <c r="E69" s="526">
        <f t="shared" si="15"/>
        <v>266</v>
      </c>
      <c r="F69" s="527">
        <f t="shared" si="15"/>
        <v>293</v>
      </c>
      <c r="G69" s="540">
        <f t="shared" si="16"/>
        <v>1.1015037593984962</v>
      </c>
      <c r="H69" s="534">
        <f t="shared" si="7"/>
        <v>0.11764705882352944</v>
      </c>
      <c r="I69" s="535">
        <f t="shared" si="8"/>
        <v>0.15810276679841895</v>
      </c>
      <c r="J69" s="536">
        <f t="shared" si="9"/>
        <v>3.6197212398585421E-2</v>
      </c>
    </row>
    <row r="70" spans="1:14">
      <c r="A70" s="532" t="s">
        <v>536</v>
      </c>
      <c r="B70" s="389">
        <v>73</v>
      </c>
      <c r="C70" s="389">
        <v>81</v>
      </c>
      <c r="D70" s="539">
        <v>1.1095890411</v>
      </c>
      <c r="E70" s="526">
        <f t="shared" si="15"/>
        <v>274</v>
      </c>
      <c r="F70" s="527">
        <f t="shared" si="15"/>
        <v>308</v>
      </c>
      <c r="G70" s="533">
        <f t="shared" si="16"/>
        <v>1.1240875912408759</v>
      </c>
      <c r="H70" s="534">
        <f t="shared" si="7"/>
        <v>0.14166666666666661</v>
      </c>
      <c r="I70" s="535">
        <f t="shared" si="8"/>
        <v>0.21739130434782616</v>
      </c>
      <c r="J70" s="536">
        <f t="shared" si="9"/>
        <v>6.6328149793716262E-2</v>
      </c>
    </row>
    <row r="71" spans="1:14">
      <c r="A71" s="421" t="s">
        <v>538</v>
      </c>
      <c r="B71" s="389">
        <v>70</v>
      </c>
      <c r="C71" s="389">
        <v>80</v>
      </c>
      <c r="D71" s="539">
        <v>1.1428571429000001</v>
      </c>
      <c r="E71" s="526">
        <f t="shared" ref="E71:F73" si="17">SUM(B68:B71)</f>
        <v>272</v>
      </c>
      <c r="F71" s="527">
        <f t="shared" si="17"/>
        <v>305</v>
      </c>
      <c r="G71" s="533">
        <f t="shared" si="16"/>
        <v>1.1213235294117647</v>
      </c>
      <c r="H71" s="534">
        <f t="shared" si="7"/>
        <v>5.8365758754863828E-2</v>
      </c>
      <c r="I71" s="535">
        <f t="shared" si="8"/>
        <v>0.10507246376811596</v>
      </c>
      <c r="J71" s="536">
        <f t="shared" si="9"/>
        <v>4.4130967604433025E-2</v>
      </c>
    </row>
    <row r="72" spans="1:14">
      <c r="A72" s="532" t="s">
        <v>546</v>
      </c>
      <c r="B72" s="389">
        <v>63</v>
      </c>
      <c r="C72" s="389">
        <v>67</v>
      </c>
      <c r="D72" s="539">
        <v>1.0634920635</v>
      </c>
      <c r="E72" s="526">
        <f t="shared" si="17"/>
        <v>289</v>
      </c>
      <c r="F72" s="527">
        <f t="shared" si="17"/>
        <v>324</v>
      </c>
      <c r="G72" s="533">
        <f t="shared" si="16"/>
        <v>1.1211072664359862</v>
      </c>
      <c r="H72" s="534">
        <f t="shared" si="7"/>
        <v>0.17959183673469381</v>
      </c>
      <c r="I72" s="535">
        <f t="shared" si="8"/>
        <v>0.23193916349809895</v>
      </c>
      <c r="J72" s="536">
        <f t="shared" si="9"/>
        <v>4.4377491546831349E-2</v>
      </c>
    </row>
    <row r="73" spans="1:14">
      <c r="A73" s="532" t="s">
        <v>552</v>
      </c>
      <c r="B73" s="389">
        <v>85</v>
      </c>
      <c r="C73" s="389">
        <v>91</v>
      </c>
      <c r="D73" s="539">
        <v>1.0705882353</v>
      </c>
      <c r="E73" s="526">
        <f t="shared" si="17"/>
        <v>291</v>
      </c>
      <c r="F73" s="527">
        <f t="shared" si="17"/>
        <v>319</v>
      </c>
      <c r="G73" s="533">
        <f t="shared" si="16"/>
        <v>1.0962199312714778</v>
      </c>
      <c r="H73" s="534">
        <f t="shared" ref="H73" si="18">E73/E69-1</f>
        <v>9.3984962406014949E-2</v>
      </c>
      <c r="I73" s="535">
        <f t="shared" ref="I73" si="19">F73/F69-1</f>
        <v>8.8737201365187701E-2</v>
      </c>
      <c r="J73" s="536">
        <f t="shared" ref="J73" si="20">G73/G69-1</f>
        <v>-4.7969224634365482E-3</v>
      </c>
    </row>
    <row r="74" spans="1:14">
      <c r="A74" s="532" t="s">
        <v>558</v>
      </c>
      <c r="B74" s="389">
        <v>78</v>
      </c>
      <c r="C74" s="389">
        <v>89</v>
      </c>
      <c r="D74" s="539">
        <v>1.1410256409999999</v>
      </c>
      <c r="E74" s="552">
        <f>SUM(B71:B74)</f>
        <v>296</v>
      </c>
      <c r="F74" s="527">
        <f t="shared" ref="F74" si="21">SUM(C71:C74)</f>
        <v>327</v>
      </c>
      <c r="G74" s="533">
        <f>F74/E74</f>
        <v>1.1047297297297298</v>
      </c>
      <c r="H74" s="534">
        <f t="shared" ref="H74" si="22">E74/E70-1</f>
        <v>8.0291970802919721E-2</v>
      </c>
      <c r="I74" s="535">
        <f t="shared" ref="I74" si="23">F74/F70-1</f>
        <v>6.1688311688311792E-2</v>
      </c>
      <c r="J74" s="536">
        <f>G74/G70-1</f>
        <v>-1.722095472095464E-2</v>
      </c>
      <c r="L74" s="563"/>
      <c r="M74" s="563"/>
      <c r="N74" s="563"/>
    </row>
    <row r="75" spans="1:14">
      <c r="A75" s="532" t="s">
        <v>565</v>
      </c>
      <c r="B75" s="389">
        <v>69</v>
      </c>
      <c r="C75" s="389">
        <v>81</v>
      </c>
      <c r="D75" s="539">
        <v>1.1739130435</v>
      </c>
      <c r="E75" s="562">
        <f>SUM(B72:B75)</f>
        <v>295</v>
      </c>
      <c r="F75" s="527">
        <f t="shared" ref="F75" si="24">SUM(C72:C75)</f>
        <v>328</v>
      </c>
      <c r="G75" s="533">
        <f>F75/E75</f>
        <v>1.111864406779661</v>
      </c>
      <c r="H75" s="534">
        <f t="shared" ref="H75" si="25">E75/E71-1</f>
        <v>8.4558823529411686E-2</v>
      </c>
      <c r="I75" s="535">
        <f t="shared" ref="I75" si="26">F75/F71-1</f>
        <v>7.5409836065573721E-2</v>
      </c>
      <c r="J75" s="536">
        <f>G75/G71-1</f>
        <v>-8.4356765768268671E-3</v>
      </c>
      <c r="L75" s="563"/>
      <c r="M75" s="563"/>
      <c r="N75" s="563"/>
    </row>
    <row r="76" spans="1:14">
      <c r="A76" s="532" t="s">
        <v>570</v>
      </c>
      <c r="B76" s="389">
        <v>60</v>
      </c>
      <c r="C76" s="389">
        <v>72</v>
      </c>
      <c r="D76" s="539">
        <v>1.2</v>
      </c>
      <c r="E76" s="572">
        <f>SUM(B73:B76)</f>
        <v>292</v>
      </c>
      <c r="F76" s="527">
        <f t="shared" ref="F76" si="27">SUM(C73:C76)</f>
        <v>333</v>
      </c>
      <c r="G76" s="533">
        <f>F76/E76</f>
        <v>1.1404109589041096</v>
      </c>
      <c r="H76" s="534">
        <f t="shared" ref="H76" si="28">E76/E72-1</f>
        <v>1.0380622837370179E-2</v>
      </c>
      <c r="I76" s="535">
        <f t="shared" ref="I76" si="29">F76/F72-1</f>
        <v>2.7777777777777679E-2</v>
      </c>
      <c r="J76" s="536">
        <f>G76/G72-1</f>
        <v>1.7218417047184076E-2</v>
      </c>
      <c r="L76" s="563"/>
      <c r="M76" s="563"/>
      <c r="N76" s="563"/>
    </row>
    <row r="77" spans="1:14">
      <c r="A77" s="532" t="s">
        <v>579</v>
      </c>
      <c r="B77" s="389">
        <v>79</v>
      </c>
      <c r="C77" s="389">
        <v>86</v>
      </c>
      <c r="D77" s="539">
        <v>1.0886075949</v>
      </c>
      <c r="E77" s="592">
        <f>SUM(B74:B77)</f>
        <v>286</v>
      </c>
      <c r="F77" s="527">
        <f t="shared" ref="F77" si="30">SUM(C74:C77)</f>
        <v>328</v>
      </c>
      <c r="G77" s="533">
        <f>F77/E77</f>
        <v>1.1468531468531469</v>
      </c>
      <c r="H77" s="534">
        <f t="shared" ref="H77" si="31">E77/E73-1</f>
        <v>-1.718213058419249E-2</v>
      </c>
      <c r="I77" s="535">
        <f t="shared" ref="I77" si="32">F77/F73-1</f>
        <v>2.8213166144200663E-2</v>
      </c>
      <c r="J77" s="536">
        <f>G77/G73-1</f>
        <v>4.6188920797071154E-2</v>
      </c>
    </row>
    <row r="79" spans="1:14">
      <c r="C79" t="s">
        <v>520</v>
      </c>
    </row>
  </sheetData>
  <customSheetViews>
    <customSheetView guid="{BE477902-03C8-43E2-8A95-9B5C06ED7E3B}" topLeftCell="A13">
      <selection activeCell="S55" sqref="S55"/>
      <pageMargins left="0.7" right="0.7" top="0.75" bottom="0.75" header="0.3" footer="0.3"/>
    </customSheetView>
    <customSheetView guid="{54431632-60CA-490A-B625-F84D986B77B5}" topLeftCell="A19">
      <selection activeCell="C65" sqref="C65"/>
      <pageMargins left="0.7" right="0.7" top="0.75" bottom="0.75" header="0.3" footer="0.3"/>
    </customSheetView>
    <customSheetView guid="{CA0580B8-3FF5-49ED-816A-017DDF38942F}" topLeftCell="A19">
      <selection activeCell="C65" sqref="C65"/>
      <pageMargins left="0.7" right="0.7" top="0.75" bottom="0.75" header="0.3" footer="0.3"/>
    </customSheetView>
  </customSheetViews>
  <mergeCells count="2">
    <mergeCell ref="E3:G3"/>
    <mergeCell ref="H3:J3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  <pageSetUpPr fitToPage="1"/>
  </sheetPr>
  <dimension ref="A1:X194"/>
  <sheetViews>
    <sheetView zoomScaleNormal="100" workbookViewId="0">
      <pane xSplit="1" ySplit="30" topLeftCell="B31" activePane="bottomRight" state="frozen"/>
      <selection pane="topRight" activeCell="B1" sqref="B1"/>
      <selection pane="bottomLeft" activeCell="A31" sqref="A31"/>
      <selection pane="bottomRight" activeCell="B31" sqref="B31"/>
    </sheetView>
  </sheetViews>
  <sheetFormatPr defaultRowHeight="13.8"/>
  <cols>
    <col min="3" max="9" width="7.6640625" style="117" customWidth="1"/>
    <col min="10" max="10" width="3.5546875" style="118" customWidth="1"/>
    <col min="11" max="11" width="5.6640625" style="19" customWidth="1"/>
    <col min="12" max="12" width="13.5546875" style="67" bestFit="1" customWidth="1"/>
    <col min="13" max="13" width="10" style="67" customWidth="1"/>
    <col min="14" max="14" width="9.88671875" style="67" bestFit="1" customWidth="1"/>
    <col min="15" max="15" width="9.5546875" style="67" customWidth="1"/>
    <col min="16" max="16" width="9.44140625" style="118" bestFit="1" customWidth="1"/>
    <col min="17" max="18" width="9.6640625" style="118" customWidth="1"/>
    <col min="19" max="19" width="7.6640625" customWidth="1"/>
    <col min="20" max="80" width="5" customWidth="1"/>
    <col min="81" max="81" width="11.6640625" bestFit="1" customWidth="1"/>
  </cols>
  <sheetData>
    <row r="1" spans="1:24" ht="20.25" customHeight="1">
      <c r="A1" s="7" t="s">
        <v>253</v>
      </c>
      <c r="B1" s="6"/>
      <c r="C1" s="121"/>
      <c r="D1" s="11"/>
      <c r="E1" s="11"/>
      <c r="F1" s="11"/>
      <c r="G1" s="11"/>
      <c r="H1" s="11"/>
      <c r="I1" s="11"/>
      <c r="J1" s="11"/>
      <c r="K1" s="12"/>
      <c r="L1" s="119"/>
      <c r="M1" s="120"/>
      <c r="N1" s="120"/>
      <c r="O1" s="120"/>
      <c r="P1" s="8"/>
      <c r="Q1" s="8"/>
      <c r="R1" s="8"/>
      <c r="S1" s="6"/>
      <c r="T1" s="6"/>
      <c r="U1" s="56"/>
      <c r="V1" s="56"/>
      <c r="W1" s="56"/>
      <c r="X1" s="56"/>
    </row>
    <row r="2" spans="1:24" s="56" customFormat="1" ht="13.5" customHeight="1">
      <c r="A2" s="268"/>
      <c r="C2" s="23"/>
      <c r="D2" s="269"/>
      <c r="E2" s="269"/>
      <c r="F2" s="269"/>
      <c r="G2" s="269"/>
      <c r="H2" s="269"/>
      <c r="I2" s="269"/>
      <c r="J2" s="269"/>
      <c r="K2" s="31"/>
      <c r="L2" s="275"/>
      <c r="M2" s="204"/>
      <c r="N2" s="204"/>
      <c r="O2" s="204"/>
      <c r="P2" s="80"/>
      <c r="Q2" s="80"/>
      <c r="R2" s="80"/>
    </row>
    <row r="3" spans="1:24" s="56" customFormat="1" ht="13.5" customHeight="1">
      <c r="A3" s="268"/>
      <c r="C3" s="23"/>
      <c r="D3" s="269"/>
      <c r="E3" s="269"/>
      <c r="F3" s="269"/>
      <c r="G3" s="269"/>
      <c r="H3" s="269"/>
      <c r="I3" s="269"/>
      <c r="J3" s="269"/>
      <c r="K3" s="31"/>
      <c r="L3" s="275"/>
      <c r="M3" s="204"/>
      <c r="N3" s="204"/>
      <c r="O3" s="204"/>
      <c r="P3" s="80"/>
      <c r="Q3" s="80"/>
      <c r="R3" s="80"/>
    </row>
    <row r="4" spans="1:24" s="56" customFormat="1" ht="13.5" customHeight="1">
      <c r="A4" s="268"/>
      <c r="C4" s="23"/>
      <c r="D4" s="269"/>
      <c r="E4" s="269"/>
      <c r="F4" s="269"/>
      <c r="G4" s="269"/>
      <c r="H4" s="269"/>
      <c r="I4" s="269"/>
      <c r="J4" s="269"/>
      <c r="K4" s="31"/>
      <c r="L4" s="275"/>
      <c r="M4" s="204"/>
      <c r="N4" s="204"/>
      <c r="O4" s="204"/>
      <c r="P4" s="80"/>
      <c r="Q4" s="80"/>
      <c r="R4" s="80"/>
    </row>
    <row r="5" spans="1:24" s="56" customFormat="1" ht="13.5" customHeight="1">
      <c r="A5" s="268"/>
      <c r="C5" s="23"/>
      <c r="D5" s="269"/>
      <c r="E5" s="269"/>
      <c r="F5" s="269"/>
      <c r="G5" s="269"/>
      <c r="H5" s="269"/>
      <c r="I5" s="269"/>
      <c r="J5" s="269"/>
      <c r="K5" s="31"/>
      <c r="L5" s="275"/>
      <c r="M5" s="204"/>
      <c r="N5" s="204"/>
      <c r="O5" s="204"/>
      <c r="P5" s="80"/>
      <c r="Q5" s="80"/>
      <c r="R5" s="80"/>
    </row>
    <row r="6" spans="1:24" s="56" customFormat="1" ht="13.5" customHeight="1">
      <c r="A6" s="268"/>
      <c r="C6" s="23"/>
      <c r="D6" s="269"/>
      <c r="E6" s="269"/>
      <c r="F6" s="269"/>
      <c r="G6" s="269"/>
      <c r="H6" s="269"/>
      <c r="I6" s="269"/>
      <c r="J6" s="269"/>
      <c r="K6" s="31"/>
      <c r="L6" s="275"/>
      <c r="M6" s="204"/>
      <c r="N6" s="204"/>
      <c r="O6" s="204"/>
      <c r="P6" s="80"/>
      <c r="Q6" s="80"/>
      <c r="R6" s="80"/>
    </row>
    <row r="7" spans="1:24" s="56" customFormat="1" ht="13.5" customHeight="1">
      <c r="A7" s="268"/>
      <c r="C7" s="23"/>
      <c r="D7" s="269"/>
      <c r="E7" s="269"/>
      <c r="F7" s="269"/>
      <c r="G7" s="269"/>
      <c r="H7" s="269"/>
      <c r="I7" s="269"/>
      <c r="J7" s="269"/>
      <c r="K7" s="31"/>
      <c r="L7" s="275"/>
      <c r="M7" s="204"/>
      <c r="N7" s="204"/>
      <c r="O7" s="204"/>
      <c r="P7" s="80"/>
      <c r="Q7" s="80"/>
      <c r="R7" s="80"/>
    </row>
    <row r="8" spans="1:24" s="56" customFormat="1" ht="13.5" customHeight="1">
      <c r="A8" s="268"/>
      <c r="C8" s="23"/>
      <c r="D8" s="269"/>
      <c r="E8" s="269"/>
      <c r="F8" s="269"/>
      <c r="G8" s="269"/>
      <c r="H8" s="269"/>
      <c r="I8" s="269"/>
      <c r="J8" s="269"/>
      <c r="K8" s="31"/>
      <c r="L8" s="275"/>
      <c r="M8" s="204"/>
      <c r="N8" s="204"/>
      <c r="O8" s="204"/>
      <c r="P8" s="80"/>
      <c r="Q8" s="80"/>
      <c r="R8" s="80"/>
    </row>
    <row r="9" spans="1:24" s="56" customFormat="1" ht="13.5" customHeight="1">
      <c r="A9" s="268"/>
      <c r="C9" s="23"/>
      <c r="D9" s="269"/>
      <c r="E9" s="269"/>
      <c r="F9" s="269"/>
      <c r="G9" s="269"/>
      <c r="H9" s="269"/>
      <c r="I9" s="269"/>
      <c r="J9" s="269"/>
      <c r="K9" s="31"/>
      <c r="L9" s="275"/>
      <c r="M9" s="204"/>
      <c r="N9" s="204"/>
      <c r="O9" s="204"/>
      <c r="P9" s="80"/>
      <c r="Q9" s="80"/>
      <c r="R9" s="80"/>
    </row>
    <row r="10" spans="1:24" s="56" customFormat="1" ht="13.5" customHeight="1">
      <c r="A10" s="268"/>
      <c r="C10" s="23"/>
      <c r="D10" s="269"/>
      <c r="E10" s="269"/>
      <c r="F10" s="269"/>
      <c r="G10" s="269"/>
      <c r="H10" s="269"/>
      <c r="I10" s="269"/>
      <c r="J10" s="269"/>
      <c r="K10" s="31"/>
      <c r="L10" s="275"/>
      <c r="M10" s="204"/>
      <c r="N10" s="204"/>
      <c r="O10" s="204"/>
      <c r="P10" s="80"/>
      <c r="Q10" s="80"/>
      <c r="R10" s="80"/>
    </row>
    <row r="11" spans="1:24" s="56" customFormat="1" ht="13.5" customHeight="1">
      <c r="A11" s="268"/>
      <c r="C11" s="23"/>
      <c r="D11" s="269"/>
      <c r="E11" s="269"/>
      <c r="F11" s="269"/>
      <c r="G11" s="269"/>
      <c r="H11" s="269"/>
      <c r="I11" s="269"/>
      <c r="J11" s="269"/>
      <c r="K11" s="31"/>
      <c r="L11" s="275"/>
      <c r="M11" s="204"/>
      <c r="N11" s="204"/>
      <c r="O11" s="204"/>
      <c r="P11" s="80"/>
      <c r="Q11" s="80"/>
      <c r="R11" s="80"/>
    </row>
    <row r="12" spans="1:24" s="56" customFormat="1" ht="13.5" customHeight="1">
      <c r="A12" s="268"/>
      <c r="C12" s="23"/>
      <c r="D12" s="269"/>
      <c r="E12" s="269"/>
      <c r="F12" s="269"/>
      <c r="G12" s="269"/>
      <c r="H12" s="269"/>
      <c r="I12" s="269"/>
      <c r="J12" s="269"/>
      <c r="K12" s="31"/>
      <c r="L12" s="275"/>
      <c r="M12" s="204"/>
      <c r="N12" s="204"/>
      <c r="O12" s="204"/>
      <c r="P12" s="80"/>
      <c r="Q12" s="80"/>
      <c r="R12" s="80"/>
    </row>
    <row r="13" spans="1:24" s="56" customFormat="1" ht="13.5" customHeight="1">
      <c r="A13" s="268"/>
      <c r="C13" s="23"/>
      <c r="D13" s="269"/>
      <c r="E13" s="269"/>
      <c r="F13" s="269"/>
      <c r="G13" s="269"/>
      <c r="H13" s="269"/>
      <c r="I13" s="269"/>
      <c r="J13" s="269"/>
      <c r="K13" s="31"/>
      <c r="L13" s="275"/>
      <c r="M13" s="204"/>
      <c r="N13" s="204"/>
      <c r="O13" s="204"/>
      <c r="P13" s="80"/>
      <c r="Q13" s="80"/>
      <c r="R13" s="80"/>
    </row>
    <row r="14" spans="1:24" s="56" customFormat="1" ht="13.5" customHeight="1">
      <c r="A14" s="268"/>
      <c r="C14" s="23"/>
      <c r="D14" s="269"/>
      <c r="E14" s="269"/>
      <c r="F14" s="269"/>
      <c r="G14" s="269"/>
      <c r="H14" s="269"/>
      <c r="I14" s="269"/>
      <c r="J14" s="269"/>
      <c r="K14" s="31"/>
      <c r="L14" s="275"/>
      <c r="M14" s="204"/>
      <c r="N14" s="204"/>
      <c r="O14" s="204"/>
      <c r="P14" s="80"/>
      <c r="Q14" s="80"/>
      <c r="R14" s="80"/>
    </row>
    <row r="15" spans="1:24" s="56" customFormat="1" ht="13.5" customHeight="1">
      <c r="A15" s="268"/>
      <c r="C15" s="23"/>
      <c r="D15" s="269"/>
      <c r="E15" s="269"/>
      <c r="F15" s="269"/>
      <c r="G15" s="269"/>
      <c r="H15" s="269"/>
      <c r="I15" s="269"/>
      <c r="J15" s="269"/>
      <c r="K15" s="31"/>
      <c r="L15" s="275"/>
      <c r="M15" s="204"/>
      <c r="N15" s="204"/>
      <c r="O15" s="204"/>
      <c r="P15" s="80"/>
      <c r="Q15" s="80"/>
      <c r="R15" s="80"/>
    </row>
    <row r="16" spans="1:24" s="56" customFormat="1" ht="13.5" customHeight="1">
      <c r="A16" s="268"/>
      <c r="C16" s="23"/>
      <c r="D16" s="269"/>
      <c r="E16" s="269"/>
      <c r="F16" s="269"/>
      <c r="G16" s="269"/>
      <c r="H16" s="269"/>
      <c r="I16" s="269"/>
      <c r="J16" s="269"/>
      <c r="K16" s="31"/>
      <c r="L16" s="275"/>
      <c r="M16" s="204"/>
      <c r="N16" s="204"/>
      <c r="O16" s="204"/>
      <c r="P16" s="80"/>
      <c r="Q16" s="80"/>
      <c r="R16" s="80"/>
    </row>
    <row r="17" spans="1:23" ht="12.75" customHeight="1"/>
    <row r="18" spans="1:23" ht="12.75" customHeight="1">
      <c r="A18" s="329" t="s">
        <v>28</v>
      </c>
      <c r="B18" s="327" t="s">
        <v>33</v>
      </c>
      <c r="C18" s="327" t="s">
        <v>284</v>
      </c>
      <c r="D18" s="327" t="s">
        <v>264</v>
      </c>
      <c r="E18" s="327" t="s">
        <v>285</v>
      </c>
      <c r="F18" s="327" t="s">
        <v>64</v>
      </c>
      <c r="G18" s="327" t="s">
        <v>286</v>
      </c>
      <c r="H18" s="327" t="s">
        <v>287</v>
      </c>
      <c r="I18" s="327" t="s">
        <v>288</v>
      </c>
      <c r="L18" s="118"/>
      <c r="M18" s="118"/>
      <c r="N18" s="118"/>
      <c r="O18" s="118"/>
    </row>
    <row r="19" spans="1:23">
      <c r="A19" s="28">
        <v>2003</v>
      </c>
      <c r="B19" s="83">
        <v>1</v>
      </c>
      <c r="C19" s="117">
        <v>263</v>
      </c>
      <c r="D19" s="117">
        <v>4</v>
      </c>
      <c r="E19" s="117">
        <v>77</v>
      </c>
      <c r="F19" s="117">
        <v>21</v>
      </c>
      <c r="G19" s="117">
        <v>33</v>
      </c>
      <c r="H19" s="117">
        <v>4</v>
      </c>
      <c r="I19" s="117">
        <v>402</v>
      </c>
      <c r="L19" s="66"/>
      <c r="M19" s="66"/>
      <c r="N19" s="66"/>
      <c r="O19" s="66"/>
      <c r="P19" s="66"/>
      <c r="Q19" s="66"/>
      <c r="R19" s="66"/>
    </row>
    <row r="20" spans="1:23">
      <c r="A20" s="28">
        <v>2003</v>
      </c>
      <c r="B20" s="83">
        <v>2</v>
      </c>
      <c r="C20" s="117">
        <v>241</v>
      </c>
      <c r="D20" s="117">
        <v>22</v>
      </c>
      <c r="E20" s="117">
        <v>53</v>
      </c>
      <c r="F20" s="117">
        <v>15</v>
      </c>
      <c r="G20" s="117">
        <v>17</v>
      </c>
      <c r="H20" s="117" t="s">
        <v>289</v>
      </c>
      <c r="I20" s="117">
        <v>348</v>
      </c>
      <c r="L20" s="66"/>
      <c r="M20" s="66"/>
      <c r="N20" s="66"/>
      <c r="O20" s="66"/>
      <c r="P20" s="66"/>
      <c r="Q20" s="66"/>
      <c r="R20" s="66"/>
    </row>
    <row r="21" spans="1:23">
      <c r="A21" s="28">
        <v>2003</v>
      </c>
      <c r="B21" s="83">
        <v>3</v>
      </c>
      <c r="C21" s="117">
        <v>271</v>
      </c>
      <c r="D21" s="117">
        <v>12</v>
      </c>
      <c r="E21" s="117">
        <v>82</v>
      </c>
      <c r="F21" s="117">
        <v>25</v>
      </c>
      <c r="G21" s="117">
        <v>31</v>
      </c>
      <c r="H21" s="117" t="s">
        <v>289</v>
      </c>
      <c r="I21" s="117">
        <v>421</v>
      </c>
      <c r="L21" s="66"/>
      <c r="M21" s="122"/>
      <c r="N21" s="122"/>
      <c r="O21" s="122"/>
      <c r="P21" s="122"/>
      <c r="Q21" s="122"/>
      <c r="R21" s="122"/>
    </row>
    <row r="22" spans="1:23">
      <c r="A22" s="28">
        <v>2003</v>
      </c>
      <c r="B22" s="83">
        <v>4</v>
      </c>
      <c r="C22" s="117">
        <v>260</v>
      </c>
      <c r="D22" s="117">
        <v>20</v>
      </c>
      <c r="E22" s="117">
        <v>50</v>
      </c>
      <c r="F22" s="117">
        <v>24</v>
      </c>
      <c r="G22" s="117">
        <v>23</v>
      </c>
      <c r="H22" s="117" t="s">
        <v>289</v>
      </c>
      <c r="I22" s="117">
        <v>377</v>
      </c>
      <c r="L22" s="66"/>
      <c r="M22" s="122"/>
      <c r="N22" s="122"/>
      <c r="O22" s="122"/>
      <c r="P22" s="122"/>
      <c r="Q22" s="122"/>
      <c r="R22" s="122"/>
    </row>
    <row r="23" spans="1:23">
      <c r="A23" s="28">
        <v>2003</v>
      </c>
      <c r="B23" s="83">
        <v>5</v>
      </c>
      <c r="C23" s="117">
        <v>289</v>
      </c>
      <c r="D23" s="117">
        <v>18</v>
      </c>
      <c r="E23" s="117">
        <v>82</v>
      </c>
      <c r="F23" s="117">
        <v>31</v>
      </c>
      <c r="G23" s="117">
        <v>33</v>
      </c>
      <c r="H23" s="117">
        <v>4</v>
      </c>
      <c r="I23" s="117">
        <v>457</v>
      </c>
      <c r="L23" s="66"/>
      <c r="M23" s="122"/>
      <c r="N23" s="122"/>
      <c r="O23" s="122"/>
      <c r="P23" s="122"/>
      <c r="Q23" s="122"/>
      <c r="R23" s="122"/>
    </row>
    <row r="24" spans="1:23">
      <c r="A24" s="28">
        <v>2003</v>
      </c>
      <c r="B24" s="83">
        <v>6</v>
      </c>
      <c r="C24" s="117">
        <v>266</v>
      </c>
      <c r="D24" s="117">
        <v>19</v>
      </c>
      <c r="E24" s="117">
        <v>61</v>
      </c>
      <c r="F24" s="117">
        <v>22</v>
      </c>
      <c r="G24" s="117">
        <v>24</v>
      </c>
      <c r="H24" s="117">
        <v>6</v>
      </c>
      <c r="I24" s="117">
        <v>398</v>
      </c>
      <c r="L24" s="66"/>
      <c r="M24" s="122"/>
      <c r="N24" s="122"/>
      <c r="O24" s="122"/>
      <c r="P24" s="122"/>
      <c r="Q24" s="122"/>
      <c r="R24" s="122"/>
    </row>
    <row r="25" spans="1:23">
      <c r="A25" s="28">
        <v>2003</v>
      </c>
      <c r="B25" s="83">
        <v>7</v>
      </c>
      <c r="C25" s="117">
        <v>316</v>
      </c>
      <c r="D25" s="117">
        <v>22</v>
      </c>
      <c r="E25" s="117">
        <v>55</v>
      </c>
      <c r="F25" s="117">
        <v>31</v>
      </c>
      <c r="G25" s="117">
        <v>34</v>
      </c>
      <c r="H25" s="117">
        <v>4</v>
      </c>
      <c r="I25" s="117">
        <v>462</v>
      </c>
      <c r="L25" s="66"/>
      <c r="M25" s="122"/>
      <c r="N25" s="122"/>
      <c r="O25" s="122"/>
      <c r="P25" s="122"/>
      <c r="Q25" s="122"/>
      <c r="R25" s="122"/>
    </row>
    <row r="26" spans="1:23">
      <c r="A26" s="28">
        <v>2003</v>
      </c>
      <c r="B26" s="83">
        <v>8</v>
      </c>
      <c r="C26" s="117">
        <v>269</v>
      </c>
      <c r="D26" s="117">
        <v>18</v>
      </c>
      <c r="E26" s="117">
        <v>57</v>
      </c>
      <c r="F26" s="117">
        <v>26</v>
      </c>
      <c r="G26" s="117">
        <v>27</v>
      </c>
      <c r="H26" s="117" t="s">
        <v>289</v>
      </c>
      <c r="I26" s="117">
        <v>397</v>
      </c>
      <c r="L26" s="66"/>
      <c r="M26" s="122"/>
      <c r="N26" s="122"/>
      <c r="O26" s="122"/>
      <c r="P26" s="122"/>
      <c r="Q26" s="122"/>
      <c r="R26" s="122"/>
    </row>
    <row r="27" spans="1:23">
      <c r="A27" s="28">
        <v>2003</v>
      </c>
      <c r="B27" s="83">
        <v>9</v>
      </c>
      <c r="C27" s="117">
        <v>278</v>
      </c>
      <c r="D27" s="117">
        <v>8</v>
      </c>
      <c r="E27" s="117">
        <v>48</v>
      </c>
      <c r="F27" s="117">
        <v>30</v>
      </c>
      <c r="G27" s="117">
        <v>29</v>
      </c>
      <c r="H27" s="117" t="s">
        <v>289</v>
      </c>
      <c r="I27" s="117">
        <v>393</v>
      </c>
      <c r="L27" s="66"/>
      <c r="M27" s="122"/>
      <c r="N27" s="122"/>
      <c r="O27" s="122"/>
      <c r="P27" s="122"/>
      <c r="Q27" s="122"/>
      <c r="R27" s="122"/>
    </row>
    <row r="28" spans="1:23">
      <c r="A28" s="28">
        <v>2003</v>
      </c>
      <c r="B28" s="83">
        <v>10</v>
      </c>
      <c r="C28" s="117">
        <v>297</v>
      </c>
      <c r="D28" s="117">
        <v>21</v>
      </c>
      <c r="E28" s="117">
        <v>68</v>
      </c>
      <c r="F28" s="117">
        <v>30</v>
      </c>
      <c r="G28" s="117">
        <v>29</v>
      </c>
      <c r="H28" s="117" t="s">
        <v>289</v>
      </c>
      <c r="I28" s="117">
        <v>445</v>
      </c>
      <c r="L28" s="67" t="s">
        <v>40</v>
      </c>
      <c r="M28" s="401"/>
      <c r="N28" s="401"/>
      <c r="O28" s="401"/>
      <c r="P28" s="401"/>
      <c r="Q28" s="401"/>
      <c r="R28" s="401"/>
      <c r="S28" s="19"/>
      <c r="T28" s="19"/>
      <c r="U28" s="19"/>
      <c r="V28" s="19"/>
      <c r="W28" s="19"/>
    </row>
    <row r="29" spans="1:23">
      <c r="A29" s="28">
        <v>2003</v>
      </c>
      <c r="B29" s="83">
        <v>11</v>
      </c>
      <c r="C29" s="117">
        <v>205</v>
      </c>
      <c r="D29" s="117">
        <v>18</v>
      </c>
      <c r="E29" s="117">
        <v>68</v>
      </c>
      <c r="F29" s="117">
        <v>24</v>
      </c>
      <c r="G29" s="117">
        <v>32</v>
      </c>
      <c r="H29" s="117" t="s">
        <v>289</v>
      </c>
      <c r="I29" s="117">
        <v>347</v>
      </c>
      <c r="K29" s="19" t="s">
        <v>211</v>
      </c>
      <c r="L29" s="384" t="s">
        <v>284</v>
      </c>
      <c r="M29" s="384" t="s">
        <v>264</v>
      </c>
      <c r="N29" s="384" t="s">
        <v>285</v>
      </c>
      <c r="O29" s="384" t="s">
        <v>64</v>
      </c>
      <c r="P29" s="384" t="s">
        <v>286</v>
      </c>
      <c r="Q29" s="384" t="s">
        <v>287</v>
      </c>
      <c r="R29" s="384" t="s">
        <v>291</v>
      </c>
      <c r="S29" s="384" t="s">
        <v>59</v>
      </c>
      <c r="T29" s="19"/>
      <c r="U29" s="19"/>
      <c r="V29" s="384" t="s">
        <v>492</v>
      </c>
      <c r="W29" s="19"/>
    </row>
    <row r="30" spans="1:23">
      <c r="A30" s="28">
        <v>2003</v>
      </c>
      <c r="B30" s="118">
        <v>12</v>
      </c>
      <c r="C30" s="117">
        <v>256</v>
      </c>
      <c r="D30" s="117">
        <v>20</v>
      </c>
      <c r="E30" s="117">
        <v>72</v>
      </c>
      <c r="F30" s="117">
        <v>30</v>
      </c>
      <c r="G30" s="117">
        <v>28</v>
      </c>
      <c r="H30" s="117">
        <v>4</v>
      </c>
      <c r="I30" s="117">
        <v>410</v>
      </c>
      <c r="K30" s="26" t="s">
        <v>15</v>
      </c>
      <c r="L30" s="384">
        <f t="shared" ref="L30:Q30" si="0">SUM(C19:C30)</f>
        <v>3211</v>
      </c>
      <c r="M30" s="384">
        <f t="shared" si="0"/>
        <v>202</v>
      </c>
      <c r="N30" s="384">
        <f t="shared" si="0"/>
        <v>773</v>
      </c>
      <c r="O30" s="384">
        <f t="shared" si="0"/>
        <v>309</v>
      </c>
      <c r="P30" s="384">
        <f t="shared" si="0"/>
        <v>340</v>
      </c>
      <c r="Q30" s="384">
        <f t="shared" si="0"/>
        <v>22</v>
      </c>
      <c r="R30" s="36">
        <f>N30/SUM(L30:Q30)</f>
        <v>0.15915173975705169</v>
      </c>
      <c r="S30" s="384">
        <f>SUM(L30:Q30)</f>
        <v>4857</v>
      </c>
      <c r="T30" s="19"/>
      <c r="U30" s="19"/>
      <c r="V30" s="19">
        <f>S30-N30</f>
        <v>4084</v>
      </c>
      <c r="W30" s="19"/>
    </row>
    <row r="31" spans="1:23">
      <c r="A31" s="28">
        <v>2004</v>
      </c>
      <c r="B31" s="83">
        <v>1</v>
      </c>
      <c r="C31" s="117">
        <v>288</v>
      </c>
      <c r="D31" s="117">
        <v>22</v>
      </c>
      <c r="E31" s="117">
        <v>73</v>
      </c>
      <c r="F31" s="117">
        <v>30</v>
      </c>
      <c r="G31" s="117">
        <v>42</v>
      </c>
      <c r="H31" s="117">
        <v>4</v>
      </c>
      <c r="I31" s="117">
        <v>459</v>
      </c>
      <c r="K31" s="26" t="s">
        <v>16</v>
      </c>
      <c r="L31" s="384">
        <f t="shared" ref="L31:Q31" si="1">SUM(C20:C31)</f>
        <v>3236</v>
      </c>
      <c r="M31" s="384">
        <f t="shared" si="1"/>
        <v>220</v>
      </c>
      <c r="N31" s="384">
        <f t="shared" si="1"/>
        <v>769</v>
      </c>
      <c r="O31" s="384">
        <f t="shared" si="1"/>
        <v>318</v>
      </c>
      <c r="P31" s="384">
        <f t="shared" si="1"/>
        <v>349</v>
      </c>
      <c r="Q31" s="384">
        <f t="shared" si="1"/>
        <v>22</v>
      </c>
      <c r="R31" s="36">
        <f>N31/SUM(L31:Q31)</f>
        <v>0.1564916564916565</v>
      </c>
      <c r="S31" s="384">
        <f>SUM(L31:Q31)</f>
        <v>4914</v>
      </c>
      <c r="T31" s="19"/>
      <c r="U31" s="19"/>
      <c r="V31" s="19">
        <f>S31-N31</f>
        <v>4145</v>
      </c>
      <c r="W31" s="19"/>
    </row>
    <row r="32" spans="1:23">
      <c r="A32" s="28">
        <v>2004</v>
      </c>
      <c r="B32" s="83">
        <v>2</v>
      </c>
      <c r="C32" s="117">
        <v>243</v>
      </c>
      <c r="D32" s="117">
        <v>23</v>
      </c>
      <c r="E32" s="117">
        <v>56</v>
      </c>
      <c r="F32" s="117">
        <v>22</v>
      </c>
      <c r="G32" s="117">
        <v>27</v>
      </c>
      <c r="H32" s="117" t="s">
        <v>289</v>
      </c>
      <c r="I32" s="117">
        <v>371</v>
      </c>
      <c r="L32" s="384">
        <f t="shared" ref="L32:L95" si="2">SUM(C21:C32)</f>
        <v>3238</v>
      </c>
      <c r="M32" s="384">
        <f t="shared" ref="M32:M95" si="3">SUM(D21:D32)</f>
        <v>221</v>
      </c>
      <c r="N32" s="384">
        <f t="shared" ref="N32:N95" si="4">SUM(E21:E32)</f>
        <v>772</v>
      </c>
      <c r="O32" s="384">
        <f t="shared" ref="O32:O95" si="5">SUM(F21:F32)</f>
        <v>325</v>
      </c>
      <c r="P32" s="384">
        <f t="shared" ref="P32:P95" si="6">SUM(G21:G32)</f>
        <v>359</v>
      </c>
      <c r="Q32" s="384">
        <f t="shared" ref="Q32:Q95" si="7">SUM(H21:H32)</f>
        <v>22</v>
      </c>
      <c r="R32" s="36">
        <f t="shared" ref="R32:R95" si="8">N32/SUM(L32:Q32)</f>
        <v>0.1563702653433259</v>
      </c>
      <c r="S32" s="384">
        <f t="shared" ref="S32:S95" si="9">SUM(L32:Q32)</f>
        <v>4937</v>
      </c>
      <c r="T32" s="19"/>
      <c r="U32" s="19"/>
      <c r="V32" s="19">
        <f t="shared" ref="V32:V95" si="10">S32-N32</f>
        <v>4165</v>
      </c>
      <c r="W32" s="19"/>
    </row>
    <row r="33" spans="1:23">
      <c r="A33" s="28">
        <v>2004</v>
      </c>
      <c r="B33" s="83">
        <v>3</v>
      </c>
      <c r="C33" s="117">
        <v>297</v>
      </c>
      <c r="D33" s="117">
        <v>23</v>
      </c>
      <c r="E33" s="117">
        <v>67</v>
      </c>
      <c r="F33" s="117">
        <v>39</v>
      </c>
      <c r="G33" s="117">
        <v>34</v>
      </c>
      <c r="H33" s="117">
        <v>4</v>
      </c>
      <c r="I33" s="117">
        <v>464</v>
      </c>
      <c r="L33" s="384">
        <f t="shared" si="2"/>
        <v>3264</v>
      </c>
      <c r="M33" s="384">
        <f t="shared" si="3"/>
        <v>232</v>
      </c>
      <c r="N33" s="384">
        <f t="shared" si="4"/>
        <v>757</v>
      </c>
      <c r="O33" s="384">
        <f t="shared" si="5"/>
        <v>339</v>
      </c>
      <c r="P33" s="384">
        <f t="shared" si="6"/>
        <v>362</v>
      </c>
      <c r="Q33" s="384">
        <f t="shared" si="7"/>
        <v>26</v>
      </c>
      <c r="R33" s="36">
        <f t="shared" si="8"/>
        <v>0.15200803212851405</v>
      </c>
      <c r="S33" s="384">
        <f t="shared" si="9"/>
        <v>4980</v>
      </c>
      <c r="T33" s="19"/>
      <c r="U33" s="19"/>
      <c r="V33" s="19">
        <f t="shared" si="10"/>
        <v>4223</v>
      </c>
      <c r="W33" s="19"/>
    </row>
    <row r="34" spans="1:23">
      <c r="A34" s="28">
        <v>2004</v>
      </c>
      <c r="B34" s="83">
        <v>4</v>
      </c>
      <c r="C34" s="117">
        <v>246</v>
      </c>
      <c r="D34" s="117">
        <v>26</v>
      </c>
      <c r="E34" s="117">
        <v>78</v>
      </c>
      <c r="F34" s="117">
        <v>29</v>
      </c>
      <c r="G34" s="117">
        <v>43</v>
      </c>
      <c r="H34" s="117" t="s">
        <v>289</v>
      </c>
      <c r="I34" s="117">
        <v>422</v>
      </c>
      <c r="L34" s="384">
        <f t="shared" si="2"/>
        <v>3250</v>
      </c>
      <c r="M34" s="384">
        <f t="shared" si="3"/>
        <v>238</v>
      </c>
      <c r="N34" s="384">
        <f t="shared" si="4"/>
        <v>785</v>
      </c>
      <c r="O34" s="384">
        <f t="shared" si="5"/>
        <v>344</v>
      </c>
      <c r="P34" s="384">
        <f t="shared" si="6"/>
        <v>382</v>
      </c>
      <c r="Q34" s="384">
        <f t="shared" si="7"/>
        <v>26</v>
      </c>
      <c r="R34" s="36">
        <f t="shared" si="8"/>
        <v>0.15621890547263681</v>
      </c>
      <c r="S34" s="384">
        <f t="shared" si="9"/>
        <v>5025</v>
      </c>
      <c r="T34" s="19"/>
      <c r="U34" s="19"/>
      <c r="V34" s="19">
        <f t="shared" si="10"/>
        <v>4240</v>
      </c>
      <c r="W34" s="19"/>
    </row>
    <row r="35" spans="1:23">
      <c r="A35" s="28">
        <v>2004</v>
      </c>
      <c r="B35" s="83">
        <v>5</v>
      </c>
      <c r="C35" s="117">
        <v>258</v>
      </c>
      <c r="D35" s="117">
        <v>16</v>
      </c>
      <c r="E35" s="117">
        <v>74</v>
      </c>
      <c r="F35" s="117">
        <v>25</v>
      </c>
      <c r="G35" s="117">
        <v>37</v>
      </c>
      <c r="H35" s="117">
        <v>4</v>
      </c>
      <c r="I35" s="117">
        <v>414</v>
      </c>
      <c r="L35" s="384">
        <f t="shared" si="2"/>
        <v>3219</v>
      </c>
      <c r="M35" s="384">
        <f t="shared" si="3"/>
        <v>236</v>
      </c>
      <c r="N35" s="384">
        <f t="shared" si="4"/>
        <v>777</v>
      </c>
      <c r="O35" s="384">
        <f t="shared" si="5"/>
        <v>338</v>
      </c>
      <c r="P35" s="384">
        <f t="shared" si="6"/>
        <v>386</v>
      </c>
      <c r="Q35" s="384">
        <f t="shared" si="7"/>
        <v>26</v>
      </c>
      <c r="R35" s="36">
        <f t="shared" si="8"/>
        <v>0.15596146126053795</v>
      </c>
      <c r="S35" s="384">
        <f t="shared" si="9"/>
        <v>4982</v>
      </c>
      <c r="T35" s="19"/>
      <c r="U35" s="19"/>
      <c r="V35" s="19">
        <f t="shared" si="10"/>
        <v>4205</v>
      </c>
      <c r="W35" s="19"/>
    </row>
    <row r="36" spans="1:23">
      <c r="A36" s="28">
        <v>2004</v>
      </c>
      <c r="B36" s="83">
        <v>6</v>
      </c>
      <c r="C36" s="117">
        <v>278</v>
      </c>
      <c r="D36" s="117">
        <v>18</v>
      </c>
      <c r="E36" s="117">
        <v>61</v>
      </c>
      <c r="F36" s="117">
        <v>28</v>
      </c>
      <c r="G36" s="117">
        <v>37</v>
      </c>
      <c r="H36" s="117" t="s">
        <v>289</v>
      </c>
      <c r="I36" s="117">
        <v>422</v>
      </c>
      <c r="L36" s="384">
        <f t="shared" si="2"/>
        <v>3231</v>
      </c>
      <c r="M36" s="384">
        <f t="shared" si="3"/>
        <v>235</v>
      </c>
      <c r="N36" s="384">
        <f t="shared" si="4"/>
        <v>777</v>
      </c>
      <c r="O36" s="384">
        <f t="shared" si="5"/>
        <v>344</v>
      </c>
      <c r="P36" s="384">
        <f t="shared" si="6"/>
        <v>399</v>
      </c>
      <c r="Q36" s="384">
        <f t="shared" si="7"/>
        <v>20</v>
      </c>
      <c r="R36" s="36">
        <f t="shared" si="8"/>
        <v>0.15521374350779066</v>
      </c>
      <c r="S36" s="384">
        <f t="shared" si="9"/>
        <v>5006</v>
      </c>
      <c r="T36" s="19"/>
      <c r="U36" s="19"/>
      <c r="V36" s="19">
        <f t="shared" si="10"/>
        <v>4229</v>
      </c>
      <c r="W36" s="19"/>
    </row>
    <row r="37" spans="1:23">
      <c r="A37" s="28">
        <v>2004</v>
      </c>
      <c r="B37" s="83">
        <v>7</v>
      </c>
      <c r="C37" s="117">
        <v>312</v>
      </c>
      <c r="D37" s="117">
        <v>12</v>
      </c>
      <c r="E37" s="117">
        <v>51</v>
      </c>
      <c r="F37" s="117">
        <v>28</v>
      </c>
      <c r="G37" s="117">
        <v>41</v>
      </c>
      <c r="H37" s="117" t="s">
        <v>289</v>
      </c>
      <c r="I37" s="117">
        <v>444</v>
      </c>
      <c r="L37" s="384">
        <f t="shared" si="2"/>
        <v>3227</v>
      </c>
      <c r="M37" s="384">
        <f t="shared" si="3"/>
        <v>225</v>
      </c>
      <c r="N37" s="384">
        <f t="shared" si="4"/>
        <v>773</v>
      </c>
      <c r="O37" s="384">
        <f t="shared" si="5"/>
        <v>341</v>
      </c>
      <c r="P37" s="384">
        <f t="shared" si="6"/>
        <v>406</v>
      </c>
      <c r="Q37" s="384">
        <f t="shared" si="7"/>
        <v>16</v>
      </c>
      <c r="R37" s="36">
        <f t="shared" si="8"/>
        <v>0.15497193263833201</v>
      </c>
      <c r="S37" s="384">
        <f t="shared" si="9"/>
        <v>4988</v>
      </c>
      <c r="T37" s="19"/>
      <c r="U37" s="19"/>
      <c r="V37" s="19">
        <f t="shared" si="10"/>
        <v>4215</v>
      </c>
      <c r="W37" s="19"/>
    </row>
    <row r="38" spans="1:23">
      <c r="A38" s="28">
        <v>2004</v>
      </c>
      <c r="B38" s="83">
        <v>8</v>
      </c>
      <c r="C38" s="117">
        <v>286</v>
      </c>
      <c r="D38" s="117">
        <v>21</v>
      </c>
      <c r="E38" s="117">
        <v>55</v>
      </c>
      <c r="F38" s="117">
        <v>24</v>
      </c>
      <c r="G38" s="117">
        <v>37</v>
      </c>
      <c r="H38" s="117" t="s">
        <v>289</v>
      </c>
      <c r="I38" s="117">
        <v>423</v>
      </c>
      <c r="L38" s="384">
        <f t="shared" si="2"/>
        <v>3244</v>
      </c>
      <c r="M38" s="384">
        <f t="shared" si="3"/>
        <v>228</v>
      </c>
      <c r="N38" s="384">
        <f t="shared" si="4"/>
        <v>771</v>
      </c>
      <c r="O38" s="384">
        <f t="shared" si="5"/>
        <v>339</v>
      </c>
      <c r="P38" s="384">
        <f t="shared" si="6"/>
        <v>416</v>
      </c>
      <c r="Q38" s="384">
        <f t="shared" si="7"/>
        <v>16</v>
      </c>
      <c r="R38" s="36">
        <f t="shared" si="8"/>
        <v>0.15376944555245314</v>
      </c>
      <c r="S38" s="384">
        <f t="shared" si="9"/>
        <v>5014</v>
      </c>
      <c r="T38" s="19"/>
      <c r="U38" s="19"/>
      <c r="V38" s="19">
        <f t="shared" si="10"/>
        <v>4243</v>
      </c>
      <c r="W38" s="19"/>
    </row>
    <row r="39" spans="1:23">
      <c r="A39" s="28">
        <v>2004</v>
      </c>
      <c r="B39" s="83">
        <v>9</v>
      </c>
      <c r="C39" s="117">
        <v>282</v>
      </c>
      <c r="D39" s="117">
        <v>27</v>
      </c>
      <c r="E39" s="117">
        <v>79</v>
      </c>
      <c r="F39" s="117">
        <v>27</v>
      </c>
      <c r="G39" s="117">
        <v>35</v>
      </c>
      <c r="H39" s="117">
        <v>4</v>
      </c>
      <c r="I39" s="117">
        <v>454</v>
      </c>
      <c r="L39" s="384">
        <f t="shared" si="2"/>
        <v>3248</v>
      </c>
      <c r="M39" s="384">
        <f t="shared" si="3"/>
        <v>247</v>
      </c>
      <c r="N39" s="384">
        <f t="shared" si="4"/>
        <v>802</v>
      </c>
      <c r="O39" s="384">
        <f t="shared" si="5"/>
        <v>336</v>
      </c>
      <c r="P39" s="384">
        <f t="shared" si="6"/>
        <v>422</v>
      </c>
      <c r="Q39" s="384">
        <f t="shared" si="7"/>
        <v>20</v>
      </c>
      <c r="R39" s="36">
        <f t="shared" si="8"/>
        <v>0.15802955665024632</v>
      </c>
      <c r="S39" s="384">
        <f t="shared" si="9"/>
        <v>5075</v>
      </c>
      <c r="T39" s="19"/>
      <c r="U39" s="19"/>
      <c r="V39" s="19">
        <f t="shared" si="10"/>
        <v>4273</v>
      </c>
      <c r="W39" s="19"/>
    </row>
    <row r="40" spans="1:23">
      <c r="A40" s="28">
        <v>2004</v>
      </c>
      <c r="B40" s="83">
        <v>10</v>
      </c>
      <c r="C40" s="117">
        <v>243</v>
      </c>
      <c r="D40" s="117">
        <v>15</v>
      </c>
      <c r="E40" s="117">
        <v>56</v>
      </c>
      <c r="F40" s="117">
        <v>26</v>
      </c>
      <c r="G40" s="117">
        <v>32</v>
      </c>
      <c r="H40" s="117">
        <v>5</v>
      </c>
      <c r="I40" s="117">
        <v>377</v>
      </c>
      <c r="L40" s="384">
        <f t="shared" si="2"/>
        <v>3194</v>
      </c>
      <c r="M40" s="384">
        <f t="shared" si="3"/>
        <v>241</v>
      </c>
      <c r="N40" s="384">
        <f t="shared" si="4"/>
        <v>790</v>
      </c>
      <c r="O40" s="384">
        <f t="shared" si="5"/>
        <v>332</v>
      </c>
      <c r="P40" s="384">
        <f t="shared" si="6"/>
        <v>425</v>
      </c>
      <c r="Q40" s="384">
        <f t="shared" si="7"/>
        <v>25</v>
      </c>
      <c r="R40" s="36">
        <f t="shared" si="8"/>
        <v>0.15777910924705413</v>
      </c>
      <c r="S40" s="384">
        <f t="shared" si="9"/>
        <v>5007</v>
      </c>
      <c r="T40" s="19"/>
      <c r="U40" s="19"/>
      <c r="V40" s="19">
        <f t="shared" si="10"/>
        <v>4217</v>
      </c>
      <c r="W40" s="19"/>
    </row>
    <row r="41" spans="1:23">
      <c r="A41" s="28">
        <v>2004</v>
      </c>
      <c r="B41" s="83">
        <v>11</v>
      </c>
      <c r="C41" s="117">
        <v>273</v>
      </c>
      <c r="D41" s="117">
        <v>29</v>
      </c>
      <c r="E41" s="117">
        <v>71</v>
      </c>
      <c r="F41" s="117">
        <v>21</v>
      </c>
      <c r="G41" s="117">
        <v>38</v>
      </c>
      <c r="H41" s="117">
        <v>4</v>
      </c>
      <c r="I41" s="117">
        <v>436</v>
      </c>
      <c r="L41" s="384">
        <f t="shared" si="2"/>
        <v>3262</v>
      </c>
      <c r="M41" s="384">
        <f t="shared" si="3"/>
        <v>252</v>
      </c>
      <c r="N41" s="384">
        <f t="shared" si="4"/>
        <v>793</v>
      </c>
      <c r="O41" s="384">
        <f t="shared" si="5"/>
        <v>329</v>
      </c>
      <c r="P41" s="384">
        <f t="shared" si="6"/>
        <v>431</v>
      </c>
      <c r="Q41" s="384">
        <f t="shared" si="7"/>
        <v>29</v>
      </c>
      <c r="R41" s="36">
        <f t="shared" si="8"/>
        <v>0.15561224489795919</v>
      </c>
      <c r="S41" s="384">
        <f t="shared" si="9"/>
        <v>5096</v>
      </c>
      <c r="T41" s="19"/>
      <c r="U41" s="19"/>
      <c r="V41" s="19">
        <f t="shared" si="10"/>
        <v>4303</v>
      </c>
      <c r="W41" s="19"/>
    </row>
    <row r="42" spans="1:23">
      <c r="A42" s="28">
        <v>2004</v>
      </c>
      <c r="B42" s="83">
        <v>12</v>
      </c>
      <c r="C42" s="117">
        <v>261</v>
      </c>
      <c r="D42" s="117">
        <v>23</v>
      </c>
      <c r="E42" s="117">
        <v>67</v>
      </c>
      <c r="F42" s="117">
        <v>26</v>
      </c>
      <c r="G42" s="117">
        <v>25</v>
      </c>
      <c r="H42" s="117">
        <v>4</v>
      </c>
      <c r="I42" s="117">
        <v>406</v>
      </c>
      <c r="L42" s="384">
        <f t="shared" si="2"/>
        <v>3267</v>
      </c>
      <c r="M42" s="384">
        <f t="shared" si="3"/>
        <v>255</v>
      </c>
      <c r="N42" s="384">
        <f t="shared" si="4"/>
        <v>788</v>
      </c>
      <c r="O42" s="384">
        <f t="shared" si="5"/>
        <v>325</v>
      </c>
      <c r="P42" s="384">
        <f t="shared" si="6"/>
        <v>428</v>
      </c>
      <c r="Q42" s="384">
        <f t="shared" si="7"/>
        <v>29</v>
      </c>
      <c r="R42" s="36">
        <f t="shared" si="8"/>
        <v>0.15475255302435192</v>
      </c>
      <c r="S42" s="384">
        <f t="shared" si="9"/>
        <v>5092</v>
      </c>
      <c r="T42" s="19"/>
      <c r="U42" s="19"/>
      <c r="V42" s="19">
        <f t="shared" si="10"/>
        <v>4304</v>
      </c>
      <c r="W42" s="19"/>
    </row>
    <row r="43" spans="1:23">
      <c r="A43" s="28">
        <v>2005</v>
      </c>
      <c r="B43" s="83">
        <v>1</v>
      </c>
      <c r="C43" s="117">
        <v>242</v>
      </c>
      <c r="D43" s="117">
        <v>13</v>
      </c>
      <c r="E43" s="117">
        <v>75</v>
      </c>
      <c r="F43" s="117">
        <v>20</v>
      </c>
      <c r="G43" s="117">
        <v>26</v>
      </c>
      <c r="H43" s="117">
        <v>6</v>
      </c>
      <c r="I43" s="117">
        <v>382</v>
      </c>
      <c r="K43" s="26" t="s">
        <v>17</v>
      </c>
      <c r="L43" s="384">
        <f t="shared" si="2"/>
        <v>3221</v>
      </c>
      <c r="M43" s="384">
        <f t="shared" si="3"/>
        <v>246</v>
      </c>
      <c r="N43" s="384">
        <f t="shared" si="4"/>
        <v>790</v>
      </c>
      <c r="O43" s="384">
        <f t="shared" si="5"/>
        <v>315</v>
      </c>
      <c r="P43" s="384">
        <f t="shared" si="6"/>
        <v>412</v>
      </c>
      <c r="Q43" s="384">
        <f t="shared" si="7"/>
        <v>31</v>
      </c>
      <c r="R43" s="36">
        <f t="shared" si="8"/>
        <v>0.15752741774675971</v>
      </c>
      <c r="S43" s="384">
        <f t="shared" si="9"/>
        <v>5015</v>
      </c>
      <c r="T43" s="19"/>
      <c r="U43" s="19"/>
      <c r="V43" s="19">
        <f t="shared" si="10"/>
        <v>4225</v>
      </c>
      <c r="W43" s="19"/>
    </row>
    <row r="44" spans="1:23">
      <c r="A44" s="28">
        <v>2005</v>
      </c>
      <c r="B44" s="83">
        <v>2</v>
      </c>
      <c r="C44" s="117">
        <v>249</v>
      </c>
      <c r="D44" s="117">
        <v>18</v>
      </c>
      <c r="E44" s="117">
        <v>96</v>
      </c>
      <c r="F44" s="117">
        <v>24</v>
      </c>
      <c r="G44" s="117">
        <v>34</v>
      </c>
      <c r="H44" s="117" t="s">
        <v>289</v>
      </c>
      <c r="I44" s="117">
        <v>421</v>
      </c>
      <c r="L44" s="384">
        <f t="shared" si="2"/>
        <v>3227</v>
      </c>
      <c r="M44" s="384">
        <f t="shared" si="3"/>
        <v>241</v>
      </c>
      <c r="N44" s="384">
        <f t="shared" si="4"/>
        <v>830</v>
      </c>
      <c r="O44" s="384">
        <f t="shared" si="5"/>
        <v>317</v>
      </c>
      <c r="P44" s="384">
        <f t="shared" si="6"/>
        <v>419</v>
      </c>
      <c r="Q44" s="384">
        <f t="shared" si="7"/>
        <v>31</v>
      </c>
      <c r="R44" s="36">
        <f t="shared" si="8"/>
        <v>0.16386969397828233</v>
      </c>
      <c r="S44" s="384">
        <f t="shared" si="9"/>
        <v>5065</v>
      </c>
      <c r="T44" s="19"/>
      <c r="U44" s="19"/>
      <c r="V44" s="19">
        <f t="shared" si="10"/>
        <v>4235</v>
      </c>
      <c r="W44" s="19"/>
    </row>
    <row r="45" spans="1:23">
      <c r="A45" s="28">
        <v>2005</v>
      </c>
      <c r="B45" s="83">
        <v>3</v>
      </c>
      <c r="C45" s="117">
        <v>290</v>
      </c>
      <c r="D45" s="117">
        <v>29</v>
      </c>
      <c r="E45" s="117">
        <v>90</v>
      </c>
      <c r="F45" s="117">
        <v>31</v>
      </c>
      <c r="G45" s="117">
        <v>24</v>
      </c>
      <c r="H45" s="117" t="s">
        <v>289</v>
      </c>
      <c r="I45" s="117">
        <v>464</v>
      </c>
      <c r="L45" s="384">
        <f t="shared" si="2"/>
        <v>3220</v>
      </c>
      <c r="M45" s="384">
        <f t="shared" si="3"/>
        <v>247</v>
      </c>
      <c r="N45" s="384">
        <f t="shared" si="4"/>
        <v>853</v>
      </c>
      <c r="O45" s="384">
        <f t="shared" si="5"/>
        <v>309</v>
      </c>
      <c r="P45" s="384">
        <f t="shared" si="6"/>
        <v>409</v>
      </c>
      <c r="Q45" s="384">
        <f t="shared" si="7"/>
        <v>27</v>
      </c>
      <c r="R45" s="36">
        <f t="shared" si="8"/>
        <v>0.16841066140177691</v>
      </c>
      <c r="S45" s="384">
        <f t="shared" si="9"/>
        <v>5065</v>
      </c>
      <c r="T45" s="19"/>
      <c r="U45" s="19"/>
      <c r="V45" s="19">
        <f t="shared" si="10"/>
        <v>4212</v>
      </c>
      <c r="W45" s="19"/>
    </row>
    <row r="46" spans="1:23">
      <c r="A46" s="28">
        <v>2005</v>
      </c>
      <c r="B46" s="83">
        <v>4</v>
      </c>
      <c r="C46" s="117">
        <v>300</v>
      </c>
      <c r="D46" s="117">
        <v>20</v>
      </c>
      <c r="E46" s="117">
        <v>84</v>
      </c>
      <c r="F46" s="117">
        <v>35</v>
      </c>
      <c r="G46" s="117">
        <v>45</v>
      </c>
      <c r="H46" s="117" t="s">
        <v>289</v>
      </c>
      <c r="I46" s="117">
        <v>484</v>
      </c>
      <c r="L46" s="384">
        <f t="shared" si="2"/>
        <v>3274</v>
      </c>
      <c r="M46" s="384">
        <f t="shared" si="3"/>
        <v>241</v>
      </c>
      <c r="N46" s="384">
        <f t="shared" si="4"/>
        <v>859</v>
      </c>
      <c r="O46" s="384">
        <f t="shared" si="5"/>
        <v>315</v>
      </c>
      <c r="P46" s="384">
        <f t="shared" si="6"/>
        <v>411</v>
      </c>
      <c r="Q46" s="384">
        <f t="shared" si="7"/>
        <v>27</v>
      </c>
      <c r="R46" s="36">
        <f t="shared" si="8"/>
        <v>0.16754437292763799</v>
      </c>
      <c r="S46" s="384">
        <f t="shared" si="9"/>
        <v>5127</v>
      </c>
      <c r="T46" s="19"/>
      <c r="U46" s="19"/>
      <c r="V46" s="19">
        <f t="shared" si="10"/>
        <v>4268</v>
      </c>
      <c r="W46" s="19"/>
    </row>
    <row r="47" spans="1:23">
      <c r="A47" s="28">
        <v>2005</v>
      </c>
      <c r="B47" s="83">
        <v>5</v>
      </c>
      <c r="C47" s="117">
        <v>304</v>
      </c>
      <c r="D47" s="117">
        <v>24</v>
      </c>
      <c r="E47" s="117">
        <v>67</v>
      </c>
      <c r="F47" s="117">
        <v>35</v>
      </c>
      <c r="G47" s="117">
        <v>48</v>
      </c>
      <c r="H47" s="117">
        <v>6</v>
      </c>
      <c r="I47" s="117">
        <v>484</v>
      </c>
      <c r="L47" s="384">
        <f t="shared" si="2"/>
        <v>3320</v>
      </c>
      <c r="M47" s="384">
        <f t="shared" si="3"/>
        <v>249</v>
      </c>
      <c r="N47" s="384">
        <f t="shared" si="4"/>
        <v>852</v>
      </c>
      <c r="O47" s="384">
        <f t="shared" si="5"/>
        <v>325</v>
      </c>
      <c r="P47" s="384">
        <f t="shared" si="6"/>
        <v>422</v>
      </c>
      <c r="Q47" s="384">
        <f t="shared" si="7"/>
        <v>29</v>
      </c>
      <c r="R47" s="36">
        <f t="shared" si="8"/>
        <v>0.16394073503944584</v>
      </c>
      <c r="S47" s="384">
        <f t="shared" si="9"/>
        <v>5197</v>
      </c>
      <c r="T47" s="19"/>
      <c r="U47" s="19"/>
      <c r="V47" s="19">
        <f t="shared" si="10"/>
        <v>4345</v>
      </c>
      <c r="W47" s="19"/>
    </row>
    <row r="48" spans="1:23">
      <c r="A48" s="28">
        <v>2005</v>
      </c>
      <c r="B48" s="83">
        <v>6</v>
      </c>
      <c r="C48" s="117">
        <v>300</v>
      </c>
      <c r="D48" s="117">
        <v>23</v>
      </c>
      <c r="E48" s="117">
        <v>62</v>
      </c>
      <c r="F48" s="117">
        <v>29</v>
      </c>
      <c r="G48" s="117">
        <v>41</v>
      </c>
      <c r="H48" s="117">
        <v>5</v>
      </c>
      <c r="I48" s="117">
        <v>460</v>
      </c>
      <c r="L48" s="384">
        <f t="shared" si="2"/>
        <v>3342</v>
      </c>
      <c r="M48" s="384">
        <f t="shared" si="3"/>
        <v>254</v>
      </c>
      <c r="N48" s="384">
        <f t="shared" si="4"/>
        <v>853</v>
      </c>
      <c r="O48" s="384">
        <f t="shared" si="5"/>
        <v>326</v>
      </c>
      <c r="P48" s="384">
        <f t="shared" si="6"/>
        <v>426</v>
      </c>
      <c r="Q48" s="384">
        <f t="shared" si="7"/>
        <v>34</v>
      </c>
      <c r="R48" s="36">
        <f t="shared" si="8"/>
        <v>0.16294173829990449</v>
      </c>
      <c r="S48" s="384">
        <f t="shared" si="9"/>
        <v>5235</v>
      </c>
      <c r="T48" s="19"/>
      <c r="U48" s="19"/>
      <c r="V48" s="19">
        <f t="shared" si="10"/>
        <v>4382</v>
      </c>
      <c r="W48" s="19"/>
    </row>
    <row r="49" spans="1:23">
      <c r="A49" s="28">
        <v>2005</v>
      </c>
      <c r="B49" s="83">
        <v>7</v>
      </c>
      <c r="C49" s="117">
        <v>270</v>
      </c>
      <c r="D49" s="117">
        <v>14</v>
      </c>
      <c r="E49" s="117">
        <v>50</v>
      </c>
      <c r="F49" s="117">
        <v>28</v>
      </c>
      <c r="G49" s="117">
        <v>40</v>
      </c>
      <c r="H49" s="117">
        <v>9</v>
      </c>
      <c r="I49" s="117">
        <v>411</v>
      </c>
      <c r="L49" s="384">
        <f t="shared" si="2"/>
        <v>3300</v>
      </c>
      <c r="M49" s="384">
        <f t="shared" si="3"/>
        <v>256</v>
      </c>
      <c r="N49" s="384">
        <f t="shared" si="4"/>
        <v>852</v>
      </c>
      <c r="O49" s="384">
        <f t="shared" si="5"/>
        <v>326</v>
      </c>
      <c r="P49" s="384">
        <f t="shared" si="6"/>
        <v>425</v>
      </c>
      <c r="Q49" s="384">
        <f t="shared" si="7"/>
        <v>43</v>
      </c>
      <c r="R49" s="36">
        <f t="shared" si="8"/>
        <v>0.1637831603229527</v>
      </c>
      <c r="S49" s="384">
        <f t="shared" si="9"/>
        <v>5202</v>
      </c>
      <c r="T49" s="19"/>
      <c r="U49" s="19"/>
      <c r="V49" s="19">
        <f t="shared" si="10"/>
        <v>4350</v>
      </c>
      <c r="W49" s="19"/>
    </row>
    <row r="50" spans="1:23">
      <c r="A50" s="28">
        <v>2005</v>
      </c>
      <c r="B50" s="83">
        <v>8</v>
      </c>
      <c r="C50" s="117">
        <v>323</v>
      </c>
      <c r="D50" s="117">
        <v>28</v>
      </c>
      <c r="E50" s="117">
        <v>81</v>
      </c>
      <c r="F50" s="117">
        <v>40</v>
      </c>
      <c r="G50" s="117">
        <v>55</v>
      </c>
      <c r="H50" s="117">
        <v>4</v>
      </c>
      <c r="I50" s="117">
        <v>531</v>
      </c>
      <c r="L50" s="384">
        <f t="shared" si="2"/>
        <v>3337</v>
      </c>
      <c r="M50" s="384">
        <f t="shared" si="3"/>
        <v>263</v>
      </c>
      <c r="N50" s="384">
        <f t="shared" si="4"/>
        <v>878</v>
      </c>
      <c r="O50" s="384">
        <f t="shared" si="5"/>
        <v>342</v>
      </c>
      <c r="P50" s="384">
        <f t="shared" si="6"/>
        <v>443</v>
      </c>
      <c r="Q50" s="384">
        <f t="shared" si="7"/>
        <v>47</v>
      </c>
      <c r="R50" s="36">
        <f t="shared" si="8"/>
        <v>0.16534839924670433</v>
      </c>
      <c r="S50" s="384">
        <f t="shared" si="9"/>
        <v>5310</v>
      </c>
      <c r="T50" s="19"/>
      <c r="U50" s="19"/>
      <c r="V50" s="19">
        <f t="shared" si="10"/>
        <v>4432</v>
      </c>
      <c r="W50" s="19"/>
    </row>
    <row r="51" spans="1:23">
      <c r="A51" s="28">
        <v>2005</v>
      </c>
      <c r="B51" s="83">
        <v>9</v>
      </c>
      <c r="C51" s="117">
        <v>323</v>
      </c>
      <c r="D51" s="117">
        <v>25</v>
      </c>
      <c r="E51" s="117">
        <v>80</v>
      </c>
      <c r="F51" s="117">
        <v>24</v>
      </c>
      <c r="G51" s="117">
        <v>35</v>
      </c>
      <c r="H51" s="117">
        <v>4</v>
      </c>
      <c r="I51" s="117">
        <v>491</v>
      </c>
      <c r="L51" s="384">
        <f t="shared" si="2"/>
        <v>3378</v>
      </c>
      <c r="M51" s="384">
        <f t="shared" si="3"/>
        <v>261</v>
      </c>
      <c r="N51" s="384">
        <f t="shared" si="4"/>
        <v>879</v>
      </c>
      <c r="O51" s="384">
        <f t="shared" si="5"/>
        <v>339</v>
      </c>
      <c r="P51" s="384">
        <f t="shared" si="6"/>
        <v>443</v>
      </c>
      <c r="Q51" s="384">
        <f t="shared" si="7"/>
        <v>47</v>
      </c>
      <c r="R51" s="36">
        <f t="shared" si="8"/>
        <v>0.16439124742846456</v>
      </c>
      <c r="S51" s="384">
        <f t="shared" si="9"/>
        <v>5347</v>
      </c>
      <c r="T51" s="19"/>
      <c r="U51" s="19"/>
      <c r="V51" s="19">
        <f t="shared" si="10"/>
        <v>4468</v>
      </c>
      <c r="W51" s="19"/>
    </row>
    <row r="52" spans="1:23">
      <c r="A52" s="28">
        <v>2005</v>
      </c>
      <c r="B52" s="83">
        <v>10</v>
      </c>
      <c r="C52" s="117">
        <v>222</v>
      </c>
      <c r="D52" s="117">
        <v>12</v>
      </c>
      <c r="E52" s="117">
        <v>72</v>
      </c>
      <c r="F52" s="117">
        <v>23</v>
      </c>
      <c r="G52" s="117">
        <v>27</v>
      </c>
      <c r="H52" s="117">
        <v>4</v>
      </c>
      <c r="I52" s="117">
        <v>360</v>
      </c>
      <c r="L52" s="384">
        <f t="shared" si="2"/>
        <v>3357</v>
      </c>
      <c r="M52" s="384">
        <f t="shared" si="3"/>
        <v>258</v>
      </c>
      <c r="N52" s="384">
        <f t="shared" si="4"/>
        <v>895</v>
      </c>
      <c r="O52" s="384">
        <f t="shared" si="5"/>
        <v>336</v>
      </c>
      <c r="P52" s="384">
        <f t="shared" si="6"/>
        <v>438</v>
      </c>
      <c r="Q52" s="384">
        <f t="shared" si="7"/>
        <v>46</v>
      </c>
      <c r="R52" s="36">
        <f t="shared" si="8"/>
        <v>0.16791744840525327</v>
      </c>
      <c r="S52" s="384">
        <f t="shared" si="9"/>
        <v>5330</v>
      </c>
      <c r="T52" s="19"/>
      <c r="U52" s="19"/>
      <c r="V52" s="19">
        <f t="shared" si="10"/>
        <v>4435</v>
      </c>
      <c r="W52" s="19"/>
    </row>
    <row r="53" spans="1:23">
      <c r="A53" s="28">
        <v>2005</v>
      </c>
      <c r="B53" s="83">
        <v>11</v>
      </c>
      <c r="C53" s="117">
        <v>270</v>
      </c>
      <c r="D53" s="117">
        <v>19</v>
      </c>
      <c r="E53" s="117">
        <v>98</v>
      </c>
      <c r="F53" s="117">
        <v>32</v>
      </c>
      <c r="G53" s="117">
        <v>32</v>
      </c>
      <c r="H53" s="117" t="s">
        <v>289</v>
      </c>
      <c r="I53" s="117">
        <v>451</v>
      </c>
      <c r="L53" s="384">
        <f t="shared" si="2"/>
        <v>3354</v>
      </c>
      <c r="M53" s="384">
        <f t="shared" si="3"/>
        <v>248</v>
      </c>
      <c r="N53" s="384">
        <f t="shared" si="4"/>
        <v>922</v>
      </c>
      <c r="O53" s="384">
        <f t="shared" si="5"/>
        <v>347</v>
      </c>
      <c r="P53" s="384">
        <f t="shared" si="6"/>
        <v>432</v>
      </c>
      <c r="Q53" s="384">
        <f t="shared" si="7"/>
        <v>42</v>
      </c>
      <c r="R53" s="36">
        <f t="shared" si="8"/>
        <v>0.17249766136576239</v>
      </c>
      <c r="S53" s="384">
        <f t="shared" si="9"/>
        <v>5345</v>
      </c>
      <c r="T53" s="19"/>
      <c r="U53" s="19"/>
      <c r="V53" s="19">
        <f t="shared" si="10"/>
        <v>4423</v>
      </c>
      <c r="W53" s="19"/>
    </row>
    <row r="54" spans="1:23">
      <c r="A54" s="28">
        <v>2005</v>
      </c>
      <c r="B54" s="83">
        <v>12</v>
      </c>
      <c r="C54" s="117">
        <v>249</v>
      </c>
      <c r="D54" s="117">
        <v>16</v>
      </c>
      <c r="E54" s="117">
        <v>95</v>
      </c>
      <c r="F54" s="117">
        <v>30</v>
      </c>
      <c r="G54" s="117">
        <v>35</v>
      </c>
      <c r="H54" s="117" t="s">
        <v>289</v>
      </c>
      <c r="I54" s="117">
        <v>425</v>
      </c>
      <c r="L54" s="384">
        <f t="shared" si="2"/>
        <v>3342</v>
      </c>
      <c r="M54" s="384">
        <f t="shared" si="3"/>
        <v>241</v>
      </c>
      <c r="N54" s="384">
        <f t="shared" si="4"/>
        <v>950</v>
      </c>
      <c r="O54" s="384">
        <f t="shared" si="5"/>
        <v>351</v>
      </c>
      <c r="P54" s="384">
        <f t="shared" si="6"/>
        <v>442</v>
      </c>
      <c r="Q54" s="384">
        <f t="shared" si="7"/>
        <v>38</v>
      </c>
      <c r="R54" s="36">
        <f t="shared" si="8"/>
        <v>0.17710663683818045</v>
      </c>
      <c r="S54" s="384">
        <f t="shared" si="9"/>
        <v>5364</v>
      </c>
      <c r="T54" s="19"/>
      <c r="U54" s="19"/>
      <c r="V54" s="19">
        <f t="shared" si="10"/>
        <v>4414</v>
      </c>
      <c r="W54" s="19"/>
    </row>
    <row r="55" spans="1:23">
      <c r="A55" s="28">
        <v>2006</v>
      </c>
      <c r="B55" s="83">
        <v>1</v>
      </c>
      <c r="C55" s="117">
        <v>291</v>
      </c>
      <c r="D55" s="117">
        <v>15</v>
      </c>
      <c r="E55" s="117">
        <v>91</v>
      </c>
      <c r="F55" s="117">
        <v>32</v>
      </c>
      <c r="G55" s="117">
        <v>30</v>
      </c>
      <c r="H55" s="117" t="s">
        <v>289</v>
      </c>
      <c r="I55" s="117">
        <v>459</v>
      </c>
      <c r="K55" s="26" t="s">
        <v>18</v>
      </c>
      <c r="L55" s="384">
        <f t="shared" si="2"/>
        <v>3391</v>
      </c>
      <c r="M55" s="384">
        <f t="shared" si="3"/>
        <v>243</v>
      </c>
      <c r="N55" s="384">
        <f t="shared" si="4"/>
        <v>966</v>
      </c>
      <c r="O55" s="384">
        <f t="shared" si="5"/>
        <v>363</v>
      </c>
      <c r="P55" s="384">
        <f t="shared" si="6"/>
        <v>446</v>
      </c>
      <c r="Q55" s="384">
        <f t="shared" si="7"/>
        <v>32</v>
      </c>
      <c r="R55" s="36">
        <f t="shared" si="8"/>
        <v>0.17754089321815841</v>
      </c>
      <c r="S55" s="384">
        <f t="shared" si="9"/>
        <v>5441</v>
      </c>
      <c r="T55" s="19"/>
      <c r="U55" s="19"/>
      <c r="V55" s="19">
        <f t="shared" si="10"/>
        <v>4475</v>
      </c>
      <c r="W55" s="19"/>
    </row>
    <row r="56" spans="1:23">
      <c r="A56" s="28">
        <v>2006</v>
      </c>
      <c r="B56" s="83">
        <v>2</v>
      </c>
      <c r="C56" s="117">
        <v>281</v>
      </c>
      <c r="D56" s="117">
        <v>25</v>
      </c>
      <c r="E56" s="117">
        <v>96</v>
      </c>
      <c r="F56" s="117">
        <v>25</v>
      </c>
      <c r="G56" s="117">
        <v>24</v>
      </c>
      <c r="H56" s="117" t="s">
        <v>289</v>
      </c>
      <c r="I56" s="117">
        <v>451</v>
      </c>
      <c r="L56" s="384">
        <f t="shared" si="2"/>
        <v>3423</v>
      </c>
      <c r="M56" s="384">
        <f t="shared" si="3"/>
        <v>250</v>
      </c>
      <c r="N56" s="384">
        <f t="shared" si="4"/>
        <v>966</v>
      </c>
      <c r="O56" s="384">
        <f t="shared" si="5"/>
        <v>364</v>
      </c>
      <c r="P56" s="384">
        <f t="shared" si="6"/>
        <v>436</v>
      </c>
      <c r="Q56" s="384">
        <f t="shared" si="7"/>
        <v>32</v>
      </c>
      <c r="R56" s="36">
        <f t="shared" si="8"/>
        <v>0.17656735514531163</v>
      </c>
      <c r="S56" s="384">
        <f t="shared" si="9"/>
        <v>5471</v>
      </c>
      <c r="T56" s="19"/>
      <c r="U56" s="19"/>
      <c r="V56" s="19">
        <f t="shared" si="10"/>
        <v>4505</v>
      </c>
      <c r="W56" s="19"/>
    </row>
    <row r="57" spans="1:23">
      <c r="A57" s="28">
        <v>2006</v>
      </c>
      <c r="B57" s="83">
        <v>3</v>
      </c>
      <c r="C57" s="117">
        <v>354</v>
      </c>
      <c r="D57" s="117">
        <v>26</v>
      </c>
      <c r="E57" s="117">
        <v>129</v>
      </c>
      <c r="F57" s="117">
        <v>29</v>
      </c>
      <c r="G57" s="117">
        <v>42</v>
      </c>
      <c r="I57" s="117">
        <v>580</v>
      </c>
      <c r="L57" s="384">
        <f t="shared" si="2"/>
        <v>3487</v>
      </c>
      <c r="M57" s="384">
        <f t="shared" si="3"/>
        <v>247</v>
      </c>
      <c r="N57" s="384">
        <f t="shared" si="4"/>
        <v>1005</v>
      </c>
      <c r="O57" s="384">
        <f t="shared" si="5"/>
        <v>362</v>
      </c>
      <c r="P57" s="384">
        <f t="shared" si="6"/>
        <v>454</v>
      </c>
      <c r="Q57" s="384">
        <f t="shared" si="7"/>
        <v>32</v>
      </c>
      <c r="R57" s="36">
        <f t="shared" si="8"/>
        <v>0.17988186862359049</v>
      </c>
      <c r="S57" s="384">
        <f t="shared" si="9"/>
        <v>5587</v>
      </c>
      <c r="T57" s="19"/>
      <c r="U57" s="19"/>
      <c r="V57" s="19">
        <f t="shared" si="10"/>
        <v>4582</v>
      </c>
      <c r="W57" s="19"/>
    </row>
    <row r="58" spans="1:23">
      <c r="A58" s="28">
        <v>2006</v>
      </c>
      <c r="B58" s="83">
        <v>4</v>
      </c>
      <c r="C58" s="117">
        <v>253</v>
      </c>
      <c r="D58" s="117">
        <v>14</v>
      </c>
      <c r="E58" s="117">
        <v>79</v>
      </c>
      <c r="F58" s="117">
        <v>37</v>
      </c>
      <c r="G58" s="117">
        <v>28</v>
      </c>
      <c r="I58" s="117">
        <v>411</v>
      </c>
      <c r="L58" s="384">
        <f t="shared" si="2"/>
        <v>3440</v>
      </c>
      <c r="M58" s="384">
        <f t="shared" si="3"/>
        <v>241</v>
      </c>
      <c r="N58" s="384">
        <f t="shared" si="4"/>
        <v>1000</v>
      </c>
      <c r="O58" s="384">
        <f t="shared" si="5"/>
        <v>364</v>
      </c>
      <c r="P58" s="384">
        <f t="shared" si="6"/>
        <v>437</v>
      </c>
      <c r="Q58" s="384">
        <f t="shared" si="7"/>
        <v>32</v>
      </c>
      <c r="R58" s="36">
        <f t="shared" si="8"/>
        <v>0.18135654697134568</v>
      </c>
      <c r="S58" s="384">
        <f t="shared" si="9"/>
        <v>5514</v>
      </c>
      <c r="T58" s="19"/>
      <c r="U58" s="19"/>
      <c r="V58" s="19">
        <f t="shared" si="10"/>
        <v>4514</v>
      </c>
      <c r="W58" s="19"/>
    </row>
    <row r="59" spans="1:23">
      <c r="A59" s="28">
        <v>2006</v>
      </c>
      <c r="B59" s="83">
        <v>5</v>
      </c>
      <c r="C59" s="117">
        <v>319</v>
      </c>
      <c r="D59" s="117">
        <v>32</v>
      </c>
      <c r="E59" s="117">
        <v>93</v>
      </c>
      <c r="F59" s="117">
        <v>32</v>
      </c>
      <c r="G59" s="117">
        <v>48</v>
      </c>
      <c r="H59" s="117" t="s">
        <v>289</v>
      </c>
      <c r="I59" s="117">
        <v>524</v>
      </c>
      <c r="L59" s="384">
        <f t="shared" si="2"/>
        <v>3455</v>
      </c>
      <c r="M59" s="384">
        <f t="shared" si="3"/>
        <v>249</v>
      </c>
      <c r="N59" s="384">
        <f t="shared" si="4"/>
        <v>1026</v>
      </c>
      <c r="O59" s="384">
        <f t="shared" si="5"/>
        <v>361</v>
      </c>
      <c r="P59" s="384">
        <f t="shared" si="6"/>
        <v>437</v>
      </c>
      <c r="Q59" s="384">
        <f t="shared" si="7"/>
        <v>26</v>
      </c>
      <c r="R59" s="36">
        <f t="shared" si="8"/>
        <v>0.18473172488296724</v>
      </c>
      <c r="S59" s="384">
        <f t="shared" si="9"/>
        <v>5554</v>
      </c>
      <c r="T59" s="19"/>
      <c r="U59" s="19"/>
      <c r="V59" s="19">
        <f t="shared" si="10"/>
        <v>4528</v>
      </c>
      <c r="W59" s="19"/>
    </row>
    <row r="60" spans="1:23">
      <c r="A60" s="28">
        <v>2006</v>
      </c>
      <c r="B60" s="83">
        <v>6</v>
      </c>
      <c r="C60" s="117">
        <v>294</v>
      </c>
      <c r="D60" s="117">
        <v>23</v>
      </c>
      <c r="E60" s="117">
        <v>83</v>
      </c>
      <c r="F60" s="117">
        <v>26</v>
      </c>
      <c r="G60" s="117">
        <v>41</v>
      </c>
      <c r="H60" s="117" t="s">
        <v>289</v>
      </c>
      <c r="I60" s="117">
        <v>467</v>
      </c>
      <c r="L60" s="384">
        <f t="shared" si="2"/>
        <v>3449</v>
      </c>
      <c r="M60" s="384">
        <f t="shared" si="3"/>
        <v>249</v>
      </c>
      <c r="N60" s="384">
        <f t="shared" si="4"/>
        <v>1047</v>
      </c>
      <c r="O60" s="384">
        <f t="shared" si="5"/>
        <v>358</v>
      </c>
      <c r="P60" s="384">
        <f t="shared" si="6"/>
        <v>437</v>
      </c>
      <c r="Q60" s="384">
        <f t="shared" si="7"/>
        <v>21</v>
      </c>
      <c r="R60" s="36">
        <f t="shared" si="8"/>
        <v>0.18827549001978061</v>
      </c>
      <c r="S60" s="384">
        <f t="shared" si="9"/>
        <v>5561</v>
      </c>
      <c r="T60" s="19"/>
      <c r="U60" s="19"/>
      <c r="V60" s="19">
        <f t="shared" si="10"/>
        <v>4514</v>
      </c>
      <c r="W60" s="19"/>
    </row>
    <row r="61" spans="1:23">
      <c r="A61" s="28">
        <v>2006</v>
      </c>
      <c r="B61" s="83">
        <v>7</v>
      </c>
      <c r="C61" s="117">
        <v>336</v>
      </c>
      <c r="D61" s="117">
        <v>22</v>
      </c>
      <c r="E61" s="117">
        <v>74</v>
      </c>
      <c r="F61" s="117">
        <v>28</v>
      </c>
      <c r="G61" s="117">
        <v>56</v>
      </c>
      <c r="H61" s="117" t="s">
        <v>289</v>
      </c>
      <c r="I61" s="117">
        <v>516</v>
      </c>
      <c r="L61" s="384">
        <f t="shared" si="2"/>
        <v>3515</v>
      </c>
      <c r="M61" s="384">
        <f t="shared" si="3"/>
        <v>257</v>
      </c>
      <c r="N61" s="384">
        <f t="shared" si="4"/>
        <v>1071</v>
      </c>
      <c r="O61" s="384">
        <f t="shared" si="5"/>
        <v>358</v>
      </c>
      <c r="P61" s="384">
        <f t="shared" si="6"/>
        <v>453</v>
      </c>
      <c r="Q61" s="384">
        <f t="shared" si="7"/>
        <v>12</v>
      </c>
      <c r="R61" s="36">
        <f t="shared" si="8"/>
        <v>0.18902223791034239</v>
      </c>
      <c r="S61" s="384">
        <f t="shared" si="9"/>
        <v>5666</v>
      </c>
      <c r="T61" s="19"/>
      <c r="U61" s="19"/>
      <c r="V61" s="19">
        <f t="shared" si="10"/>
        <v>4595</v>
      </c>
      <c r="W61" s="19"/>
    </row>
    <row r="62" spans="1:23">
      <c r="A62" s="28">
        <v>2006</v>
      </c>
      <c r="B62" s="83">
        <v>8</v>
      </c>
      <c r="C62" s="117">
        <v>298</v>
      </c>
      <c r="D62" s="117">
        <v>22</v>
      </c>
      <c r="E62" s="117">
        <v>89</v>
      </c>
      <c r="F62" s="117">
        <v>28</v>
      </c>
      <c r="G62" s="117">
        <v>42</v>
      </c>
      <c r="H62" s="117" t="s">
        <v>289</v>
      </c>
      <c r="I62" s="117">
        <v>479</v>
      </c>
      <c r="L62" s="384">
        <f t="shared" si="2"/>
        <v>3490</v>
      </c>
      <c r="M62" s="384">
        <f t="shared" si="3"/>
        <v>251</v>
      </c>
      <c r="N62" s="384">
        <f t="shared" si="4"/>
        <v>1079</v>
      </c>
      <c r="O62" s="384">
        <f t="shared" si="5"/>
        <v>346</v>
      </c>
      <c r="P62" s="384">
        <f t="shared" si="6"/>
        <v>440</v>
      </c>
      <c r="Q62" s="384">
        <f t="shared" si="7"/>
        <v>8</v>
      </c>
      <c r="R62" s="36">
        <f t="shared" si="8"/>
        <v>0.1921980762379765</v>
      </c>
      <c r="S62" s="384">
        <f t="shared" si="9"/>
        <v>5614</v>
      </c>
      <c r="T62" s="19"/>
      <c r="U62" s="19"/>
      <c r="V62" s="19">
        <f t="shared" si="10"/>
        <v>4535</v>
      </c>
      <c r="W62" s="19"/>
    </row>
    <row r="63" spans="1:23">
      <c r="A63" s="28">
        <v>2006</v>
      </c>
      <c r="B63" s="83">
        <v>9</v>
      </c>
      <c r="C63" s="117">
        <v>257</v>
      </c>
      <c r="D63" s="117">
        <v>17</v>
      </c>
      <c r="E63" s="117">
        <v>86</v>
      </c>
      <c r="F63" s="117">
        <v>31</v>
      </c>
      <c r="G63" s="117">
        <v>40</v>
      </c>
      <c r="I63" s="117">
        <v>431</v>
      </c>
      <c r="L63" s="384">
        <f t="shared" si="2"/>
        <v>3424</v>
      </c>
      <c r="M63" s="384">
        <f t="shared" si="3"/>
        <v>243</v>
      </c>
      <c r="N63" s="384">
        <f t="shared" si="4"/>
        <v>1085</v>
      </c>
      <c r="O63" s="384">
        <f t="shared" si="5"/>
        <v>353</v>
      </c>
      <c r="P63" s="384">
        <f t="shared" si="6"/>
        <v>445</v>
      </c>
      <c r="Q63" s="384">
        <f t="shared" si="7"/>
        <v>4</v>
      </c>
      <c r="R63" s="36">
        <f t="shared" si="8"/>
        <v>0.19535469931580843</v>
      </c>
      <c r="S63" s="384">
        <f t="shared" si="9"/>
        <v>5554</v>
      </c>
      <c r="T63" s="19"/>
      <c r="U63" s="19"/>
      <c r="V63" s="19">
        <f t="shared" si="10"/>
        <v>4469</v>
      </c>
      <c r="W63" s="19"/>
    </row>
    <row r="64" spans="1:23">
      <c r="A64" s="28">
        <v>2006</v>
      </c>
      <c r="B64" s="83">
        <v>10</v>
      </c>
      <c r="C64" s="117">
        <v>266</v>
      </c>
      <c r="D64" s="117">
        <v>19</v>
      </c>
      <c r="E64" s="117">
        <v>102</v>
      </c>
      <c r="F64" s="117">
        <v>36</v>
      </c>
      <c r="G64" s="117">
        <v>41</v>
      </c>
      <c r="H64" s="117" t="s">
        <v>289</v>
      </c>
      <c r="I64" s="117">
        <v>464</v>
      </c>
      <c r="L64" s="384">
        <f t="shared" si="2"/>
        <v>3468</v>
      </c>
      <c r="M64" s="384">
        <f t="shared" si="3"/>
        <v>250</v>
      </c>
      <c r="N64" s="384">
        <f t="shared" si="4"/>
        <v>1115</v>
      </c>
      <c r="O64" s="384">
        <f t="shared" si="5"/>
        <v>366</v>
      </c>
      <c r="P64" s="384">
        <f t="shared" si="6"/>
        <v>459</v>
      </c>
      <c r="Q64" s="384">
        <f t="shared" si="7"/>
        <v>0</v>
      </c>
      <c r="R64" s="36">
        <f t="shared" si="8"/>
        <v>0.19706610109579356</v>
      </c>
      <c r="S64" s="384">
        <f t="shared" si="9"/>
        <v>5658</v>
      </c>
      <c r="T64" s="19"/>
      <c r="U64" s="19"/>
      <c r="V64" s="19">
        <f t="shared" si="10"/>
        <v>4543</v>
      </c>
      <c r="W64" s="19"/>
    </row>
    <row r="65" spans="1:23">
      <c r="A65" s="28">
        <v>2006</v>
      </c>
      <c r="B65" s="83">
        <v>11</v>
      </c>
      <c r="C65" s="117">
        <v>299</v>
      </c>
      <c r="D65" s="117">
        <v>23</v>
      </c>
      <c r="E65" s="117">
        <v>92</v>
      </c>
      <c r="F65" s="117">
        <v>30</v>
      </c>
      <c r="G65" s="117">
        <v>38</v>
      </c>
      <c r="H65" s="117" t="s">
        <v>289</v>
      </c>
      <c r="I65" s="117">
        <v>482</v>
      </c>
      <c r="L65" s="384">
        <f t="shared" si="2"/>
        <v>3497</v>
      </c>
      <c r="M65" s="384">
        <f t="shared" si="3"/>
        <v>254</v>
      </c>
      <c r="N65" s="384">
        <f t="shared" si="4"/>
        <v>1109</v>
      </c>
      <c r="O65" s="384">
        <f t="shared" si="5"/>
        <v>364</v>
      </c>
      <c r="P65" s="384">
        <f t="shared" si="6"/>
        <v>465</v>
      </c>
      <c r="Q65" s="384">
        <f t="shared" si="7"/>
        <v>0</v>
      </c>
      <c r="R65" s="36">
        <f t="shared" si="8"/>
        <v>0.19493759887502196</v>
      </c>
      <c r="S65" s="384">
        <f t="shared" si="9"/>
        <v>5689</v>
      </c>
      <c r="T65" s="19"/>
      <c r="U65" s="19"/>
      <c r="V65" s="19">
        <f t="shared" si="10"/>
        <v>4580</v>
      </c>
      <c r="W65" s="19"/>
    </row>
    <row r="66" spans="1:23">
      <c r="A66" s="28">
        <v>2006</v>
      </c>
      <c r="B66" s="83">
        <v>12</v>
      </c>
      <c r="C66" s="117">
        <v>300</v>
      </c>
      <c r="D66" s="117">
        <v>21</v>
      </c>
      <c r="E66" s="117">
        <v>101</v>
      </c>
      <c r="F66" s="117">
        <v>37</v>
      </c>
      <c r="G66" s="117">
        <v>42</v>
      </c>
      <c r="H66" s="117">
        <v>5</v>
      </c>
      <c r="I66" s="117">
        <v>506</v>
      </c>
      <c r="L66" s="384">
        <f t="shared" si="2"/>
        <v>3548</v>
      </c>
      <c r="M66" s="384">
        <f t="shared" si="3"/>
        <v>259</v>
      </c>
      <c r="N66" s="384">
        <f t="shared" si="4"/>
        <v>1115</v>
      </c>
      <c r="O66" s="384">
        <f t="shared" si="5"/>
        <v>371</v>
      </c>
      <c r="P66" s="384">
        <f t="shared" si="6"/>
        <v>472</v>
      </c>
      <c r="Q66" s="384">
        <f t="shared" si="7"/>
        <v>5</v>
      </c>
      <c r="R66" s="36">
        <f t="shared" si="8"/>
        <v>0.19324090121317158</v>
      </c>
      <c r="S66" s="384">
        <f t="shared" si="9"/>
        <v>5770</v>
      </c>
      <c r="T66" s="19"/>
      <c r="U66" s="19"/>
      <c r="V66" s="19">
        <f t="shared" si="10"/>
        <v>4655</v>
      </c>
      <c r="W66" s="19"/>
    </row>
    <row r="67" spans="1:23">
      <c r="A67" s="28">
        <v>2007</v>
      </c>
      <c r="B67" s="83">
        <v>1</v>
      </c>
      <c r="C67" s="117">
        <v>265</v>
      </c>
      <c r="D67" s="117">
        <v>16</v>
      </c>
      <c r="E67" s="117">
        <v>130</v>
      </c>
      <c r="F67" s="117">
        <v>22</v>
      </c>
      <c r="G67" s="117">
        <v>41</v>
      </c>
      <c r="I67" s="117">
        <v>474</v>
      </c>
      <c r="K67" s="26" t="s">
        <v>19</v>
      </c>
      <c r="L67" s="384">
        <f t="shared" si="2"/>
        <v>3522</v>
      </c>
      <c r="M67" s="384">
        <f t="shared" si="3"/>
        <v>260</v>
      </c>
      <c r="N67" s="384">
        <f t="shared" si="4"/>
        <v>1154</v>
      </c>
      <c r="O67" s="384">
        <f t="shared" si="5"/>
        <v>361</v>
      </c>
      <c r="P67" s="384">
        <f t="shared" si="6"/>
        <v>483</v>
      </c>
      <c r="Q67" s="384">
        <f t="shared" si="7"/>
        <v>5</v>
      </c>
      <c r="R67" s="36">
        <f t="shared" si="8"/>
        <v>0.19948141745894554</v>
      </c>
      <c r="S67" s="384">
        <f t="shared" si="9"/>
        <v>5785</v>
      </c>
      <c r="T67" s="19"/>
      <c r="U67" s="19"/>
      <c r="V67" s="19">
        <f t="shared" si="10"/>
        <v>4631</v>
      </c>
      <c r="W67" s="19"/>
    </row>
    <row r="68" spans="1:23">
      <c r="A68" s="28">
        <v>2007</v>
      </c>
      <c r="B68" s="83">
        <v>2</v>
      </c>
      <c r="C68" s="117">
        <v>266</v>
      </c>
      <c r="D68" s="117">
        <v>15</v>
      </c>
      <c r="E68" s="117">
        <v>122</v>
      </c>
      <c r="F68" s="117">
        <v>24</v>
      </c>
      <c r="G68" s="117">
        <v>42</v>
      </c>
      <c r="H68" s="117" t="s">
        <v>289</v>
      </c>
      <c r="I68" s="117">
        <v>469</v>
      </c>
      <c r="L68" s="384">
        <f t="shared" si="2"/>
        <v>3507</v>
      </c>
      <c r="M68" s="384">
        <f t="shared" si="3"/>
        <v>250</v>
      </c>
      <c r="N68" s="384">
        <f t="shared" si="4"/>
        <v>1180</v>
      </c>
      <c r="O68" s="384">
        <f t="shared" si="5"/>
        <v>360</v>
      </c>
      <c r="P68" s="384">
        <f t="shared" si="6"/>
        <v>501</v>
      </c>
      <c r="Q68" s="384">
        <f t="shared" si="7"/>
        <v>5</v>
      </c>
      <c r="R68" s="36">
        <f t="shared" si="8"/>
        <v>0.20334309839738066</v>
      </c>
      <c r="S68" s="384">
        <f t="shared" si="9"/>
        <v>5803</v>
      </c>
      <c r="T68" s="19"/>
      <c r="U68" s="19"/>
      <c r="V68" s="19">
        <f t="shared" si="10"/>
        <v>4623</v>
      </c>
      <c r="W68" s="19"/>
    </row>
    <row r="69" spans="1:23">
      <c r="A69" s="28">
        <v>2007</v>
      </c>
      <c r="B69" s="83">
        <v>3</v>
      </c>
      <c r="C69" s="117">
        <v>306</v>
      </c>
      <c r="D69" s="117">
        <v>24</v>
      </c>
      <c r="E69" s="117">
        <v>143</v>
      </c>
      <c r="F69" s="117">
        <v>52</v>
      </c>
      <c r="G69" s="117">
        <v>41</v>
      </c>
      <c r="H69" s="117">
        <v>6</v>
      </c>
      <c r="I69" s="117">
        <v>572</v>
      </c>
      <c r="L69" s="384">
        <f t="shared" si="2"/>
        <v>3459</v>
      </c>
      <c r="M69" s="384">
        <f t="shared" si="3"/>
        <v>248</v>
      </c>
      <c r="N69" s="384">
        <f t="shared" si="4"/>
        <v>1194</v>
      </c>
      <c r="O69" s="384">
        <f t="shared" si="5"/>
        <v>383</v>
      </c>
      <c r="P69" s="384">
        <f t="shared" si="6"/>
        <v>500</v>
      </c>
      <c r="Q69" s="384">
        <f t="shared" si="7"/>
        <v>11</v>
      </c>
      <c r="R69" s="36">
        <f t="shared" si="8"/>
        <v>0.20603968938740294</v>
      </c>
      <c r="S69" s="384">
        <f t="shared" si="9"/>
        <v>5795</v>
      </c>
      <c r="T69" s="19"/>
      <c r="U69" s="19"/>
      <c r="V69" s="19">
        <f t="shared" si="10"/>
        <v>4601</v>
      </c>
      <c r="W69" s="19"/>
    </row>
    <row r="70" spans="1:23">
      <c r="A70" s="28">
        <v>2007</v>
      </c>
      <c r="B70" s="83">
        <v>4</v>
      </c>
      <c r="C70" s="117">
        <v>242</v>
      </c>
      <c r="D70" s="117">
        <v>28</v>
      </c>
      <c r="E70" s="117">
        <v>107</v>
      </c>
      <c r="F70" s="117">
        <v>34</v>
      </c>
      <c r="G70" s="117">
        <v>23</v>
      </c>
      <c r="H70" s="117" t="s">
        <v>289</v>
      </c>
      <c r="I70" s="117">
        <v>434</v>
      </c>
      <c r="L70" s="384">
        <f t="shared" si="2"/>
        <v>3448</v>
      </c>
      <c r="M70" s="384">
        <f t="shared" si="3"/>
        <v>262</v>
      </c>
      <c r="N70" s="384">
        <f t="shared" si="4"/>
        <v>1222</v>
      </c>
      <c r="O70" s="384">
        <f t="shared" si="5"/>
        <v>380</v>
      </c>
      <c r="P70" s="384">
        <f t="shared" si="6"/>
        <v>495</v>
      </c>
      <c r="Q70" s="384">
        <f t="shared" si="7"/>
        <v>11</v>
      </c>
      <c r="R70" s="36">
        <f t="shared" si="8"/>
        <v>0.21003781368167757</v>
      </c>
      <c r="S70" s="384">
        <f t="shared" si="9"/>
        <v>5818</v>
      </c>
      <c r="T70" s="19"/>
      <c r="U70" s="19"/>
      <c r="V70" s="19">
        <f t="shared" si="10"/>
        <v>4596</v>
      </c>
      <c r="W70" s="19"/>
    </row>
    <row r="71" spans="1:23">
      <c r="A71" s="28">
        <v>2007</v>
      </c>
      <c r="B71" s="83">
        <v>5</v>
      </c>
      <c r="C71" s="117">
        <v>338</v>
      </c>
      <c r="D71" s="117">
        <v>22</v>
      </c>
      <c r="E71" s="117">
        <v>142</v>
      </c>
      <c r="F71" s="117">
        <v>44</v>
      </c>
      <c r="G71" s="117">
        <v>51</v>
      </c>
      <c r="H71" s="117">
        <v>4</v>
      </c>
      <c r="I71" s="117">
        <v>601</v>
      </c>
      <c r="L71" s="384">
        <f t="shared" si="2"/>
        <v>3467</v>
      </c>
      <c r="M71" s="384">
        <f t="shared" si="3"/>
        <v>252</v>
      </c>
      <c r="N71" s="384">
        <f t="shared" si="4"/>
        <v>1271</v>
      </c>
      <c r="O71" s="384">
        <f t="shared" si="5"/>
        <v>392</v>
      </c>
      <c r="P71" s="384">
        <f t="shared" si="6"/>
        <v>498</v>
      </c>
      <c r="Q71" s="384">
        <f t="shared" si="7"/>
        <v>15</v>
      </c>
      <c r="R71" s="36">
        <f t="shared" si="8"/>
        <v>0.2156064461407973</v>
      </c>
      <c r="S71" s="384">
        <f t="shared" si="9"/>
        <v>5895</v>
      </c>
      <c r="T71" s="19"/>
      <c r="U71" s="19"/>
      <c r="V71" s="19">
        <f t="shared" si="10"/>
        <v>4624</v>
      </c>
      <c r="W71" s="19"/>
    </row>
    <row r="72" spans="1:23">
      <c r="A72" s="28">
        <v>2007</v>
      </c>
      <c r="B72" s="83">
        <v>6</v>
      </c>
      <c r="C72" s="117">
        <v>290</v>
      </c>
      <c r="D72" s="117">
        <v>20</v>
      </c>
      <c r="E72" s="117">
        <v>92</v>
      </c>
      <c r="F72" s="117">
        <v>57</v>
      </c>
      <c r="G72" s="117">
        <v>40</v>
      </c>
      <c r="H72" s="117" t="s">
        <v>289</v>
      </c>
      <c r="I72" s="117">
        <v>499</v>
      </c>
      <c r="L72" s="384">
        <f t="shared" si="2"/>
        <v>3463</v>
      </c>
      <c r="M72" s="384">
        <f t="shared" si="3"/>
        <v>249</v>
      </c>
      <c r="N72" s="384">
        <f t="shared" si="4"/>
        <v>1280</v>
      </c>
      <c r="O72" s="384">
        <f t="shared" si="5"/>
        <v>423</v>
      </c>
      <c r="P72" s="384">
        <f t="shared" si="6"/>
        <v>497</v>
      </c>
      <c r="Q72" s="384">
        <f t="shared" si="7"/>
        <v>15</v>
      </c>
      <c r="R72" s="36">
        <f t="shared" si="8"/>
        <v>0.2159608570946516</v>
      </c>
      <c r="S72" s="384">
        <f t="shared" si="9"/>
        <v>5927</v>
      </c>
      <c r="T72" s="19"/>
      <c r="U72" s="19"/>
      <c r="V72" s="19">
        <f t="shared" si="10"/>
        <v>4647</v>
      </c>
      <c r="W72" s="19"/>
    </row>
    <row r="73" spans="1:23">
      <c r="A73" s="28">
        <v>2007</v>
      </c>
      <c r="B73" s="83">
        <v>7</v>
      </c>
      <c r="C73" s="117">
        <v>323</v>
      </c>
      <c r="D73" s="117">
        <v>20</v>
      </c>
      <c r="E73" s="117">
        <v>68</v>
      </c>
      <c r="F73" s="117">
        <v>45</v>
      </c>
      <c r="G73" s="117">
        <v>28</v>
      </c>
      <c r="H73" s="117">
        <v>5</v>
      </c>
      <c r="I73" s="117">
        <v>489</v>
      </c>
      <c r="L73" s="384">
        <f t="shared" si="2"/>
        <v>3450</v>
      </c>
      <c r="M73" s="384">
        <f t="shared" si="3"/>
        <v>247</v>
      </c>
      <c r="N73" s="384">
        <f t="shared" si="4"/>
        <v>1274</v>
      </c>
      <c r="O73" s="384">
        <f t="shared" si="5"/>
        <v>440</v>
      </c>
      <c r="P73" s="384">
        <f t="shared" si="6"/>
        <v>469</v>
      </c>
      <c r="Q73" s="384">
        <f t="shared" si="7"/>
        <v>20</v>
      </c>
      <c r="R73" s="36">
        <f t="shared" si="8"/>
        <v>0.21593220338983052</v>
      </c>
      <c r="S73" s="384">
        <f t="shared" si="9"/>
        <v>5900</v>
      </c>
      <c r="T73" s="19"/>
      <c r="U73" s="19"/>
      <c r="V73" s="19">
        <f t="shared" si="10"/>
        <v>4626</v>
      </c>
      <c r="W73" s="19"/>
    </row>
    <row r="74" spans="1:23">
      <c r="A74" s="28">
        <v>2007</v>
      </c>
      <c r="B74" s="83">
        <v>8</v>
      </c>
      <c r="C74" s="117">
        <v>322</v>
      </c>
      <c r="D74" s="117">
        <v>24</v>
      </c>
      <c r="E74" s="117">
        <v>83</v>
      </c>
      <c r="F74" s="117">
        <v>49</v>
      </c>
      <c r="G74" s="117">
        <v>44</v>
      </c>
      <c r="H74" s="117" t="s">
        <v>289</v>
      </c>
      <c r="I74" s="117">
        <v>522</v>
      </c>
      <c r="L74" s="384">
        <f t="shared" si="2"/>
        <v>3474</v>
      </c>
      <c r="M74" s="384">
        <f t="shared" si="3"/>
        <v>249</v>
      </c>
      <c r="N74" s="384">
        <f t="shared" si="4"/>
        <v>1268</v>
      </c>
      <c r="O74" s="384">
        <f t="shared" si="5"/>
        <v>461</v>
      </c>
      <c r="P74" s="384">
        <f t="shared" si="6"/>
        <v>471</v>
      </c>
      <c r="Q74" s="384">
        <f t="shared" si="7"/>
        <v>20</v>
      </c>
      <c r="R74" s="36">
        <f t="shared" si="8"/>
        <v>0.21336025576308262</v>
      </c>
      <c r="S74" s="384">
        <f t="shared" si="9"/>
        <v>5943</v>
      </c>
      <c r="T74" s="19"/>
      <c r="U74" s="19"/>
      <c r="V74" s="19">
        <f t="shared" si="10"/>
        <v>4675</v>
      </c>
      <c r="W74" s="19"/>
    </row>
    <row r="75" spans="1:23">
      <c r="A75" s="28">
        <v>2007</v>
      </c>
      <c r="B75" s="83">
        <v>9</v>
      </c>
      <c r="C75" s="117">
        <v>265</v>
      </c>
      <c r="D75" s="117">
        <v>26</v>
      </c>
      <c r="E75" s="117">
        <v>80</v>
      </c>
      <c r="F75" s="117">
        <v>30</v>
      </c>
      <c r="G75" s="117">
        <v>41</v>
      </c>
      <c r="H75" s="117">
        <v>5</v>
      </c>
      <c r="I75" s="117">
        <v>447</v>
      </c>
      <c r="L75" s="384">
        <f t="shared" si="2"/>
        <v>3482</v>
      </c>
      <c r="M75" s="384">
        <f t="shared" si="3"/>
        <v>258</v>
      </c>
      <c r="N75" s="384">
        <f t="shared" si="4"/>
        <v>1262</v>
      </c>
      <c r="O75" s="384">
        <f t="shared" si="5"/>
        <v>460</v>
      </c>
      <c r="P75" s="384">
        <f t="shared" si="6"/>
        <v>472</v>
      </c>
      <c r="Q75" s="384">
        <f t="shared" si="7"/>
        <v>25</v>
      </c>
      <c r="R75" s="36">
        <f t="shared" si="8"/>
        <v>0.2117805000839067</v>
      </c>
      <c r="S75" s="384">
        <f t="shared" si="9"/>
        <v>5959</v>
      </c>
      <c r="T75" s="19"/>
      <c r="U75" s="19"/>
      <c r="V75" s="19">
        <f t="shared" si="10"/>
        <v>4697</v>
      </c>
      <c r="W75" s="19"/>
    </row>
    <row r="76" spans="1:23">
      <c r="A76" s="28">
        <v>2007</v>
      </c>
      <c r="B76" s="83">
        <v>10</v>
      </c>
      <c r="C76" s="117">
        <v>279</v>
      </c>
      <c r="D76" s="117">
        <v>20</v>
      </c>
      <c r="E76" s="117">
        <v>126</v>
      </c>
      <c r="F76" s="117">
        <v>37</v>
      </c>
      <c r="G76" s="117">
        <v>35</v>
      </c>
      <c r="H76" s="117">
        <v>8</v>
      </c>
      <c r="I76" s="117">
        <v>505</v>
      </c>
      <c r="L76" s="384">
        <f t="shared" si="2"/>
        <v>3495</v>
      </c>
      <c r="M76" s="384">
        <f t="shared" si="3"/>
        <v>259</v>
      </c>
      <c r="N76" s="384">
        <f t="shared" si="4"/>
        <v>1286</v>
      </c>
      <c r="O76" s="384">
        <f t="shared" si="5"/>
        <v>461</v>
      </c>
      <c r="P76" s="384">
        <f t="shared" si="6"/>
        <v>466</v>
      </c>
      <c r="Q76" s="384">
        <f t="shared" si="7"/>
        <v>33</v>
      </c>
      <c r="R76" s="36">
        <f t="shared" si="8"/>
        <v>0.21433333333333332</v>
      </c>
      <c r="S76" s="384">
        <f t="shared" si="9"/>
        <v>6000</v>
      </c>
      <c r="T76" s="19"/>
      <c r="U76" s="19"/>
      <c r="V76" s="19">
        <f t="shared" si="10"/>
        <v>4714</v>
      </c>
      <c r="W76" s="19"/>
    </row>
    <row r="77" spans="1:23">
      <c r="A77" s="28">
        <v>2007</v>
      </c>
      <c r="B77" s="83">
        <v>11</v>
      </c>
      <c r="C77" s="117">
        <v>310</v>
      </c>
      <c r="D77" s="117">
        <v>30</v>
      </c>
      <c r="E77" s="117">
        <v>110</v>
      </c>
      <c r="F77" s="117">
        <v>43</v>
      </c>
      <c r="G77" s="117">
        <v>33</v>
      </c>
      <c r="H77" s="117">
        <v>4</v>
      </c>
      <c r="I77" s="117">
        <v>530</v>
      </c>
      <c r="L77" s="384">
        <f t="shared" si="2"/>
        <v>3506</v>
      </c>
      <c r="M77" s="384">
        <f t="shared" si="3"/>
        <v>266</v>
      </c>
      <c r="N77" s="384">
        <f t="shared" si="4"/>
        <v>1304</v>
      </c>
      <c r="O77" s="384">
        <f t="shared" si="5"/>
        <v>474</v>
      </c>
      <c r="P77" s="384">
        <f t="shared" si="6"/>
        <v>461</v>
      </c>
      <c r="Q77" s="384">
        <f t="shared" si="7"/>
        <v>37</v>
      </c>
      <c r="R77" s="36">
        <f t="shared" si="8"/>
        <v>0.21560846560846561</v>
      </c>
      <c r="S77" s="384">
        <f t="shared" si="9"/>
        <v>6048</v>
      </c>
      <c r="T77" s="19"/>
      <c r="U77" s="19"/>
      <c r="V77" s="19">
        <f t="shared" si="10"/>
        <v>4744</v>
      </c>
      <c r="W77" s="19"/>
    </row>
    <row r="78" spans="1:23">
      <c r="A78" s="28">
        <v>2007</v>
      </c>
      <c r="B78" s="83">
        <v>12</v>
      </c>
      <c r="C78" s="117">
        <v>294</v>
      </c>
      <c r="D78" s="117">
        <v>17</v>
      </c>
      <c r="E78" s="117">
        <v>110</v>
      </c>
      <c r="F78" s="117">
        <v>51</v>
      </c>
      <c r="G78" s="117">
        <v>34</v>
      </c>
      <c r="H78" s="117">
        <v>7</v>
      </c>
      <c r="I78" s="117">
        <v>513</v>
      </c>
      <c r="L78" s="384">
        <f t="shared" si="2"/>
        <v>3500</v>
      </c>
      <c r="M78" s="384">
        <f t="shared" si="3"/>
        <v>262</v>
      </c>
      <c r="N78" s="384">
        <f t="shared" si="4"/>
        <v>1313</v>
      </c>
      <c r="O78" s="384">
        <f t="shared" si="5"/>
        <v>488</v>
      </c>
      <c r="P78" s="384">
        <f t="shared" si="6"/>
        <v>453</v>
      </c>
      <c r="Q78" s="384">
        <f t="shared" si="7"/>
        <v>39</v>
      </c>
      <c r="R78" s="36">
        <f t="shared" si="8"/>
        <v>0.21684558216350125</v>
      </c>
      <c r="S78" s="384">
        <f t="shared" si="9"/>
        <v>6055</v>
      </c>
      <c r="T78" s="19"/>
      <c r="U78" s="19"/>
      <c r="V78" s="19">
        <f t="shared" si="10"/>
        <v>4742</v>
      </c>
      <c r="W78" s="19"/>
    </row>
    <row r="79" spans="1:23">
      <c r="A79" s="28">
        <v>2008</v>
      </c>
      <c r="B79" s="83">
        <v>1</v>
      </c>
      <c r="C79" s="117">
        <v>257</v>
      </c>
      <c r="D79" s="117">
        <v>23</v>
      </c>
      <c r="E79" s="117">
        <v>115</v>
      </c>
      <c r="F79" s="117">
        <v>33</v>
      </c>
      <c r="G79" s="117">
        <v>20</v>
      </c>
      <c r="H79" s="117" t="s">
        <v>289</v>
      </c>
      <c r="I79" s="117">
        <v>448</v>
      </c>
      <c r="K79" s="26" t="s">
        <v>20</v>
      </c>
      <c r="L79" s="384">
        <f t="shared" si="2"/>
        <v>3492</v>
      </c>
      <c r="M79" s="384">
        <f t="shared" si="3"/>
        <v>269</v>
      </c>
      <c r="N79" s="384">
        <f t="shared" si="4"/>
        <v>1298</v>
      </c>
      <c r="O79" s="384">
        <f t="shared" si="5"/>
        <v>499</v>
      </c>
      <c r="P79" s="384">
        <f t="shared" si="6"/>
        <v>432</v>
      </c>
      <c r="Q79" s="384">
        <f t="shared" si="7"/>
        <v>39</v>
      </c>
      <c r="R79" s="36">
        <f t="shared" si="8"/>
        <v>0.21529275170011611</v>
      </c>
      <c r="S79" s="384">
        <f t="shared" si="9"/>
        <v>6029</v>
      </c>
      <c r="T79" s="19"/>
      <c r="U79" s="19"/>
      <c r="V79" s="19">
        <f t="shared" si="10"/>
        <v>4731</v>
      </c>
      <c r="W79" s="19"/>
    </row>
    <row r="80" spans="1:23">
      <c r="A80" s="28">
        <v>2008</v>
      </c>
      <c r="B80" s="83">
        <v>2</v>
      </c>
      <c r="C80" s="117">
        <v>292</v>
      </c>
      <c r="D80" s="117">
        <v>24</v>
      </c>
      <c r="E80" s="117">
        <v>136</v>
      </c>
      <c r="F80" s="117">
        <v>40</v>
      </c>
      <c r="G80" s="117">
        <v>37</v>
      </c>
      <c r="H80" s="117" t="s">
        <v>289</v>
      </c>
      <c r="I80" s="117">
        <v>529</v>
      </c>
      <c r="L80" s="384">
        <f t="shared" si="2"/>
        <v>3518</v>
      </c>
      <c r="M80" s="384">
        <f t="shared" si="3"/>
        <v>278</v>
      </c>
      <c r="N80" s="384">
        <f t="shared" si="4"/>
        <v>1312</v>
      </c>
      <c r="O80" s="384">
        <f t="shared" si="5"/>
        <v>515</v>
      </c>
      <c r="P80" s="384">
        <f t="shared" si="6"/>
        <v>427</v>
      </c>
      <c r="Q80" s="384">
        <f t="shared" si="7"/>
        <v>39</v>
      </c>
      <c r="R80" s="36">
        <f t="shared" si="8"/>
        <v>0.21547052061093774</v>
      </c>
      <c r="S80" s="384">
        <f t="shared" si="9"/>
        <v>6089</v>
      </c>
      <c r="T80" s="19"/>
      <c r="U80" s="19"/>
      <c r="V80" s="19">
        <f t="shared" si="10"/>
        <v>4777</v>
      </c>
      <c r="W80" s="19"/>
    </row>
    <row r="81" spans="1:23">
      <c r="A81" s="28">
        <v>2008</v>
      </c>
      <c r="B81" s="83">
        <v>3</v>
      </c>
      <c r="C81" s="117">
        <v>261</v>
      </c>
      <c r="D81" s="117">
        <v>23</v>
      </c>
      <c r="E81" s="117">
        <v>139</v>
      </c>
      <c r="F81" s="117">
        <v>47</v>
      </c>
      <c r="G81" s="117">
        <v>32</v>
      </c>
      <c r="H81" s="117" t="s">
        <v>289</v>
      </c>
      <c r="I81" s="117">
        <v>502</v>
      </c>
      <c r="L81" s="384">
        <f t="shared" si="2"/>
        <v>3473</v>
      </c>
      <c r="M81" s="384">
        <f t="shared" si="3"/>
        <v>277</v>
      </c>
      <c r="N81" s="384">
        <f t="shared" si="4"/>
        <v>1308</v>
      </c>
      <c r="O81" s="384">
        <f t="shared" si="5"/>
        <v>510</v>
      </c>
      <c r="P81" s="384">
        <f t="shared" si="6"/>
        <v>418</v>
      </c>
      <c r="Q81" s="384">
        <f t="shared" si="7"/>
        <v>33</v>
      </c>
      <c r="R81" s="36">
        <f t="shared" si="8"/>
        <v>0.21731184582156504</v>
      </c>
      <c r="S81" s="384">
        <f t="shared" si="9"/>
        <v>6019</v>
      </c>
      <c r="T81" s="19"/>
      <c r="U81" s="19"/>
      <c r="V81" s="19">
        <f t="shared" si="10"/>
        <v>4711</v>
      </c>
      <c r="W81" s="19"/>
    </row>
    <row r="82" spans="1:23">
      <c r="A82" s="28">
        <v>2008</v>
      </c>
      <c r="B82" s="83">
        <v>4</v>
      </c>
      <c r="C82" s="117">
        <v>297</v>
      </c>
      <c r="D82" s="117">
        <v>30</v>
      </c>
      <c r="E82" s="117">
        <v>131</v>
      </c>
      <c r="F82" s="117">
        <v>47</v>
      </c>
      <c r="G82" s="117">
        <v>55</v>
      </c>
      <c r="H82" s="117" t="s">
        <v>289</v>
      </c>
      <c r="I82" s="117">
        <v>560</v>
      </c>
      <c r="L82" s="384">
        <f t="shared" si="2"/>
        <v>3528</v>
      </c>
      <c r="M82" s="384">
        <f t="shared" si="3"/>
        <v>279</v>
      </c>
      <c r="N82" s="384">
        <f t="shared" si="4"/>
        <v>1332</v>
      </c>
      <c r="O82" s="384">
        <f t="shared" si="5"/>
        <v>523</v>
      </c>
      <c r="P82" s="384">
        <f t="shared" si="6"/>
        <v>450</v>
      </c>
      <c r="Q82" s="384">
        <f t="shared" si="7"/>
        <v>33</v>
      </c>
      <c r="R82" s="36">
        <f t="shared" si="8"/>
        <v>0.21676159479251425</v>
      </c>
      <c r="S82" s="384">
        <f t="shared" si="9"/>
        <v>6145</v>
      </c>
      <c r="T82" s="19"/>
      <c r="U82" s="19"/>
      <c r="V82" s="19">
        <f t="shared" si="10"/>
        <v>4813</v>
      </c>
      <c r="W82" s="19"/>
    </row>
    <row r="83" spans="1:23">
      <c r="A83" s="28">
        <v>2008</v>
      </c>
      <c r="B83" s="83">
        <v>5</v>
      </c>
      <c r="C83" s="117">
        <v>293</v>
      </c>
      <c r="D83" s="117">
        <v>23</v>
      </c>
      <c r="E83" s="117">
        <v>138</v>
      </c>
      <c r="F83" s="117">
        <v>40</v>
      </c>
      <c r="G83" s="117">
        <v>44</v>
      </c>
      <c r="H83" s="117">
        <v>7</v>
      </c>
      <c r="I83" s="117">
        <v>545</v>
      </c>
      <c r="L83" s="384">
        <f t="shared" si="2"/>
        <v>3483</v>
      </c>
      <c r="M83" s="384">
        <f t="shared" si="3"/>
        <v>280</v>
      </c>
      <c r="N83" s="384">
        <f t="shared" si="4"/>
        <v>1328</v>
      </c>
      <c r="O83" s="384">
        <f t="shared" si="5"/>
        <v>519</v>
      </c>
      <c r="P83" s="384">
        <f t="shared" si="6"/>
        <v>443</v>
      </c>
      <c r="Q83" s="384">
        <f t="shared" si="7"/>
        <v>36</v>
      </c>
      <c r="R83" s="36">
        <f t="shared" si="8"/>
        <v>0.21809820988668091</v>
      </c>
      <c r="S83" s="384">
        <f t="shared" si="9"/>
        <v>6089</v>
      </c>
      <c r="T83" s="19"/>
      <c r="U83" s="19"/>
      <c r="V83" s="19">
        <f t="shared" si="10"/>
        <v>4761</v>
      </c>
      <c r="W83" s="19"/>
    </row>
    <row r="84" spans="1:23">
      <c r="A84" s="28">
        <v>2008</v>
      </c>
      <c r="B84" s="83">
        <v>6</v>
      </c>
      <c r="C84" s="117">
        <v>268</v>
      </c>
      <c r="D84" s="117">
        <v>29</v>
      </c>
      <c r="E84" s="117">
        <v>111</v>
      </c>
      <c r="F84" s="117">
        <v>36</v>
      </c>
      <c r="G84" s="117">
        <v>36</v>
      </c>
      <c r="H84" s="117">
        <v>7</v>
      </c>
      <c r="I84" s="117">
        <v>487</v>
      </c>
      <c r="L84" s="384">
        <f t="shared" si="2"/>
        <v>3461</v>
      </c>
      <c r="M84" s="384">
        <f t="shared" si="3"/>
        <v>289</v>
      </c>
      <c r="N84" s="384">
        <f t="shared" si="4"/>
        <v>1347</v>
      </c>
      <c r="O84" s="384">
        <f t="shared" si="5"/>
        <v>498</v>
      </c>
      <c r="P84" s="384">
        <f t="shared" si="6"/>
        <v>439</v>
      </c>
      <c r="Q84" s="384">
        <f t="shared" si="7"/>
        <v>43</v>
      </c>
      <c r="R84" s="36">
        <f t="shared" si="8"/>
        <v>0.22165542208326477</v>
      </c>
      <c r="S84" s="384">
        <f t="shared" si="9"/>
        <v>6077</v>
      </c>
      <c r="T84" s="19"/>
      <c r="U84" s="19"/>
      <c r="V84" s="19">
        <f t="shared" si="10"/>
        <v>4730</v>
      </c>
      <c r="W84" s="19"/>
    </row>
    <row r="85" spans="1:23">
      <c r="A85" s="28">
        <v>2008</v>
      </c>
      <c r="B85" s="83">
        <v>7</v>
      </c>
      <c r="C85" s="117">
        <v>302</v>
      </c>
      <c r="D85" s="117">
        <v>35</v>
      </c>
      <c r="E85" s="117">
        <v>109</v>
      </c>
      <c r="F85" s="117">
        <v>49</v>
      </c>
      <c r="G85" s="117">
        <v>46</v>
      </c>
      <c r="H85" s="117">
        <v>9</v>
      </c>
      <c r="I85" s="117">
        <v>550</v>
      </c>
      <c r="L85" s="384">
        <f t="shared" si="2"/>
        <v>3440</v>
      </c>
      <c r="M85" s="384">
        <f t="shared" si="3"/>
        <v>304</v>
      </c>
      <c r="N85" s="384">
        <f t="shared" si="4"/>
        <v>1388</v>
      </c>
      <c r="O85" s="384">
        <f t="shared" si="5"/>
        <v>502</v>
      </c>
      <c r="P85" s="384">
        <f t="shared" si="6"/>
        <v>457</v>
      </c>
      <c r="Q85" s="384">
        <f t="shared" si="7"/>
        <v>47</v>
      </c>
      <c r="R85" s="36">
        <f t="shared" si="8"/>
        <v>0.22613229064841969</v>
      </c>
      <c r="S85" s="384">
        <f t="shared" si="9"/>
        <v>6138</v>
      </c>
      <c r="T85" s="19"/>
      <c r="U85" s="19"/>
      <c r="V85" s="19">
        <f t="shared" si="10"/>
        <v>4750</v>
      </c>
      <c r="W85" s="19"/>
    </row>
    <row r="86" spans="1:23">
      <c r="A86" s="28">
        <v>2008</v>
      </c>
      <c r="B86" s="83">
        <v>8</v>
      </c>
      <c r="C86" s="117">
        <v>275</v>
      </c>
      <c r="D86" s="117">
        <v>27</v>
      </c>
      <c r="E86" s="117">
        <v>72</v>
      </c>
      <c r="F86" s="117">
        <v>28</v>
      </c>
      <c r="G86" s="117">
        <v>47</v>
      </c>
      <c r="H86" s="117">
        <v>8</v>
      </c>
      <c r="I86" s="117">
        <v>457</v>
      </c>
      <c r="L86" s="384">
        <f t="shared" si="2"/>
        <v>3393</v>
      </c>
      <c r="M86" s="384">
        <f t="shared" si="3"/>
        <v>307</v>
      </c>
      <c r="N86" s="384">
        <f t="shared" si="4"/>
        <v>1377</v>
      </c>
      <c r="O86" s="384">
        <f t="shared" si="5"/>
        <v>481</v>
      </c>
      <c r="P86" s="384">
        <f t="shared" si="6"/>
        <v>460</v>
      </c>
      <c r="Q86" s="384">
        <f t="shared" si="7"/>
        <v>55</v>
      </c>
      <c r="R86" s="36">
        <f t="shared" si="8"/>
        <v>0.22674131401284373</v>
      </c>
      <c r="S86" s="384">
        <f t="shared" si="9"/>
        <v>6073</v>
      </c>
      <c r="T86" s="19"/>
      <c r="U86" s="19"/>
      <c r="V86" s="19">
        <f t="shared" si="10"/>
        <v>4696</v>
      </c>
      <c r="W86" s="19"/>
    </row>
    <row r="87" spans="1:23">
      <c r="A87" s="28">
        <v>2008</v>
      </c>
      <c r="B87" s="83">
        <v>9</v>
      </c>
      <c r="C87" s="117">
        <v>221</v>
      </c>
      <c r="D87" s="117">
        <v>24</v>
      </c>
      <c r="E87" s="117">
        <v>97</v>
      </c>
      <c r="F87" s="117">
        <v>32</v>
      </c>
      <c r="G87" s="117">
        <v>47</v>
      </c>
      <c r="H87" s="117">
        <v>10</v>
      </c>
      <c r="I87" s="117">
        <v>431</v>
      </c>
      <c r="L87" s="384">
        <f t="shared" si="2"/>
        <v>3349</v>
      </c>
      <c r="M87" s="384">
        <f t="shared" si="3"/>
        <v>305</v>
      </c>
      <c r="N87" s="384">
        <f t="shared" si="4"/>
        <v>1394</v>
      </c>
      <c r="O87" s="384">
        <f t="shared" si="5"/>
        <v>483</v>
      </c>
      <c r="P87" s="384">
        <f t="shared" si="6"/>
        <v>466</v>
      </c>
      <c r="Q87" s="384">
        <f t="shared" si="7"/>
        <v>60</v>
      </c>
      <c r="R87" s="36">
        <f t="shared" si="8"/>
        <v>0.23014693742776951</v>
      </c>
      <c r="S87" s="384">
        <f t="shared" si="9"/>
        <v>6057</v>
      </c>
      <c r="T87" s="19"/>
      <c r="U87" s="19"/>
      <c r="V87" s="19">
        <f t="shared" si="10"/>
        <v>4663</v>
      </c>
      <c r="W87" s="19"/>
    </row>
    <row r="88" spans="1:23">
      <c r="A88" s="28">
        <v>2008</v>
      </c>
      <c r="B88" s="83">
        <v>10</v>
      </c>
      <c r="C88" s="117">
        <v>275</v>
      </c>
      <c r="D88" s="117">
        <v>26</v>
      </c>
      <c r="E88" s="117">
        <v>96</v>
      </c>
      <c r="F88" s="117">
        <v>37</v>
      </c>
      <c r="G88" s="117">
        <v>44</v>
      </c>
      <c r="H88" s="117">
        <v>4</v>
      </c>
      <c r="I88" s="117">
        <v>482</v>
      </c>
      <c r="L88" s="384">
        <f t="shared" si="2"/>
        <v>3345</v>
      </c>
      <c r="M88" s="384">
        <f t="shared" si="3"/>
        <v>311</v>
      </c>
      <c r="N88" s="384">
        <f t="shared" si="4"/>
        <v>1364</v>
      </c>
      <c r="O88" s="384">
        <f t="shared" si="5"/>
        <v>483</v>
      </c>
      <c r="P88" s="384">
        <f t="shared" si="6"/>
        <v>475</v>
      </c>
      <c r="Q88" s="384">
        <f t="shared" si="7"/>
        <v>56</v>
      </c>
      <c r="R88" s="36">
        <f t="shared" si="8"/>
        <v>0.22605236990387803</v>
      </c>
      <c r="S88" s="384">
        <f t="shared" si="9"/>
        <v>6034</v>
      </c>
      <c r="T88" s="19"/>
      <c r="U88" s="19"/>
      <c r="V88" s="19">
        <f t="shared" si="10"/>
        <v>4670</v>
      </c>
      <c r="W88" s="19"/>
    </row>
    <row r="89" spans="1:23">
      <c r="A89" s="28">
        <v>2008</v>
      </c>
      <c r="B89" s="83">
        <v>11</v>
      </c>
      <c r="C89" s="117">
        <v>285</v>
      </c>
      <c r="D89" s="117">
        <v>19</v>
      </c>
      <c r="E89" s="117">
        <v>133</v>
      </c>
      <c r="F89" s="117">
        <v>41</v>
      </c>
      <c r="G89" s="117">
        <v>39</v>
      </c>
      <c r="H89" s="117">
        <v>7</v>
      </c>
      <c r="I89" s="117">
        <v>524</v>
      </c>
      <c r="L89" s="384">
        <f t="shared" si="2"/>
        <v>3320</v>
      </c>
      <c r="M89" s="384">
        <f t="shared" si="3"/>
        <v>300</v>
      </c>
      <c r="N89" s="384">
        <f t="shared" si="4"/>
        <v>1387</v>
      </c>
      <c r="O89" s="384">
        <f t="shared" si="5"/>
        <v>481</v>
      </c>
      <c r="P89" s="384">
        <f t="shared" si="6"/>
        <v>481</v>
      </c>
      <c r="Q89" s="384">
        <f t="shared" si="7"/>
        <v>59</v>
      </c>
      <c r="R89" s="36">
        <f t="shared" si="8"/>
        <v>0.23009289980092901</v>
      </c>
      <c r="S89" s="384">
        <f t="shared" si="9"/>
        <v>6028</v>
      </c>
      <c r="T89" s="19"/>
      <c r="U89" s="19"/>
      <c r="V89" s="19">
        <f t="shared" si="10"/>
        <v>4641</v>
      </c>
      <c r="W89" s="19"/>
    </row>
    <row r="90" spans="1:23">
      <c r="A90" s="28">
        <v>2008</v>
      </c>
      <c r="B90" s="83">
        <v>12</v>
      </c>
      <c r="C90" s="117">
        <v>268</v>
      </c>
      <c r="D90" s="117">
        <v>18</v>
      </c>
      <c r="E90" s="117">
        <v>139</v>
      </c>
      <c r="F90" s="117">
        <v>39</v>
      </c>
      <c r="G90" s="117">
        <v>48</v>
      </c>
      <c r="H90" s="117">
        <v>5</v>
      </c>
      <c r="I90" s="117">
        <v>517</v>
      </c>
      <c r="L90" s="384">
        <f t="shared" si="2"/>
        <v>3294</v>
      </c>
      <c r="M90" s="384">
        <f t="shared" si="3"/>
        <v>301</v>
      </c>
      <c r="N90" s="384">
        <f t="shared" si="4"/>
        <v>1416</v>
      </c>
      <c r="O90" s="384">
        <f t="shared" si="5"/>
        <v>469</v>
      </c>
      <c r="P90" s="384">
        <f t="shared" si="6"/>
        <v>495</v>
      </c>
      <c r="Q90" s="384">
        <f t="shared" si="7"/>
        <v>57</v>
      </c>
      <c r="R90" s="36">
        <f t="shared" si="8"/>
        <v>0.23474801061007958</v>
      </c>
      <c r="S90" s="384">
        <f t="shared" si="9"/>
        <v>6032</v>
      </c>
      <c r="T90" s="19"/>
      <c r="U90" s="19"/>
      <c r="V90" s="19">
        <f t="shared" si="10"/>
        <v>4616</v>
      </c>
      <c r="W90" s="19"/>
    </row>
    <row r="91" spans="1:23">
      <c r="A91" s="28">
        <v>2009</v>
      </c>
      <c r="B91" s="83">
        <v>1</v>
      </c>
      <c r="C91" s="117">
        <v>254</v>
      </c>
      <c r="D91" s="117">
        <v>16</v>
      </c>
      <c r="E91" s="117">
        <v>125</v>
      </c>
      <c r="F91" s="117">
        <v>35</v>
      </c>
      <c r="G91" s="117">
        <v>32</v>
      </c>
      <c r="H91" s="117" t="s">
        <v>290</v>
      </c>
      <c r="I91" s="117">
        <v>462</v>
      </c>
      <c r="K91" s="26" t="s">
        <v>21</v>
      </c>
      <c r="L91" s="384">
        <f t="shared" si="2"/>
        <v>3291</v>
      </c>
      <c r="M91" s="384">
        <f t="shared" si="3"/>
        <v>294</v>
      </c>
      <c r="N91" s="384">
        <f t="shared" si="4"/>
        <v>1426</v>
      </c>
      <c r="O91" s="384">
        <f t="shared" si="5"/>
        <v>471</v>
      </c>
      <c r="P91" s="384">
        <f t="shared" si="6"/>
        <v>507</v>
      </c>
      <c r="Q91" s="384">
        <f t="shared" si="7"/>
        <v>57</v>
      </c>
      <c r="R91" s="36">
        <f t="shared" si="8"/>
        <v>0.23585841878928218</v>
      </c>
      <c r="S91" s="384">
        <f t="shared" si="9"/>
        <v>6046</v>
      </c>
      <c r="T91" s="19"/>
      <c r="U91" s="19"/>
      <c r="V91" s="19">
        <f t="shared" si="10"/>
        <v>4620</v>
      </c>
      <c r="W91" s="19"/>
    </row>
    <row r="92" spans="1:23">
      <c r="A92" s="28">
        <v>2009</v>
      </c>
      <c r="B92" s="83">
        <v>2</v>
      </c>
      <c r="C92" s="117">
        <v>256</v>
      </c>
      <c r="D92" s="117">
        <v>24</v>
      </c>
      <c r="E92" s="117">
        <v>124</v>
      </c>
      <c r="F92" s="117">
        <v>24</v>
      </c>
      <c r="G92" s="117">
        <v>34</v>
      </c>
      <c r="H92" s="117" t="s">
        <v>290</v>
      </c>
      <c r="I92" s="117">
        <v>462</v>
      </c>
      <c r="L92" s="384">
        <f t="shared" si="2"/>
        <v>3255</v>
      </c>
      <c r="M92" s="384">
        <f t="shared" si="3"/>
        <v>294</v>
      </c>
      <c r="N92" s="384">
        <f t="shared" si="4"/>
        <v>1414</v>
      </c>
      <c r="O92" s="384">
        <f t="shared" si="5"/>
        <v>455</v>
      </c>
      <c r="P92" s="384">
        <f t="shared" si="6"/>
        <v>504</v>
      </c>
      <c r="Q92" s="384">
        <f t="shared" si="7"/>
        <v>57</v>
      </c>
      <c r="R92" s="36">
        <f t="shared" si="8"/>
        <v>0.23649439705636394</v>
      </c>
      <c r="S92" s="384">
        <f t="shared" si="9"/>
        <v>5979</v>
      </c>
      <c r="T92" s="19"/>
      <c r="U92" s="19"/>
      <c r="V92" s="19">
        <f t="shared" si="10"/>
        <v>4565</v>
      </c>
      <c r="W92" s="19"/>
    </row>
    <row r="93" spans="1:23">
      <c r="A93" s="28">
        <v>2009</v>
      </c>
      <c r="B93" s="83">
        <v>3</v>
      </c>
      <c r="C93" s="117">
        <v>305</v>
      </c>
      <c r="D93" s="117">
        <v>23</v>
      </c>
      <c r="E93" s="117">
        <v>136</v>
      </c>
      <c r="F93" s="117">
        <v>33</v>
      </c>
      <c r="G93" s="117">
        <v>30</v>
      </c>
      <c r="H93" s="117">
        <v>7</v>
      </c>
      <c r="I93" s="117">
        <v>534</v>
      </c>
      <c r="L93" s="384">
        <f t="shared" si="2"/>
        <v>3299</v>
      </c>
      <c r="M93" s="384">
        <f t="shared" si="3"/>
        <v>294</v>
      </c>
      <c r="N93" s="384">
        <f t="shared" si="4"/>
        <v>1411</v>
      </c>
      <c r="O93" s="384">
        <f t="shared" si="5"/>
        <v>441</v>
      </c>
      <c r="P93" s="384">
        <f t="shared" si="6"/>
        <v>502</v>
      </c>
      <c r="Q93" s="384">
        <f t="shared" si="7"/>
        <v>64</v>
      </c>
      <c r="R93" s="36">
        <f t="shared" si="8"/>
        <v>0.23473631675262019</v>
      </c>
      <c r="S93" s="384">
        <f t="shared" si="9"/>
        <v>6011</v>
      </c>
      <c r="T93" s="19"/>
      <c r="U93" s="19"/>
      <c r="V93" s="19">
        <f t="shared" si="10"/>
        <v>4600</v>
      </c>
      <c r="W93" s="19"/>
    </row>
    <row r="94" spans="1:23">
      <c r="A94" s="28">
        <v>2009</v>
      </c>
      <c r="B94" s="83">
        <v>4</v>
      </c>
      <c r="C94" s="117">
        <v>234</v>
      </c>
      <c r="D94" s="117">
        <v>35</v>
      </c>
      <c r="E94" s="117">
        <v>107</v>
      </c>
      <c r="F94" s="117">
        <v>26</v>
      </c>
      <c r="G94" s="117">
        <v>37</v>
      </c>
      <c r="H94" s="117" t="s">
        <v>290</v>
      </c>
      <c r="I94" s="117">
        <v>439</v>
      </c>
      <c r="L94" s="384">
        <f t="shared" si="2"/>
        <v>3236</v>
      </c>
      <c r="M94" s="384">
        <f t="shared" si="3"/>
        <v>299</v>
      </c>
      <c r="N94" s="384">
        <f t="shared" si="4"/>
        <v>1387</v>
      </c>
      <c r="O94" s="384">
        <f t="shared" si="5"/>
        <v>420</v>
      </c>
      <c r="P94" s="384">
        <f t="shared" si="6"/>
        <v>484</v>
      </c>
      <c r="Q94" s="384">
        <f t="shared" si="7"/>
        <v>64</v>
      </c>
      <c r="R94" s="36">
        <f t="shared" si="8"/>
        <v>0.23548387096774193</v>
      </c>
      <c r="S94" s="384">
        <f t="shared" si="9"/>
        <v>5890</v>
      </c>
      <c r="T94" s="19"/>
      <c r="U94" s="19"/>
      <c r="V94" s="19">
        <f t="shared" si="10"/>
        <v>4503</v>
      </c>
      <c r="W94" s="19"/>
    </row>
    <row r="95" spans="1:23">
      <c r="A95" s="28">
        <v>2009</v>
      </c>
      <c r="B95" s="83">
        <v>5</v>
      </c>
      <c r="C95" s="117">
        <v>294</v>
      </c>
      <c r="D95" s="117">
        <v>32</v>
      </c>
      <c r="E95" s="117">
        <v>96</v>
      </c>
      <c r="F95" s="117">
        <v>30</v>
      </c>
      <c r="G95" s="117">
        <v>35</v>
      </c>
      <c r="H95" s="117" t="s">
        <v>290</v>
      </c>
      <c r="I95" s="117">
        <v>487</v>
      </c>
      <c r="L95" s="384">
        <f t="shared" si="2"/>
        <v>3237</v>
      </c>
      <c r="M95" s="384">
        <f t="shared" si="3"/>
        <v>308</v>
      </c>
      <c r="N95" s="384">
        <f t="shared" si="4"/>
        <v>1345</v>
      </c>
      <c r="O95" s="384">
        <f t="shared" si="5"/>
        <v>410</v>
      </c>
      <c r="P95" s="384">
        <f t="shared" si="6"/>
        <v>475</v>
      </c>
      <c r="Q95" s="384">
        <f t="shared" si="7"/>
        <v>57</v>
      </c>
      <c r="R95" s="36">
        <f t="shared" si="8"/>
        <v>0.2306241426611797</v>
      </c>
      <c r="S95" s="384">
        <f t="shared" si="9"/>
        <v>5832</v>
      </c>
      <c r="T95" s="19"/>
      <c r="U95" s="19"/>
      <c r="V95" s="19">
        <f t="shared" si="10"/>
        <v>4487</v>
      </c>
      <c r="W95" s="19"/>
    </row>
    <row r="96" spans="1:23">
      <c r="A96" s="28">
        <v>2009</v>
      </c>
      <c r="B96" s="83">
        <v>6</v>
      </c>
      <c r="C96" s="117">
        <v>275</v>
      </c>
      <c r="D96" s="117">
        <v>23</v>
      </c>
      <c r="E96" s="117">
        <v>103</v>
      </c>
      <c r="F96" s="117">
        <v>44</v>
      </c>
      <c r="G96" s="117">
        <v>26</v>
      </c>
      <c r="H96" s="117" t="s">
        <v>290</v>
      </c>
      <c r="I96" s="117">
        <v>471</v>
      </c>
      <c r="L96" s="384">
        <f t="shared" ref="L96:L120" si="11">SUM(C85:C96)</f>
        <v>3244</v>
      </c>
      <c r="M96" s="384">
        <f t="shared" ref="M96:M120" si="12">SUM(D85:D96)</f>
        <v>302</v>
      </c>
      <c r="N96" s="384">
        <f t="shared" ref="N96:N120" si="13">SUM(E85:E96)</f>
        <v>1337</v>
      </c>
      <c r="O96" s="384">
        <f t="shared" ref="O96:O120" si="14">SUM(F85:F96)</f>
        <v>418</v>
      </c>
      <c r="P96" s="384">
        <f t="shared" ref="P96:P120" si="15">SUM(G85:G96)</f>
        <v>465</v>
      </c>
      <c r="Q96" s="384">
        <f t="shared" ref="Q96:Q120" si="16">SUM(H85:H96)</f>
        <v>50</v>
      </c>
      <c r="R96" s="36">
        <f t="shared" ref="R96:R120" si="17">N96/SUM(L96:Q96)</f>
        <v>0.22988308115543329</v>
      </c>
      <c r="S96" s="384">
        <f t="shared" ref="S96:S126" si="18">SUM(L96:Q96)</f>
        <v>5816</v>
      </c>
      <c r="T96" s="19"/>
      <c r="U96" s="19"/>
      <c r="V96" s="19">
        <f t="shared" ref="V96:V138" si="19">S96-N96</f>
        <v>4479</v>
      </c>
      <c r="W96" s="19"/>
    </row>
    <row r="97" spans="1:23">
      <c r="A97" s="28">
        <v>2009</v>
      </c>
      <c r="B97" s="83">
        <v>7</v>
      </c>
      <c r="C97" s="117">
        <v>240</v>
      </c>
      <c r="D97" s="117">
        <v>24</v>
      </c>
      <c r="E97" s="117">
        <v>88</v>
      </c>
      <c r="F97" s="117">
        <v>25</v>
      </c>
      <c r="G97" s="117">
        <v>35</v>
      </c>
      <c r="H97" s="117" t="s">
        <v>290</v>
      </c>
      <c r="I97" s="117">
        <v>412</v>
      </c>
      <c r="L97" s="384">
        <f t="shared" si="11"/>
        <v>3182</v>
      </c>
      <c r="M97" s="384">
        <f t="shared" si="12"/>
        <v>291</v>
      </c>
      <c r="N97" s="384">
        <f t="shared" si="13"/>
        <v>1316</v>
      </c>
      <c r="O97" s="384">
        <f t="shared" si="14"/>
        <v>394</v>
      </c>
      <c r="P97" s="384">
        <f t="shared" si="15"/>
        <v>454</v>
      </c>
      <c r="Q97" s="384">
        <f t="shared" si="16"/>
        <v>41</v>
      </c>
      <c r="R97" s="36">
        <f t="shared" si="17"/>
        <v>0.23177175061641422</v>
      </c>
      <c r="S97" s="384">
        <f t="shared" si="18"/>
        <v>5678</v>
      </c>
      <c r="T97" s="19"/>
      <c r="U97" s="19"/>
      <c r="V97" s="19">
        <f t="shared" si="19"/>
        <v>4362</v>
      </c>
      <c r="W97" s="19"/>
    </row>
    <row r="98" spans="1:23">
      <c r="A98" s="28">
        <v>2009</v>
      </c>
      <c r="B98" s="83">
        <v>8</v>
      </c>
      <c r="C98" s="117">
        <v>225</v>
      </c>
      <c r="D98" s="117">
        <v>16</v>
      </c>
      <c r="E98" s="117">
        <v>85</v>
      </c>
      <c r="F98" s="117">
        <v>30</v>
      </c>
      <c r="G98" s="117">
        <v>33</v>
      </c>
      <c r="H98" s="117" t="s">
        <v>290</v>
      </c>
      <c r="I98" s="117">
        <v>389</v>
      </c>
      <c r="L98" s="384">
        <f t="shared" si="11"/>
        <v>3132</v>
      </c>
      <c r="M98" s="384">
        <f t="shared" si="12"/>
        <v>280</v>
      </c>
      <c r="N98" s="384">
        <f t="shared" si="13"/>
        <v>1329</v>
      </c>
      <c r="O98" s="384">
        <f t="shared" si="14"/>
        <v>396</v>
      </c>
      <c r="P98" s="384">
        <f t="shared" si="15"/>
        <v>440</v>
      </c>
      <c r="Q98" s="384">
        <f t="shared" si="16"/>
        <v>33</v>
      </c>
      <c r="R98" s="36">
        <f t="shared" si="17"/>
        <v>0.23689839572192514</v>
      </c>
      <c r="S98" s="384">
        <f t="shared" si="18"/>
        <v>5610</v>
      </c>
      <c r="T98" s="19"/>
      <c r="U98" s="19"/>
      <c r="V98" s="19">
        <f t="shared" si="19"/>
        <v>4281</v>
      </c>
      <c r="W98" s="19"/>
    </row>
    <row r="99" spans="1:23">
      <c r="A99" s="28">
        <v>2009</v>
      </c>
      <c r="B99" s="83">
        <v>9</v>
      </c>
      <c r="C99" s="117">
        <v>225</v>
      </c>
      <c r="D99" s="117">
        <v>26</v>
      </c>
      <c r="E99" s="117">
        <v>109</v>
      </c>
      <c r="F99" s="117">
        <v>25</v>
      </c>
      <c r="G99" s="117">
        <v>41</v>
      </c>
      <c r="H99" s="117">
        <v>6</v>
      </c>
      <c r="I99" s="117">
        <v>432</v>
      </c>
      <c r="L99" s="384">
        <f t="shared" si="11"/>
        <v>3136</v>
      </c>
      <c r="M99" s="384">
        <f t="shared" si="12"/>
        <v>282</v>
      </c>
      <c r="N99" s="384">
        <f t="shared" si="13"/>
        <v>1341</v>
      </c>
      <c r="O99" s="384">
        <f t="shared" si="14"/>
        <v>389</v>
      </c>
      <c r="P99" s="384">
        <f t="shared" si="15"/>
        <v>434</v>
      </c>
      <c r="Q99" s="384">
        <f t="shared" si="16"/>
        <v>29</v>
      </c>
      <c r="R99" s="36">
        <f t="shared" si="17"/>
        <v>0.23899483158082338</v>
      </c>
      <c r="S99" s="384">
        <f t="shared" si="18"/>
        <v>5611</v>
      </c>
      <c r="T99" s="19"/>
      <c r="U99" s="19"/>
      <c r="V99" s="19">
        <f t="shared" si="19"/>
        <v>4270</v>
      </c>
      <c r="W99" s="19"/>
    </row>
    <row r="100" spans="1:23">
      <c r="A100" s="28">
        <v>2009</v>
      </c>
      <c r="B100" s="83">
        <v>10</v>
      </c>
      <c r="C100" s="117">
        <v>208</v>
      </c>
      <c r="D100" s="117">
        <v>19</v>
      </c>
      <c r="E100" s="117">
        <v>89</v>
      </c>
      <c r="F100" s="117">
        <v>26</v>
      </c>
      <c r="G100" s="117">
        <v>27</v>
      </c>
      <c r="H100" s="117" t="s">
        <v>290</v>
      </c>
      <c r="I100" s="117">
        <v>369</v>
      </c>
      <c r="L100" s="384">
        <f t="shared" si="11"/>
        <v>3069</v>
      </c>
      <c r="M100" s="384">
        <f t="shared" si="12"/>
        <v>275</v>
      </c>
      <c r="N100" s="384">
        <f t="shared" si="13"/>
        <v>1334</v>
      </c>
      <c r="O100" s="384">
        <f t="shared" si="14"/>
        <v>378</v>
      </c>
      <c r="P100" s="384">
        <f t="shared" si="15"/>
        <v>417</v>
      </c>
      <c r="Q100" s="384">
        <f t="shared" si="16"/>
        <v>25</v>
      </c>
      <c r="R100" s="36">
        <f t="shared" si="17"/>
        <v>0.24263368497635504</v>
      </c>
      <c r="S100" s="384">
        <f t="shared" si="18"/>
        <v>5498</v>
      </c>
      <c r="T100" s="19"/>
      <c r="U100" s="19"/>
      <c r="V100" s="19">
        <f t="shared" si="19"/>
        <v>4164</v>
      </c>
      <c r="W100" s="19"/>
    </row>
    <row r="101" spans="1:23">
      <c r="A101" s="28">
        <v>2009</v>
      </c>
      <c r="B101" s="83">
        <v>11</v>
      </c>
      <c r="C101" s="117">
        <v>221</v>
      </c>
      <c r="D101" s="117">
        <v>24</v>
      </c>
      <c r="E101" s="117">
        <v>104</v>
      </c>
      <c r="F101" s="117">
        <v>25</v>
      </c>
      <c r="G101" s="117">
        <v>36</v>
      </c>
      <c r="H101" s="117" t="s">
        <v>290</v>
      </c>
      <c r="I101" s="117">
        <v>410</v>
      </c>
      <c r="L101" s="384">
        <f t="shared" si="11"/>
        <v>3005</v>
      </c>
      <c r="M101" s="384">
        <f t="shared" si="12"/>
        <v>280</v>
      </c>
      <c r="N101" s="384">
        <f t="shared" si="13"/>
        <v>1305</v>
      </c>
      <c r="O101" s="384">
        <f t="shared" si="14"/>
        <v>362</v>
      </c>
      <c r="P101" s="384">
        <f t="shared" si="15"/>
        <v>414</v>
      </c>
      <c r="Q101" s="384">
        <f t="shared" si="16"/>
        <v>18</v>
      </c>
      <c r="R101" s="36">
        <f t="shared" si="17"/>
        <v>0.24238484398216939</v>
      </c>
      <c r="S101" s="384">
        <f t="shared" si="18"/>
        <v>5384</v>
      </c>
      <c r="T101" s="19"/>
      <c r="U101" s="19"/>
      <c r="V101" s="19">
        <f t="shared" si="19"/>
        <v>4079</v>
      </c>
      <c r="W101" s="19"/>
    </row>
    <row r="102" spans="1:23">
      <c r="A102" s="28">
        <v>2009</v>
      </c>
      <c r="B102" s="83">
        <v>12</v>
      </c>
      <c r="C102" s="117">
        <v>184</v>
      </c>
      <c r="D102" s="117">
        <v>22</v>
      </c>
      <c r="E102" s="117">
        <v>98</v>
      </c>
      <c r="F102" s="117">
        <v>31</v>
      </c>
      <c r="G102" s="117">
        <v>28</v>
      </c>
      <c r="H102" s="117" t="s">
        <v>290</v>
      </c>
      <c r="I102" s="117">
        <v>363</v>
      </c>
      <c r="L102" s="384">
        <f t="shared" si="11"/>
        <v>2921</v>
      </c>
      <c r="M102" s="384">
        <f t="shared" si="12"/>
        <v>284</v>
      </c>
      <c r="N102" s="384">
        <f t="shared" si="13"/>
        <v>1264</v>
      </c>
      <c r="O102" s="384">
        <f t="shared" si="14"/>
        <v>354</v>
      </c>
      <c r="P102" s="384">
        <f t="shared" si="15"/>
        <v>394</v>
      </c>
      <c r="Q102" s="384">
        <f t="shared" si="16"/>
        <v>13</v>
      </c>
      <c r="R102" s="36">
        <f t="shared" si="17"/>
        <v>0.24168260038240919</v>
      </c>
      <c r="S102" s="384">
        <f t="shared" si="18"/>
        <v>5230</v>
      </c>
      <c r="T102" s="19"/>
      <c r="U102" s="19"/>
      <c r="V102" s="19">
        <f t="shared" si="19"/>
        <v>3966</v>
      </c>
      <c r="W102" s="19"/>
    </row>
    <row r="103" spans="1:23">
      <c r="A103" s="28">
        <v>2010</v>
      </c>
      <c r="B103" s="83">
        <v>1</v>
      </c>
      <c r="C103" s="117">
        <v>168</v>
      </c>
      <c r="D103" s="117">
        <v>15</v>
      </c>
      <c r="E103" s="117">
        <v>108</v>
      </c>
      <c r="F103" s="117">
        <v>35</v>
      </c>
      <c r="G103" s="117">
        <v>29</v>
      </c>
      <c r="H103" s="117" t="s">
        <v>290</v>
      </c>
      <c r="I103" s="117">
        <v>355</v>
      </c>
      <c r="K103" s="26" t="s">
        <v>22</v>
      </c>
      <c r="L103" s="384">
        <f t="shared" si="11"/>
        <v>2835</v>
      </c>
      <c r="M103" s="384">
        <f t="shared" si="12"/>
        <v>283</v>
      </c>
      <c r="N103" s="384">
        <f t="shared" si="13"/>
        <v>1247</v>
      </c>
      <c r="O103" s="384">
        <f t="shared" si="14"/>
        <v>354</v>
      </c>
      <c r="P103" s="384">
        <f t="shared" si="15"/>
        <v>391</v>
      </c>
      <c r="Q103" s="384">
        <f t="shared" si="16"/>
        <v>13</v>
      </c>
      <c r="R103" s="36">
        <f t="shared" si="17"/>
        <v>0.24341206324419284</v>
      </c>
      <c r="S103" s="384">
        <f t="shared" si="18"/>
        <v>5123</v>
      </c>
      <c r="T103" s="19"/>
      <c r="U103" s="19"/>
      <c r="V103" s="19">
        <f t="shared" si="19"/>
        <v>3876</v>
      </c>
      <c r="W103" s="19"/>
    </row>
    <row r="104" spans="1:23">
      <c r="A104" s="28">
        <v>2010</v>
      </c>
      <c r="B104" s="83">
        <v>2</v>
      </c>
      <c r="C104" s="117">
        <v>172</v>
      </c>
      <c r="D104" s="117">
        <v>26</v>
      </c>
      <c r="E104" s="117">
        <v>111</v>
      </c>
      <c r="F104" s="117">
        <v>14</v>
      </c>
      <c r="G104" s="117">
        <v>22</v>
      </c>
      <c r="H104" s="117">
        <v>4</v>
      </c>
      <c r="I104" s="117">
        <v>349</v>
      </c>
      <c r="L104" s="384">
        <f t="shared" si="11"/>
        <v>2751</v>
      </c>
      <c r="M104" s="384">
        <f t="shared" si="12"/>
        <v>285</v>
      </c>
      <c r="N104" s="384">
        <f t="shared" si="13"/>
        <v>1234</v>
      </c>
      <c r="O104" s="384">
        <f t="shared" si="14"/>
        <v>344</v>
      </c>
      <c r="P104" s="384">
        <f t="shared" si="15"/>
        <v>379</v>
      </c>
      <c r="Q104" s="384">
        <f t="shared" si="16"/>
        <v>17</v>
      </c>
      <c r="R104" s="36">
        <f t="shared" si="17"/>
        <v>0.24630738522954093</v>
      </c>
      <c r="S104" s="384">
        <f t="shared" si="18"/>
        <v>5010</v>
      </c>
      <c r="T104" s="19"/>
      <c r="U104" s="19"/>
      <c r="V104" s="19">
        <f t="shared" si="19"/>
        <v>3776</v>
      </c>
      <c r="W104" s="19"/>
    </row>
    <row r="105" spans="1:23">
      <c r="A105" s="28">
        <v>2010</v>
      </c>
      <c r="B105" s="83">
        <v>3</v>
      </c>
      <c r="C105" s="117">
        <v>249</v>
      </c>
      <c r="D105" s="117">
        <v>27</v>
      </c>
      <c r="E105" s="117">
        <v>114</v>
      </c>
      <c r="F105" s="117">
        <v>39</v>
      </c>
      <c r="G105" s="117">
        <v>36</v>
      </c>
      <c r="H105" s="117" t="s">
        <v>290</v>
      </c>
      <c r="I105" s="117">
        <v>465</v>
      </c>
      <c r="L105" s="384">
        <f t="shared" si="11"/>
        <v>2695</v>
      </c>
      <c r="M105" s="384">
        <f t="shared" si="12"/>
        <v>289</v>
      </c>
      <c r="N105" s="384">
        <f t="shared" si="13"/>
        <v>1212</v>
      </c>
      <c r="O105" s="384">
        <f t="shared" si="14"/>
        <v>350</v>
      </c>
      <c r="P105" s="384">
        <f t="shared" si="15"/>
        <v>385</v>
      </c>
      <c r="Q105" s="384">
        <f t="shared" si="16"/>
        <v>10</v>
      </c>
      <c r="R105" s="36">
        <f t="shared" si="17"/>
        <v>0.24529447480267152</v>
      </c>
      <c r="S105" s="384">
        <f t="shared" si="18"/>
        <v>4941</v>
      </c>
      <c r="T105" s="19"/>
      <c r="U105" s="19"/>
      <c r="V105" s="19">
        <f t="shared" si="19"/>
        <v>3729</v>
      </c>
      <c r="W105" s="19"/>
    </row>
    <row r="106" spans="1:23">
      <c r="A106" s="28">
        <v>2010</v>
      </c>
      <c r="B106" s="83">
        <v>4</v>
      </c>
      <c r="C106" s="117">
        <v>198</v>
      </c>
      <c r="D106" s="117">
        <v>24</v>
      </c>
      <c r="E106" s="117">
        <v>86</v>
      </c>
      <c r="F106" s="117">
        <v>28</v>
      </c>
      <c r="G106" s="117">
        <v>23</v>
      </c>
      <c r="H106" s="117" t="s">
        <v>290</v>
      </c>
      <c r="I106" s="117">
        <v>359</v>
      </c>
      <c r="L106" s="384">
        <f t="shared" si="11"/>
        <v>2659</v>
      </c>
      <c r="M106" s="384">
        <f t="shared" si="12"/>
        <v>278</v>
      </c>
      <c r="N106" s="384">
        <f t="shared" si="13"/>
        <v>1191</v>
      </c>
      <c r="O106" s="384">
        <f t="shared" si="14"/>
        <v>352</v>
      </c>
      <c r="P106" s="384">
        <f t="shared" si="15"/>
        <v>371</v>
      </c>
      <c r="Q106" s="384">
        <f t="shared" si="16"/>
        <v>10</v>
      </c>
      <c r="R106" s="36">
        <f t="shared" si="17"/>
        <v>0.24501131454433245</v>
      </c>
      <c r="S106" s="384">
        <f t="shared" si="18"/>
        <v>4861</v>
      </c>
      <c r="T106" s="19"/>
      <c r="U106" s="19"/>
      <c r="V106" s="19">
        <f t="shared" si="19"/>
        <v>3670</v>
      </c>
      <c r="W106" s="19"/>
    </row>
    <row r="107" spans="1:23">
      <c r="A107" s="28">
        <v>2010</v>
      </c>
      <c r="B107" s="83">
        <v>5</v>
      </c>
      <c r="C107" s="117">
        <v>211</v>
      </c>
      <c r="D107" s="117">
        <v>17</v>
      </c>
      <c r="E107" s="117">
        <v>78</v>
      </c>
      <c r="F107" s="117">
        <v>26</v>
      </c>
      <c r="G107" s="117">
        <v>35</v>
      </c>
      <c r="H107" s="117" t="s">
        <v>290</v>
      </c>
      <c r="I107" s="117">
        <v>367</v>
      </c>
      <c r="L107" s="384">
        <f t="shared" si="11"/>
        <v>2576</v>
      </c>
      <c r="M107" s="384">
        <f t="shared" si="12"/>
        <v>263</v>
      </c>
      <c r="N107" s="384">
        <f t="shared" si="13"/>
        <v>1173</v>
      </c>
      <c r="O107" s="384">
        <f t="shared" si="14"/>
        <v>348</v>
      </c>
      <c r="P107" s="384">
        <f t="shared" si="15"/>
        <v>371</v>
      </c>
      <c r="Q107" s="384">
        <f t="shared" si="16"/>
        <v>10</v>
      </c>
      <c r="R107" s="36">
        <f t="shared" si="17"/>
        <v>0.24741615692891794</v>
      </c>
      <c r="S107" s="384">
        <f t="shared" si="18"/>
        <v>4741</v>
      </c>
      <c r="T107" s="19"/>
      <c r="U107" s="19"/>
      <c r="V107" s="19">
        <f t="shared" si="19"/>
        <v>3568</v>
      </c>
      <c r="W107" s="19"/>
    </row>
    <row r="108" spans="1:23">
      <c r="A108" s="28">
        <v>2010</v>
      </c>
      <c r="B108" s="83">
        <v>6</v>
      </c>
      <c r="C108" s="117">
        <v>207</v>
      </c>
      <c r="D108" s="117">
        <v>17</v>
      </c>
      <c r="E108" s="117">
        <v>74</v>
      </c>
      <c r="F108" s="117">
        <v>25</v>
      </c>
      <c r="G108" s="117">
        <v>33</v>
      </c>
      <c r="H108" s="117">
        <v>7</v>
      </c>
      <c r="I108" s="117">
        <v>363</v>
      </c>
      <c r="L108" s="384">
        <f t="shared" si="11"/>
        <v>2508</v>
      </c>
      <c r="M108" s="384">
        <f t="shared" si="12"/>
        <v>257</v>
      </c>
      <c r="N108" s="384">
        <f t="shared" si="13"/>
        <v>1144</v>
      </c>
      <c r="O108" s="384">
        <f t="shared" si="14"/>
        <v>329</v>
      </c>
      <c r="P108" s="384">
        <f t="shared" si="15"/>
        <v>378</v>
      </c>
      <c r="Q108" s="384">
        <f t="shared" si="16"/>
        <v>17</v>
      </c>
      <c r="R108" s="36">
        <f t="shared" si="17"/>
        <v>0.24692423915389597</v>
      </c>
      <c r="S108" s="384">
        <f t="shared" si="18"/>
        <v>4633</v>
      </c>
      <c r="T108" s="19"/>
      <c r="U108" s="19"/>
      <c r="V108" s="19">
        <f t="shared" si="19"/>
        <v>3489</v>
      </c>
      <c r="W108" s="19"/>
    </row>
    <row r="109" spans="1:23">
      <c r="A109" s="28">
        <v>2010</v>
      </c>
      <c r="B109" s="83">
        <v>7</v>
      </c>
      <c r="C109" s="117">
        <v>225</v>
      </c>
      <c r="D109" s="117">
        <v>13</v>
      </c>
      <c r="E109" s="117">
        <v>71</v>
      </c>
      <c r="F109" s="117">
        <v>22</v>
      </c>
      <c r="G109" s="117">
        <v>33</v>
      </c>
      <c r="H109" s="117" t="s">
        <v>290</v>
      </c>
      <c r="I109" s="117">
        <v>364</v>
      </c>
      <c r="L109" s="384">
        <f t="shared" si="11"/>
        <v>2493</v>
      </c>
      <c r="M109" s="384">
        <f t="shared" si="12"/>
        <v>246</v>
      </c>
      <c r="N109" s="384">
        <f t="shared" si="13"/>
        <v>1127</v>
      </c>
      <c r="O109" s="384">
        <f t="shared" si="14"/>
        <v>326</v>
      </c>
      <c r="P109" s="384">
        <f t="shared" si="15"/>
        <v>376</v>
      </c>
      <c r="Q109" s="384">
        <f t="shared" si="16"/>
        <v>17</v>
      </c>
      <c r="R109" s="36">
        <f t="shared" si="17"/>
        <v>0.24580152671755726</v>
      </c>
      <c r="S109" s="384">
        <f t="shared" si="18"/>
        <v>4585</v>
      </c>
      <c r="T109" s="19"/>
      <c r="U109" s="19"/>
      <c r="V109" s="19">
        <f t="shared" si="19"/>
        <v>3458</v>
      </c>
      <c r="W109" s="19"/>
    </row>
    <row r="110" spans="1:23">
      <c r="A110" s="28">
        <v>2010</v>
      </c>
      <c r="B110" s="83">
        <v>8</v>
      </c>
      <c r="C110" s="117">
        <v>196</v>
      </c>
      <c r="D110" s="117">
        <v>19</v>
      </c>
      <c r="E110" s="117">
        <v>80</v>
      </c>
      <c r="F110" s="117">
        <v>12</v>
      </c>
      <c r="G110" s="117">
        <v>24</v>
      </c>
      <c r="H110" s="117" t="s">
        <v>290</v>
      </c>
      <c r="I110" s="117">
        <v>331</v>
      </c>
      <c r="L110" s="384">
        <f t="shared" si="11"/>
        <v>2464</v>
      </c>
      <c r="M110" s="384">
        <f t="shared" si="12"/>
        <v>249</v>
      </c>
      <c r="N110" s="384">
        <f t="shared" si="13"/>
        <v>1122</v>
      </c>
      <c r="O110" s="384">
        <f t="shared" si="14"/>
        <v>308</v>
      </c>
      <c r="P110" s="384">
        <f t="shared" si="15"/>
        <v>367</v>
      </c>
      <c r="Q110" s="384">
        <f t="shared" si="16"/>
        <v>17</v>
      </c>
      <c r="R110" s="36">
        <f t="shared" si="17"/>
        <v>0.24784625579854208</v>
      </c>
      <c r="S110" s="384">
        <f t="shared" si="18"/>
        <v>4527</v>
      </c>
      <c r="T110" s="19"/>
      <c r="U110" s="19"/>
      <c r="V110" s="19">
        <f t="shared" si="19"/>
        <v>3405</v>
      </c>
      <c r="W110" s="19"/>
    </row>
    <row r="111" spans="1:23">
      <c r="A111" s="28">
        <v>2010</v>
      </c>
      <c r="B111" s="83">
        <v>9</v>
      </c>
      <c r="C111" s="117">
        <v>169</v>
      </c>
      <c r="D111" s="117">
        <v>16</v>
      </c>
      <c r="E111" s="117">
        <v>75</v>
      </c>
      <c r="F111" s="117">
        <v>21</v>
      </c>
      <c r="G111" s="117">
        <v>31</v>
      </c>
      <c r="H111" s="117" t="s">
        <v>290</v>
      </c>
      <c r="I111" s="117">
        <v>312</v>
      </c>
      <c r="L111" s="384">
        <f t="shared" si="11"/>
        <v>2408</v>
      </c>
      <c r="M111" s="384">
        <f t="shared" si="12"/>
        <v>239</v>
      </c>
      <c r="N111" s="384">
        <f t="shared" si="13"/>
        <v>1088</v>
      </c>
      <c r="O111" s="384">
        <f t="shared" si="14"/>
        <v>304</v>
      </c>
      <c r="P111" s="384">
        <f t="shared" si="15"/>
        <v>357</v>
      </c>
      <c r="Q111" s="384">
        <f t="shared" si="16"/>
        <v>11</v>
      </c>
      <c r="R111" s="36">
        <f t="shared" si="17"/>
        <v>0.24687996369412299</v>
      </c>
      <c r="S111" s="384">
        <f t="shared" si="18"/>
        <v>4407</v>
      </c>
      <c r="T111" s="19"/>
      <c r="U111" s="19"/>
      <c r="V111" s="19">
        <f t="shared" si="19"/>
        <v>3319</v>
      </c>
      <c r="W111" s="19"/>
    </row>
    <row r="112" spans="1:23">
      <c r="A112" s="28">
        <v>2010</v>
      </c>
      <c r="B112" s="83">
        <v>10</v>
      </c>
      <c r="C112" s="117">
        <v>158</v>
      </c>
      <c r="D112" s="117">
        <v>12</v>
      </c>
      <c r="E112" s="117">
        <v>77</v>
      </c>
      <c r="F112" s="117">
        <v>19</v>
      </c>
      <c r="G112" s="117">
        <v>20</v>
      </c>
      <c r="H112" s="117">
        <v>4</v>
      </c>
      <c r="I112" s="117">
        <v>290</v>
      </c>
      <c r="L112" s="384">
        <f t="shared" si="11"/>
        <v>2358</v>
      </c>
      <c r="M112" s="384">
        <f t="shared" si="12"/>
        <v>232</v>
      </c>
      <c r="N112" s="384">
        <f t="shared" si="13"/>
        <v>1076</v>
      </c>
      <c r="O112" s="384">
        <f t="shared" si="14"/>
        <v>297</v>
      </c>
      <c r="P112" s="384">
        <f t="shared" si="15"/>
        <v>350</v>
      </c>
      <c r="Q112" s="384">
        <f t="shared" si="16"/>
        <v>15</v>
      </c>
      <c r="R112" s="36">
        <f t="shared" si="17"/>
        <v>0.24861367837338263</v>
      </c>
      <c r="S112" s="384">
        <f t="shared" si="18"/>
        <v>4328</v>
      </c>
      <c r="T112" s="19"/>
      <c r="U112" s="19"/>
      <c r="V112" s="19">
        <f t="shared" si="19"/>
        <v>3252</v>
      </c>
      <c r="W112" s="19"/>
    </row>
    <row r="113" spans="1:23">
      <c r="A113" s="28">
        <v>2010</v>
      </c>
      <c r="B113" s="83">
        <v>11</v>
      </c>
      <c r="C113" s="117">
        <v>217</v>
      </c>
      <c r="D113" s="117">
        <v>18</v>
      </c>
      <c r="E113" s="117">
        <v>91</v>
      </c>
      <c r="F113" s="117">
        <v>25</v>
      </c>
      <c r="G113" s="117">
        <v>25</v>
      </c>
      <c r="H113" s="117" t="s">
        <v>290</v>
      </c>
      <c r="I113" s="117">
        <v>376</v>
      </c>
      <c r="L113" s="384">
        <f t="shared" si="11"/>
        <v>2354</v>
      </c>
      <c r="M113" s="384">
        <f t="shared" si="12"/>
        <v>226</v>
      </c>
      <c r="N113" s="384">
        <f t="shared" si="13"/>
        <v>1063</v>
      </c>
      <c r="O113" s="384">
        <f t="shared" si="14"/>
        <v>297</v>
      </c>
      <c r="P113" s="384">
        <f t="shared" si="15"/>
        <v>339</v>
      </c>
      <c r="Q113" s="384">
        <f t="shared" si="16"/>
        <v>15</v>
      </c>
      <c r="R113" s="36">
        <f t="shared" si="17"/>
        <v>0.24755472752678157</v>
      </c>
      <c r="S113" s="384">
        <f t="shared" si="18"/>
        <v>4294</v>
      </c>
      <c r="T113" s="19"/>
      <c r="U113" s="19"/>
      <c r="V113" s="19">
        <f t="shared" si="19"/>
        <v>3231</v>
      </c>
      <c r="W113" s="19"/>
    </row>
    <row r="114" spans="1:23">
      <c r="A114" s="28">
        <v>2010</v>
      </c>
      <c r="B114" s="83">
        <v>12</v>
      </c>
      <c r="C114" s="117">
        <v>218</v>
      </c>
      <c r="D114" s="117">
        <v>21</v>
      </c>
      <c r="E114" s="117">
        <v>95</v>
      </c>
      <c r="F114" s="117">
        <v>23</v>
      </c>
      <c r="G114" s="117">
        <v>39</v>
      </c>
      <c r="H114" s="117">
        <v>5</v>
      </c>
      <c r="I114" s="117">
        <v>401</v>
      </c>
      <c r="L114" s="384">
        <f t="shared" si="11"/>
        <v>2388</v>
      </c>
      <c r="M114" s="384">
        <f t="shared" si="12"/>
        <v>225</v>
      </c>
      <c r="N114" s="384">
        <f t="shared" si="13"/>
        <v>1060</v>
      </c>
      <c r="O114" s="384">
        <f t="shared" si="14"/>
        <v>289</v>
      </c>
      <c r="P114" s="384">
        <f t="shared" si="15"/>
        <v>350</v>
      </c>
      <c r="Q114" s="384">
        <f t="shared" si="16"/>
        <v>20</v>
      </c>
      <c r="R114" s="36">
        <f t="shared" si="17"/>
        <v>0.24469067405355494</v>
      </c>
      <c r="S114" s="384">
        <f t="shared" si="18"/>
        <v>4332</v>
      </c>
      <c r="T114" s="19"/>
      <c r="U114" s="19"/>
      <c r="V114" s="19">
        <f t="shared" si="19"/>
        <v>3272</v>
      </c>
      <c r="W114" s="19"/>
    </row>
    <row r="115" spans="1:23">
      <c r="A115" s="28">
        <v>2011</v>
      </c>
      <c r="B115" s="83">
        <v>1</v>
      </c>
      <c r="C115" s="117">
        <v>177</v>
      </c>
      <c r="D115" s="117">
        <v>20</v>
      </c>
      <c r="E115" s="117">
        <v>87</v>
      </c>
      <c r="F115" s="117">
        <v>31</v>
      </c>
      <c r="G115" s="117">
        <v>16</v>
      </c>
      <c r="H115" s="117" t="s">
        <v>290</v>
      </c>
      <c r="I115" s="117">
        <v>331</v>
      </c>
      <c r="K115" s="26" t="s">
        <v>23</v>
      </c>
      <c r="L115" s="384">
        <f t="shared" si="11"/>
        <v>2397</v>
      </c>
      <c r="M115" s="384">
        <f t="shared" si="12"/>
        <v>230</v>
      </c>
      <c r="N115" s="384">
        <f t="shared" si="13"/>
        <v>1039</v>
      </c>
      <c r="O115" s="384">
        <f t="shared" si="14"/>
        <v>285</v>
      </c>
      <c r="P115" s="384">
        <f t="shared" si="15"/>
        <v>337</v>
      </c>
      <c r="Q115" s="384">
        <f t="shared" si="16"/>
        <v>20</v>
      </c>
      <c r="R115" s="36">
        <f t="shared" si="17"/>
        <v>0.24117920148560817</v>
      </c>
      <c r="S115" s="384">
        <f t="shared" si="18"/>
        <v>4308</v>
      </c>
      <c r="T115" s="19"/>
      <c r="U115" s="19"/>
      <c r="V115" s="19">
        <f t="shared" si="19"/>
        <v>3269</v>
      </c>
      <c r="W115" s="19"/>
    </row>
    <row r="116" spans="1:23">
      <c r="A116" s="28">
        <v>2011</v>
      </c>
      <c r="B116" s="83">
        <v>2</v>
      </c>
      <c r="C116" s="117">
        <v>184</v>
      </c>
      <c r="D116" s="117">
        <v>17</v>
      </c>
      <c r="E116" s="117">
        <v>116</v>
      </c>
      <c r="F116" s="117">
        <v>22</v>
      </c>
      <c r="G116" s="117">
        <v>23</v>
      </c>
      <c r="H116" s="117" t="s">
        <v>290</v>
      </c>
      <c r="I116" s="117">
        <v>362</v>
      </c>
      <c r="L116" s="384">
        <f t="shared" si="11"/>
        <v>2409</v>
      </c>
      <c r="M116" s="384">
        <f t="shared" si="12"/>
        <v>221</v>
      </c>
      <c r="N116" s="384">
        <f t="shared" si="13"/>
        <v>1044</v>
      </c>
      <c r="O116" s="384">
        <f t="shared" si="14"/>
        <v>293</v>
      </c>
      <c r="P116" s="384">
        <f t="shared" si="15"/>
        <v>338</v>
      </c>
      <c r="Q116" s="384">
        <f t="shared" si="16"/>
        <v>16</v>
      </c>
      <c r="R116" s="36">
        <f t="shared" si="17"/>
        <v>0.24161073825503357</v>
      </c>
      <c r="S116" s="384">
        <f t="shared" si="18"/>
        <v>4321</v>
      </c>
      <c r="T116" s="19"/>
      <c r="U116" s="19"/>
      <c r="V116" s="19">
        <f t="shared" si="19"/>
        <v>3277</v>
      </c>
      <c r="W116" s="19"/>
    </row>
    <row r="117" spans="1:23">
      <c r="A117" s="28">
        <v>2011</v>
      </c>
      <c r="B117" s="83">
        <v>3</v>
      </c>
      <c r="C117" s="117">
        <v>242</v>
      </c>
      <c r="D117" s="117">
        <v>14</v>
      </c>
      <c r="E117" s="117">
        <v>100</v>
      </c>
      <c r="F117" s="117">
        <v>25</v>
      </c>
      <c r="G117" s="117">
        <v>35</v>
      </c>
      <c r="H117" s="117">
        <v>4</v>
      </c>
      <c r="I117" s="117">
        <v>420</v>
      </c>
      <c r="L117" s="384">
        <f t="shared" si="11"/>
        <v>2402</v>
      </c>
      <c r="M117" s="384">
        <f t="shared" si="12"/>
        <v>208</v>
      </c>
      <c r="N117" s="384">
        <f t="shared" si="13"/>
        <v>1030</v>
      </c>
      <c r="O117" s="384">
        <f t="shared" si="14"/>
        <v>279</v>
      </c>
      <c r="P117" s="384">
        <f t="shared" si="15"/>
        <v>337</v>
      </c>
      <c r="Q117" s="384">
        <f t="shared" si="16"/>
        <v>20</v>
      </c>
      <c r="R117" s="36">
        <f t="shared" si="17"/>
        <v>0.24087932647333957</v>
      </c>
      <c r="S117" s="384">
        <f t="shared" si="18"/>
        <v>4276</v>
      </c>
      <c r="T117" s="19"/>
      <c r="U117" s="19"/>
      <c r="V117" s="19">
        <f t="shared" si="19"/>
        <v>3246</v>
      </c>
      <c r="W117" s="19"/>
    </row>
    <row r="118" spans="1:23">
      <c r="A118" s="28">
        <v>2011</v>
      </c>
      <c r="B118" s="117">
        <v>4</v>
      </c>
      <c r="C118" s="117">
        <v>199</v>
      </c>
      <c r="D118" s="117">
        <v>21</v>
      </c>
      <c r="E118" s="117">
        <v>89</v>
      </c>
      <c r="F118" s="117">
        <v>38</v>
      </c>
      <c r="G118" s="117">
        <v>25</v>
      </c>
      <c r="H118" s="117" t="s">
        <v>290</v>
      </c>
      <c r="I118" s="117">
        <v>372</v>
      </c>
      <c r="L118" s="384">
        <f t="shared" si="11"/>
        <v>2403</v>
      </c>
      <c r="M118" s="384">
        <f t="shared" si="12"/>
        <v>205</v>
      </c>
      <c r="N118" s="384">
        <f t="shared" si="13"/>
        <v>1033</v>
      </c>
      <c r="O118" s="384">
        <f t="shared" si="14"/>
        <v>289</v>
      </c>
      <c r="P118" s="384">
        <f t="shared" si="15"/>
        <v>339</v>
      </c>
      <c r="Q118" s="384">
        <f t="shared" si="16"/>
        <v>20</v>
      </c>
      <c r="R118" s="36">
        <f t="shared" si="17"/>
        <v>0.24084868267661461</v>
      </c>
      <c r="S118" s="384">
        <f t="shared" si="18"/>
        <v>4289</v>
      </c>
      <c r="T118" s="19"/>
      <c r="U118" s="19"/>
      <c r="V118" s="19">
        <f t="shared" si="19"/>
        <v>3256</v>
      </c>
      <c r="W118" s="19"/>
    </row>
    <row r="119" spans="1:23">
      <c r="A119" s="28">
        <v>2011</v>
      </c>
      <c r="B119" s="117">
        <v>5</v>
      </c>
      <c r="C119" s="117">
        <v>207</v>
      </c>
      <c r="D119" s="117">
        <v>14</v>
      </c>
      <c r="E119" s="117">
        <v>86</v>
      </c>
      <c r="F119" s="117">
        <v>33</v>
      </c>
      <c r="G119" s="117">
        <v>31</v>
      </c>
      <c r="H119" s="117" t="s">
        <v>290</v>
      </c>
      <c r="I119" s="117">
        <v>371</v>
      </c>
      <c r="L119" s="384">
        <f t="shared" si="11"/>
        <v>2399</v>
      </c>
      <c r="M119" s="384">
        <f t="shared" si="12"/>
        <v>202</v>
      </c>
      <c r="N119" s="384">
        <f t="shared" si="13"/>
        <v>1041</v>
      </c>
      <c r="O119" s="384">
        <f t="shared" si="14"/>
        <v>296</v>
      </c>
      <c r="P119" s="384">
        <f t="shared" si="15"/>
        <v>335</v>
      </c>
      <c r="Q119" s="384">
        <f t="shared" si="16"/>
        <v>20</v>
      </c>
      <c r="R119" s="36">
        <f t="shared" si="17"/>
        <v>0.24248777078965758</v>
      </c>
      <c r="S119" s="384">
        <f t="shared" si="18"/>
        <v>4293</v>
      </c>
      <c r="T119" s="19"/>
      <c r="U119" s="19"/>
      <c r="V119" s="19">
        <f t="shared" si="19"/>
        <v>3252</v>
      </c>
      <c r="W119" s="19"/>
    </row>
    <row r="120" spans="1:23">
      <c r="A120" s="28">
        <v>2011</v>
      </c>
      <c r="B120" s="117">
        <v>6</v>
      </c>
      <c r="C120" s="117">
        <v>203</v>
      </c>
      <c r="D120" s="117">
        <v>30</v>
      </c>
      <c r="E120" s="117">
        <v>91</v>
      </c>
      <c r="F120" s="117">
        <v>25</v>
      </c>
      <c r="G120" s="117">
        <v>28</v>
      </c>
      <c r="H120" s="117" t="s">
        <v>290</v>
      </c>
      <c r="I120" s="117">
        <v>377</v>
      </c>
      <c r="L120" s="384">
        <f t="shared" si="11"/>
        <v>2395</v>
      </c>
      <c r="M120" s="384">
        <f t="shared" si="12"/>
        <v>215</v>
      </c>
      <c r="N120" s="384">
        <f t="shared" si="13"/>
        <v>1058</v>
      </c>
      <c r="O120" s="384">
        <f t="shared" si="14"/>
        <v>296</v>
      </c>
      <c r="P120" s="384">
        <f t="shared" si="15"/>
        <v>330</v>
      </c>
      <c r="Q120" s="384">
        <f t="shared" si="16"/>
        <v>13</v>
      </c>
      <c r="R120" s="36">
        <f t="shared" si="17"/>
        <v>0.24564662177850011</v>
      </c>
      <c r="S120" s="384">
        <f t="shared" si="18"/>
        <v>4307</v>
      </c>
      <c r="T120" s="19"/>
      <c r="U120" s="19"/>
      <c r="V120" s="19">
        <f t="shared" si="19"/>
        <v>3249</v>
      </c>
      <c r="W120" s="19"/>
    </row>
    <row r="121" spans="1:23">
      <c r="A121" s="28">
        <v>2011</v>
      </c>
      <c r="B121" s="163">
        <v>7</v>
      </c>
      <c r="C121" s="117">
        <v>216</v>
      </c>
      <c r="D121" s="117">
        <v>24</v>
      </c>
      <c r="E121" s="117">
        <v>67</v>
      </c>
      <c r="F121" s="117">
        <v>30</v>
      </c>
      <c r="G121" s="117">
        <v>30</v>
      </c>
      <c r="H121" s="117" t="s">
        <v>329</v>
      </c>
      <c r="I121" s="117">
        <v>367</v>
      </c>
      <c r="L121" s="384">
        <f t="shared" ref="L121:L135" si="20">SUM(C110:C121)</f>
        <v>2386</v>
      </c>
      <c r="M121" s="384">
        <f t="shared" ref="M121:M135" si="21">SUM(D110:D121)</f>
        <v>226</v>
      </c>
      <c r="N121" s="384">
        <f t="shared" ref="N121:N135" si="22">SUM(E110:E121)</f>
        <v>1054</v>
      </c>
      <c r="O121" s="384">
        <f t="shared" ref="O121:O135" si="23">SUM(F110:F121)</f>
        <v>304</v>
      </c>
      <c r="P121" s="384">
        <f t="shared" ref="P121:P135" si="24">SUM(G110:G121)</f>
        <v>327</v>
      </c>
      <c r="Q121" s="384">
        <f t="shared" ref="Q121:Q135" si="25">SUM(H110:H121)</f>
        <v>13</v>
      </c>
      <c r="R121" s="36">
        <f t="shared" ref="R121:R135" si="26">N121/SUM(L121:Q121)</f>
        <v>0.2445475638051044</v>
      </c>
      <c r="S121" s="384">
        <f t="shared" si="18"/>
        <v>4310</v>
      </c>
      <c r="T121" s="19"/>
      <c r="U121" s="19"/>
      <c r="V121" s="19">
        <f t="shared" si="19"/>
        <v>3256</v>
      </c>
      <c r="W121" s="19"/>
    </row>
    <row r="122" spans="1:23">
      <c r="A122" s="28">
        <v>2011</v>
      </c>
      <c r="B122" s="163">
        <v>8</v>
      </c>
      <c r="C122" s="117">
        <v>205</v>
      </c>
      <c r="D122" s="117">
        <v>23</v>
      </c>
      <c r="E122" s="117">
        <v>80</v>
      </c>
      <c r="F122" s="117">
        <v>23</v>
      </c>
      <c r="G122" s="117">
        <v>37</v>
      </c>
      <c r="H122" s="117">
        <v>6</v>
      </c>
      <c r="I122" s="117">
        <v>374</v>
      </c>
      <c r="L122" s="384">
        <f t="shared" si="20"/>
        <v>2395</v>
      </c>
      <c r="M122" s="384">
        <f t="shared" si="21"/>
        <v>230</v>
      </c>
      <c r="N122" s="384">
        <f t="shared" si="22"/>
        <v>1054</v>
      </c>
      <c r="O122" s="384">
        <f t="shared" si="23"/>
        <v>315</v>
      </c>
      <c r="P122" s="384">
        <f t="shared" si="24"/>
        <v>340</v>
      </c>
      <c r="Q122" s="384">
        <f t="shared" si="25"/>
        <v>19</v>
      </c>
      <c r="R122" s="36">
        <f t="shared" si="26"/>
        <v>0.2421318630829313</v>
      </c>
      <c r="S122" s="384">
        <f t="shared" si="18"/>
        <v>4353</v>
      </c>
      <c r="T122" s="19"/>
      <c r="U122" s="19"/>
      <c r="V122" s="19">
        <f t="shared" si="19"/>
        <v>3299</v>
      </c>
      <c r="W122" s="19"/>
    </row>
    <row r="123" spans="1:23">
      <c r="A123" s="28">
        <v>2011</v>
      </c>
      <c r="B123" s="163">
        <v>9</v>
      </c>
      <c r="C123" s="117">
        <v>202</v>
      </c>
      <c r="D123" s="117">
        <v>23</v>
      </c>
      <c r="E123" s="117">
        <v>85</v>
      </c>
      <c r="F123" s="117">
        <v>27</v>
      </c>
      <c r="G123" s="117">
        <v>24</v>
      </c>
      <c r="H123" s="117" t="s">
        <v>290</v>
      </c>
      <c r="I123" s="117">
        <v>361</v>
      </c>
      <c r="L123" s="384">
        <f t="shared" si="20"/>
        <v>2428</v>
      </c>
      <c r="M123" s="384">
        <f t="shared" si="21"/>
        <v>237</v>
      </c>
      <c r="N123" s="384">
        <f t="shared" si="22"/>
        <v>1064</v>
      </c>
      <c r="O123" s="384">
        <f t="shared" si="23"/>
        <v>321</v>
      </c>
      <c r="P123" s="384">
        <f t="shared" si="24"/>
        <v>333</v>
      </c>
      <c r="Q123" s="384">
        <f t="shared" si="25"/>
        <v>19</v>
      </c>
      <c r="R123" s="36">
        <f t="shared" si="26"/>
        <v>0.24170831440254431</v>
      </c>
      <c r="S123" s="384">
        <f t="shared" si="18"/>
        <v>4402</v>
      </c>
      <c r="T123" s="19" t="s">
        <v>330</v>
      </c>
      <c r="U123" s="19"/>
      <c r="V123" s="19">
        <f t="shared" si="19"/>
        <v>3338</v>
      </c>
      <c r="W123" s="19"/>
    </row>
    <row r="124" spans="1:23">
      <c r="A124" s="219">
        <v>2011</v>
      </c>
      <c r="B124" s="214">
        <v>10</v>
      </c>
      <c r="C124" s="117">
        <v>154</v>
      </c>
      <c r="D124" s="117">
        <v>11</v>
      </c>
      <c r="E124" s="117">
        <v>66</v>
      </c>
      <c r="F124" s="117">
        <v>15</v>
      </c>
      <c r="G124" s="117">
        <v>35</v>
      </c>
      <c r="H124" s="117">
        <v>4</v>
      </c>
      <c r="I124" s="117">
        <v>285</v>
      </c>
      <c r="L124" s="384">
        <f t="shared" si="20"/>
        <v>2424</v>
      </c>
      <c r="M124" s="384">
        <f t="shared" si="21"/>
        <v>236</v>
      </c>
      <c r="N124" s="384">
        <f t="shared" si="22"/>
        <v>1053</v>
      </c>
      <c r="O124" s="384">
        <f t="shared" si="23"/>
        <v>317</v>
      </c>
      <c r="P124" s="384">
        <f t="shared" si="24"/>
        <v>348</v>
      </c>
      <c r="Q124" s="384">
        <f t="shared" si="25"/>
        <v>19</v>
      </c>
      <c r="R124" s="36">
        <f t="shared" si="26"/>
        <v>0.23948146463497841</v>
      </c>
      <c r="S124" s="384">
        <f t="shared" si="18"/>
        <v>4397</v>
      </c>
      <c r="T124" s="19"/>
      <c r="U124" s="19"/>
      <c r="V124" s="19">
        <f t="shared" si="19"/>
        <v>3344</v>
      </c>
      <c r="W124" s="19"/>
    </row>
    <row r="125" spans="1:23">
      <c r="A125" s="219">
        <v>2011</v>
      </c>
      <c r="B125" s="214">
        <v>11</v>
      </c>
      <c r="C125" s="117">
        <v>198</v>
      </c>
      <c r="D125" s="117">
        <v>20</v>
      </c>
      <c r="E125" s="117">
        <v>86</v>
      </c>
      <c r="F125" s="117">
        <v>23</v>
      </c>
      <c r="G125" s="117">
        <v>33</v>
      </c>
      <c r="H125" s="117">
        <v>4</v>
      </c>
      <c r="I125" s="117">
        <v>364</v>
      </c>
      <c r="L125" s="384">
        <f t="shared" si="20"/>
        <v>2405</v>
      </c>
      <c r="M125" s="384">
        <f t="shared" si="21"/>
        <v>238</v>
      </c>
      <c r="N125" s="384">
        <f t="shared" si="22"/>
        <v>1048</v>
      </c>
      <c r="O125" s="384">
        <f t="shared" si="23"/>
        <v>315</v>
      </c>
      <c r="P125" s="384">
        <f t="shared" si="24"/>
        <v>356</v>
      </c>
      <c r="Q125" s="384">
        <f t="shared" si="25"/>
        <v>23</v>
      </c>
      <c r="R125" s="36">
        <f t="shared" si="26"/>
        <v>0.23899657924743445</v>
      </c>
      <c r="S125" s="384">
        <f t="shared" si="18"/>
        <v>4385</v>
      </c>
      <c r="T125" s="19"/>
      <c r="U125" s="19"/>
      <c r="V125" s="19">
        <f t="shared" si="19"/>
        <v>3337</v>
      </c>
      <c r="W125" s="19"/>
    </row>
    <row r="126" spans="1:23">
      <c r="A126" s="219">
        <v>2011</v>
      </c>
      <c r="B126" s="214">
        <v>12</v>
      </c>
      <c r="C126" s="117">
        <v>196</v>
      </c>
      <c r="D126" s="117">
        <v>18</v>
      </c>
      <c r="E126" s="117">
        <v>73</v>
      </c>
      <c r="F126" s="117">
        <v>20</v>
      </c>
      <c r="G126" s="117">
        <v>26</v>
      </c>
      <c r="H126" s="117" t="s">
        <v>290</v>
      </c>
      <c r="I126" s="117">
        <v>333</v>
      </c>
      <c r="L126" s="384">
        <f t="shared" si="20"/>
        <v>2383</v>
      </c>
      <c r="M126" s="384">
        <f t="shared" si="21"/>
        <v>235</v>
      </c>
      <c r="N126" s="384">
        <f t="shared" si="22"/>
        <v>1026</v>
      </c>
      <c r="O126" s="384">
        <f t="shared" si="23"/>
        <v>312</v>
      </c>
      <c r="P126" s="384">
        <f t="shared" si="24"/>
        <v>343</v>
      </c>
      <c r="Q126" s="384">
        <f t="shared" si="25"/>
        <v>18</v>
      </c>
      <c r="R126" s="36">
        <f t="shared" si="26"/>
        <v>0.23766504517025713</v>
      </c>
      <c r="S126" s="384">
        <f t="shared" si="18"/>
        <v>4317</v>
      </c>
      <c r="T126" s="19"/>
      <c r="U126" s="19"/>
      <c r="V126" s="19">
        <f t="shared" si="19"/>
        <v>3291</v>
      </c>
      <c r="W126" s="19"/>
    </row>
    <row r="127" spans="1:23">
      <c r="A127" s="219">
        <v>2012</v>
      </c>
      <c r="B127" s="226">
        <v>1</v>
      </c>
      <c r="C127" s="117">
        <v>163</v>
      </c>
      <c r="D127" s="117">
        <v>9</v>
      </c>
      <c r="E127" s="117">
        <v>83</v>
      </c>
      <c r="F127" s="117">
        <v>15</v>
      </c>
      <c r="G127" s="117">
        <v>21</v>
      </c>
      <c r="H127" s="117" t="s">
        <v>290</v>
      </c>
      <c r="I127" s="117">
        <v>291</v>
      </c>
      <c r="K127" s="19">
        <v>12</v>
      </c>
      <c r="L127" s="384">
        <f t="shared" si="20"/>
        <v>2369</v>
      </c>
      <c r="M127" s="384">
        <f t="shared" si="21"/>
        <v>224</v>
      </c>
      <c r="N127" s="384">
        <f t="shared" si="22"/>
        <v>1022</v>
      </c>
      <c r="O127" s="384">
        <f t="shared" si="23"/>
        <v>296</v>
      </c>
      <c r="P127" s="384">
        <f t="shared" si="24"/>
        <v>348</v>
      </c>
      <c r="Q127" s="384">
        <f t="shared" si="25"/>
        <v>18</v>
      </c>
      <c r="R127" s="36">
        <f t="shared" si="26"/>
        <v>0.23895253682487724</v>
      </c>
      <c r="S127" s="384">
        <f t="shared" ref="S127:S135" si="27">SUM(L127:Q127)</f>
        <v>4277</v>
      </c>
      <c r="T127" s="19"/>
      <c r="U127" s="19"/>
      <c r="V127" s="19">
        <f t="shared" si="19"/>
        <v>3255</v>
      </c>
      <c r="W127" s="19"/>
    </row>
    <row r="128" spans="1:23">
      <c r="A128" s="219">
        <v>2012</v>
      </c>
      <c r="B128" s="226">
        <v>2</v>
      </c>
      <c r="C128" s="117">
        <v>196</v>
      </c>
      <c r="D128" s="117">
        <v>25</v>
      </c>
      <c r="E128" s="117">
        <v>93</v>
      </c>
      <c r="F128" s="117">
        <v>21</v>
      </c>
      <c r="G128" s="117">
        <v>20</v>
      </c>
      <c r="H128" s="117">
        <v>4</v>
      </c>
      <c r="I128" s="117">
        <v>359</v>
      </c>
      <c r="L128" s="384">
        <f t="shared" si="20"/>
        <v>2381</v>
      </c>
      <c r="M128" s="384">
        <f t="shared" si="21"/>
        <v>232</v>
      </c>
      <c r="N128" s="384">
        <f t="shared" si="22"/>
        <v>999</v>
      </c>
      <c r="O128" s="384">
        <f t="shared" si="23"/>
        <v>295</v>
      </c>
      <c r="P128" s="384">
        <f t="shared" si="24"/>
        <v>345</v>
      </c>
      <c r="Q128" s="384">
        <f t="shared" si="25"/>
        <v>22</v>
      </c>
      <c r="R128" s="36">
        <f t="shared" si="26"/>
        <v>0.23373888628919046</v>
      </c>
      <c r="S128" s="384">
        <f t="shared" si="27"/>
        <v>4274</v>
      </c>
      <c r="T128" s="19"/>
      <c r="U128" s="19"/>
      <c r="V128" s="19">
        <f t="shared" si="19"/>
        <v>3275</v>
      </c>
      <c r="W128" s="19"/>
    </row>
    <row r="129" spans="1:23">
      <c r="A129" s="219">
        <v>2012</v>
      </c>
      <c r="B129" s="226">
        <v>3</v>
      </c>
      <c r="C129" s="117">
        <v>218</v>
      </c>
      <c r="D129" s="117">
        <v>25</v>
      </c>
      <c r="E129" s="117">
        <v>69</v>
      </c>
      <c r="F129" s="117">
        <v>28</v>
      </c>
      <c r="G129" s="117">
        <v>25</v>
      </c>
      <c r="H129" s="117" t="s">
        <v>290</v>
      </c>
      <c r="I129" s="117">
        <v>365</v>
      </c>
      <c r="L129" s="384">
        <f t="shared" si="20"/>
        <v>2357</v>
      </c>
      <c r="M129" s="384">
        <f t="shared" si="21"/>
        <v>243</v>
      </c>
      <c r="N129" s="384">
        <f t="shared" si="22"/>
        <v>968</v>
      </c>
      <c r="O129" s="384">
        <f t="shared" si="23"/>
        <v>298</v>
      </c>
      <c r="P129" s="384">
        <f t="shared" si="24"/>
        <v>335</v>
      </c>
      <c r="Q129" s="384">
        <f t="shared" si="25"/>
        <v>18</v>
      </c>
      <c r="R129" s="36">
        <f t="shared" si="26"/>
        <v>0.22943825551078453</v>
      </c>
      <c r="S129" s="384">
        <f t="shared" si="27"/>
        <v>4219</v>
      </c>
      <c r="T129" s="19"/>
      <c r="U129" s="19"/>
      <c r="V129" s="19">
        <f t="shared" si="19"/>
        <v>3251</v>
      </c>
      <c r="W129" s="19"/>
    </row>
    <row r="130" spans="1:23">
      <c r="A130" s="219">
        <v>2012</v>
      </c>
      <c r="B130" s="240">
        <v>4</v>
      </c>
      <c r="C130" s="117">
        <v>208</v>
      </c>
      <c r="D130" s="117">
        <v>22</v>
      </c>
      <c r="E130" s="117">
        <v>81</v>
      </c>
      <c r="F130" s="117">
        <v>28</v>
      </c>
      <c r="G130" s="117">
        <v>17</v>
      </c>
      <c r="H130" s="117" t="s">
        <v>290</v>
      </c>
      <c r="I130" s="117">
        <v>356</v>
      </c>
      <c r="L130" s="384">
        <f t="shared" si="20"/>
        <v>2366</v>
      </c>
      <c r="M130" s="384">
        <f t="shared" si="21"/>
        <v>244</v>
      </c>
      <c r="N130" s="384">
        <f t="shared" si="22"/>
        <v>960</v>
      </c>
      <c r="O130" s="384">
        <f t="shared" si="23"/>
        <v>288</v>
      </c>
      <c r="P130" s="384">
        <f t="shared" si="24"/>
        <v>327</v>
      </c>
      <c r="Q130" s="384">
        <f t="shared" si="25"/>
        <v>18</v>
      </c>
      <c r="R130" s="36">
        <f t="shared" si="26"/>
        <v>0.22840827980014275</v>
      </c>
      <c r="S130" s="384">
        <f t="shared" si="27"/>
        <v>4203</v>
      </c>
      <c r="T130" s="19"/>
      <c r="U130" s="19"/>
      <c r="V130" s="19">
        <f t="shared" si="19"/>
        <v>3243</v>
      </c>
      <c r="W130" s="19"/>
    </row>
    <row r="131" spans="1:23">
      <c r="A131" s="219">
        <v>2012</v>
      </c>
      <c r="B131" s="240">
        <v>5</v>
      </c>
      <c r="C131" s="117">
        <v>242</v>
      </c>
      <c r="D131" s="117">
        <v>32</v>
      </c>
      <c r="E131" s="117">
        <v>77</v>
      </c>
      <c r="F131" s="117">
        <v>22</v>
      </c>
      <c r="G131" s="117">
        <v>39</v>
      </c>
      <c r="H131" s="117">
        <v>5</v>
      </c>
      <c r="I131" s="117">
        <v>417</v>
      </c>
      <c r="L131" s="384">
        <f t="shared" si="20"/>
        <v>2401</v>
      </c>
      <c r="M131" s="384">
        <f t="shared" si="21"/>
        <v>262</v>
      </c>
      <c r="N131" s="384">
        <f t="shared" si="22"/>
        <v>951</v>
      </c>
      <c r="O131" s="384">
        <f t="shared" si="23"/>
        <v>277</v>
      </c>
      <c r="P131" s="384">
        <f t="shared" si="24"/>
        <v>335</v>
      </c>
      <c r="Q131" s="384">
        <f t="shared" si="25"/>
        <v>23</v>
      </c>
      <c r="R131" s="36">
        <f t="shared" si="26"/>
        <v>0.2238173687926571</v>
      </c>
      <c r="S131" s="384">
        <f t="shared" si="27"/>
        <v>4249</v>
      </c>
      <c r="T131" s="19"/>
      <c r="U131" s="19"/>
      <c r="V131" s="19">
        <f t="shared" si="19"/>
        <v>3298</v>
      </c>
      <c r="W131" s="19"/>
    </row>
    <row r="132" spans="1:23">
      <c r="A132" s="219">
        <v>2012</v>
      </c>
      <c r="B132" s="240">
        <v>6</v>
      </c>
      <c r="C132" s="117">
        <v>202</v>
      </c>
      <c r="D132" s="117">
        <v>29</v>
      </c>
      <c r="E132" s="117">
        <v>75</v>
      </c>
      <c r="F132" s="117">
        <v>29</v>
      </c>
      <c r="G132" s="117">
        <v>27</v>
      </c>
      <c r="H132" s="117" t="s">
        <v>290</v>
      </c>
      <c r="I132" s="117">
        <v>362</v>
      </c>
      <c r="L132" s="384">
        <f t="shared" si="20"/>
        <v>2400</v>
      </c>
      <c r="M132" s="384">
        <f t="shared" si="21"/>
        <v>261</v>
      </c>
      <c r="N132" s="384">
        <f t="shared" si="22"/>
        <v>935</v>
      </c>
      <c r="O132" s="384">
        <f t="shared" si="23"/>
        <v>281</v>
      </c>
      <c r="P132" s="384">
        <f t="shared" si="24"/>
        <v>334</v>
      </c>
      <c r="Q132" s="384">
        <f t="shared" si="25"/>
        <v>23</v>
      </c>
      <c r="R132" s="36">
        <f t="shared" si="26"/>
        <v>0.22083136513934815</v>
      </c>
      <c r="S132" s="384">
        <f t="shared" si="27"/>
        <v>4234</v>
      </c>
      <c r="T132" s="19"/>
      <c r="U132" s="19"/>
      <c r="V132" s="19">
        <f t="shared" si="19"/>
        <v>3299</v>
      </c>
      <c r="W132" s="19"/>
    </row>
    <row r="133" spans="1:23">
      <c r="A133" s="219">
        <v>2012</v>
      </c>
      <c r="B133" s="261">
        <v>7</v>
      </c>
      <c r="C133" s="117">
        <v>191</v>
      </c>
      <c r="D133" s="117">
        <v>28</v>
      </c>
      <c r="E133" s="117">
        <v>69</v>
      </c>
      <c r="F133" s="117">
        <v>19</v>
      </c>
      <c r="G133" s="117">
        <v>38</v>
      </c>
      <c r="H133" s="117">
        <v>7</v>
      </c>
      <c r="I133" s="117">
        <v>352</v>
      </c>
      <c r="L133" s="384">
        <f t="shared" si="20"/>
        <v>2375</v>
      </c>
      <c r="M133" s="384">
        <f t="shared" si="21"/>
        <v>265</v>
      </c>
      <c r="N133" s="384">
        <f t="shared" si="22"/>
        <v>937</v>
      </c>
      <c r="O133" s="384">
        <f t="shared" si="23"/>
        <v>270</v>
      </c>
      <c r="P133" s="384">
        <f t="shared" si="24"/>
        <v>342</v>
      </c>
      <c r="Q133" s="384">
        <f t="shared" si="25"/>
        <v>30</v>
      </c>
      <c r="R133" s="36">
        <f t="shared" si="26"/>
        <v>0.22209054278264992</v>
      </c>
      <c r="S133" s="384">
        <f t="shared" si="27"/>
        <v>4219</v>
      </c>
      <c r="T133" s="19"/>
      <c r="U133" s="19"/>
      <c r="V133" s="19">
        <f t="shared" si="19"/>
        <v>3282</v>
      </c>
      <c r="W133" s="19"/>
    </row>
    <row r="134" spans="1:23">
      <c r="A134" s="219">
        <v>2012</v>
      </c>
      <c r="B134" s="261">
        <v>8</v>
      </c>
      <c r="C134" s="117">
        <v>238</v>
      </c>
      <c r="D134" s="117">
        <v>12</v>
      </c>
      <c r="E134" s="117">
        <v>73</v>
      </c>
      <c r="F134" s="117">
        <v>27</v>
      </c>
      <c r="G134" s="117">
        <v>32</v>
      </c>
      <c r="H134" s="117" t="s">
        <v>290</v>
      </c>
      <c r="I134" s="117">
        <v>382</v>
      </c>
      <c r="L134" s="384">
        <f t="shared" si="20"/>
        <v>2408</v>
      </c>
      <c r="M134" s="384">
        <f t="shared" si="21"/>
        <v>254</v>
      </c>
      <c r="N134" s="384">
        <f t="shared" si="22"/>
        <v>930</v>
      </c>
      <c r="O134" s="384">
        <f t="shared" si="23"/>
        <v>274</v>
      </c>
      <c r="P134" s="384">
        <f t="shared" si="24"/>
        <v>337</v>
      </c>
      <c r="Q134" s="384">
        <f t="shared" si="25"/>
        <v>24</v>
      </c>
      <c r="R134" s="36">
        <f t="shared" si="26"/>
        <v>0.22001419446415899</v>
      </c>
      <c r="S134" s="384">
        <f t="shared" si="27"/>
        <v>4227</v>
      </c>
      <c r="T134" s="19"/>
      <c r="U134" s="19"/>
      <c r="V134" s="19">
        <f t="shared" si="19"/>
        <v>3297</v>
      </c>
      <c r="W134" s="19"/>
    </row>
    <row r="135" spans="1:23">
      <c r="A135" s="219">
        <v>2012</v>
      </c>
      <c r="B135" s="261">
        <v>9</v>
      </c>
      <c r="C135" s="117">
        <v>202</v>
      </c>
      <c r="D135" s="117">
        <v>23</v>
      </c>
      <c r="E135" s="117">
        <v>36</v>
      </c>
      <c r="F135" s="117">
        <v>24</v>
      </c>
      <c r="G135" s="117">
        <v>30</v>
      </c>
      <c r="H135" s="117" t="s">
        <v>290</v>
      </c>
      <c r="I135" s="117">
        <v>315</v>
      </c>
      <c r="L135" s="384">
        <f t="shared" si="20"/>
        <v>2408</v>
      </c>
      <c r="M135" s="384">
        <f t="shared" si="21"/>
        <v>254</v>
      </c>
      <c r="N135" s="384">
        <f t="shared" si="22"/>
        <v>881</v>
      </c>
      <c r="O135" s="384">
        <f t="shared" si="23"/>
        <v>271</v>
      </c>
      <c r="P135" s="384">
        <f t="shared" si="24"/>
        <v>343</v>
      </c>
      <c r="Q135" s="384">
        <f t="shared" si="25"/>
        <v>24</v>
      </c>
      <c r="R135" s="36">
        <f t="shared" si="26"/>
        <v>0.21071513991867974</v>
      </c>
      <c r="S135" s="384">
        <f t="shared" si="27"/>
        <v>4181</v>
      </c>
      <c r="T135" s="19"/>
      <c r="U135" s="19"/>
      <c r="V135" s="19">
        <f t="shared" si="19"/>
        <v>3300</v>
      </c>
      <c r="W135" s="19"/>
    </row>
    <row r="136" spans="1:23">
      <c r="A136" s="219">
        <v>2012</v>
      </c>
      <c r="B136" s="323">
        <v>10</v>
      </c>
      <c r="C136" s="117">
        <v>165</v>
      </c>
      <c r="D136" s="117">
        <v>20</v>
      </c>
      <c r="E136" s="117">
        <v>68</v>
      </c>
      <c r="F136" s="117">
        <v>20</v>
      </c>
      <c r="G136" s="117">
        <v>16</v>
      </c>
      <c r="H136" s="117" t="s">
        <v>290</v>
      </c>
      <c r="I136" s="117">
        <v>289</v>
      </c>
      <c r="L136" s="384">
        <f t="shared" ref="L136:Q138" si="28">SUM(C125:C136)</f>
        <v>2419</v>
      </c>
      <c r="M136" s="384">
        <f t="shared" si="28"/>
        <v>263</v>
      </c>
      <c r="N136" s="384">
        <f t="shared" si="28"/>
        <v>883</v>
      </c>
      <c r="O136" s="384">
        <f t="shared" si="28"/>
        <v>276</v>
      </c>
      <c r="P136" s="384">
        <f t="shared" si="28"/>
        <v>324</v>
      </c>
      <c r="Q136" s="384">
        <f t="shared" si="28"/>
        <v>20</v>
      </c>
      <c r="R136" s="36">
        <f t="shared" ref="R136:R141" si="29">N136/SUM(L136:Q136)</f>
        <v>0.21099163679808841</v>
      </c>
      <c r="S136" s="384">
        <f t="shared" ref="S136:S141" si="30">SUM(L136:Q136)</f>
        <v>4185</v>
      </c>
      <c r="T136" s="19"/>
      <c r="U136" s="19"/>
      <c r="V136" s="19">
        <f t="shared" si="19"/>
        <v>3302</v>
      </c>
      <c r="W136" s="19"/>
    </row>
    <row r="137" spans="1:23">
      <c r="A137" s="219">
        <v>2012</v>
      </c>
      <c r="B137" s="323">
        <v>11</v>
      </c>
      <c r="C137" s="117">
        <v>200</v>
      </c>
      <c r="D137" s="117">
        <v>14</v>
      </c>
      <c r="E137" s="117">
        <v>87</v>
      </c>
      <c r="F137" s="117">
        <v>21</v>
      </c>
      <c r="G137" s="117">
        <v>25</v>
      </c>
      <c r="H137" s="117" t="s">
        <v>329</v>
      </c>
      <c r="I137" s="117">
        <v>347</v>
      </c>
      <c r="L137" s="384">
        <f t="shared" si="28"/>
        <v>2421</v>
      </c>
      <c r="M137" s="384">
        <f t="shared" si="28"/>
        <v>257</v>
      </c>
      <c r="N137" s="384">
        <f t="shared" si="28"/>
        <v>884</v>
      </c>
      <c r="O137" s="384">
        <f t="shared" si="28"/>
        <v>274</v>
      </c>
      <c r="P137" s="384">
        <f t="shared" si="28"/>
        <v>316</v>
      </c>
      <c r="Q137" s="384">
        <f t="shared" si="28"/>
        <v>16</v>
      </c>
      <c r="R137" s="36">
        <f t="shared" si="29"/>
        <v>0.21209213051823417</v>
      </c>
      <c r="S137" s="384">
        <f t="shared" si="30"/>
        <v>4168</v>
      </c>
      <c r="T137" s="19"/>
      <c r="U137" s="19"/>
      <c r="V137" s="19">
        <f t="shared" si="19"/>
        <v>3284</v>
      </c>
      <c r="W137" s="19"/>
    </row>
    <row r="138" spans="1:23">
      <c r="A138" s="219">
        <v>2012</v>
      </c>
      <c r="B138" s="323">
        <v>12</v>
      </c>
      <c r="C138" s="117">
        <v>197</v>
      </c>
      <c r="D138" s="117">
        <v>20</v>
      </c>
      <c r="E138" s="117">
        <v>84</v>
      </c>
      <c r="F138" s="117">
        <v>23</v>
      </c>
      <c r="G138" s="117">
        <v>33</v>
      </c>
      <c r="H138" s="117" t="s">
        <v>290</v>
      </c>
      <c r="I138" s="117">
        <v>359</v>
      </c>
      <c r="L138" s="384">
        <f t="shared" si="28"/>
        <v>2422</v>
      </c>
      <c r="M138" s="384">
        <f t="shared" si="28"/>
        <v>259</v>
      </c>
      <c r="N138" s="384">
        <f t="shared" si="28"/>
        <v>895</v>
      </c>
      <c r="O138" s="384">
        <f t="shared" si="28"/>
        <v>277</v>
      </c>
      <c r="P138" s="384">
        <f t="shared" si="28"/>
        <v>323</v>
      </c>
      <c r="Q138" s="384">
        <f t="shared" si="28"/>
        <v>16</v>
      </c>
      <c r="R138" s="36">
        <f t="shared" si="29"/>
        <v>0.21350190839694658</v>
      </c>
      <c r="S138" s="384">
        <f t="shared" si="30"/>
        <v>4192</v>
      </c>
      <c r="T138" s="19"/>
      <c r="U138" s="19"/>
      <c r="V138" s="19">
        <f t="shared" si="19"/>
        <v>3297</v>
      </c>
      <c r="W138" s="19"/>
    </row>
    <row r="139" spans="1:23">
      <c r="A139" s="219">
        <v>2013</v>
      </c>
      <c r="B139" s="399">
        <v>1</v>
      </c>
      <c r="C139" s="399">
        <v>180</v>
      </c>
      <c r="D139" s="399">
        <v>17</v>
      </c>
      <c r="E139" s="399">
        <v>81</v>
      </c>
      <c r="F139" s="399">
        <v>22</v>
      </c>
      <c r="G139" s="399">
        <v>27</v>
      </c>
      <c r="H139" s="399">
        <v>0</v>
      </c>
      <c r="I139" s="399">
        <v>327</v>
      </c>
      <c r="K139" s="19">
        <v>13</v>
      </c>
      <c r="L139" s="384">
        <f t="shared" ref="L139:Q141" si="31">SUM(C128:C139)</f>
        <v>2439</v>
      </c>
      <c r="M139" s="384">
        <f t="shared" si="31"/>
        <v>267</v>
      </c>
      <c r="N139" s="384">
        <f t="shared" si="31"/>
        <v>893</v>
      </c>
      <c r="O139" s="399">
        <f t="shared" si="31"/>
        <v>284</v>
      </c>
      <c r="P139" s="384">
        <f t="shared" si="31"/>
        <v>329</v>
      </c>
      <c r="Q139" s="399">
        <f t="shared" si="31"/>
        <v>16</v>
      </c>
      <c r="R139" s="36">
        <f t="shared" si="29"/>
        <v>0.21121097445600756</v>
      </c>
      <c r="S139" s="384">
        <f t="shared" si="30"/>
        <v>4228</v>
      </c>
      <c r="T139" s="19"/>
      <c r="U139" s="19"/>
      <c r="V139" s="19">
        <f t="shared" ref="V139:V144" si="32">S139-N139</f>
        <v>3335</v>
      </c>
      <c r="W139" s="19"/>
    </row>
    <row r="140" spans="1:23">
      <c r="A140" s="219">
        <v>2013</v>
      </c>
      <c r="B140" s="399">
        <v>2</v>
      </c>
      <c r="C140" s="399">
        <v>177</v>
      </c>
      <c r="D140" s="399">
        <v>29</v>
      </c>
      <c r="E140" s="399">
        <v>92</v>
      </c>
      <c r="F140" s="399">
        <v>16</v>
      </c>
      <c r="G140" s="399">
        <v>25</v>
      </c>
      <c r="H140" s="399">
        <v>0</v>
      </c>
      <c r="I140" s="399">
        <v>339</v>
      </c>
      <c r="L140" s="384">
        <f t="shared" si="31"/>
        <v>2420</v>
      </c>
      <c r="M140" s="384">
        <f t="shared" si="31"/>
        <v>271</v>
      </c>
      <c r="N140" s="384">
        <f t="shared" si="31"/>
        <v>892</v>
      </c>
      <c r="O140" s="399">
        <f t="shared" si="31"/>
        <v>279</v>
      </c>
      <c r="P140" s="384">
        <f t="shared" si="31"/>
        <v>334</v>
      </c>
      <c r="Q140" s="399">
        <f t="shared" si="31"/>
        <v>12</v>
      </c>
      <c r="R140" s="36">
        <f t="shared" si="29"/>
        <v>0.21197718631178708</v>
      </c>
      <c r="S140" s="384">
        <f t="shared" si="30"/>
        <v>4208</v>
      </c>
      <c r="T140" s="19"/>
      <c r="U140" s="19"/>
      <c r="V140" s="19">
        <f t="shared" si="32"/>
        <v>3316</v>
      </c>
      <c r="W140" s="19"/>
    </row>
    <row r="141" spans="1:23">
      <c r="A141" s="219">
        <v>2013</v>
      </c>
      <c r="B141" s="399">
        <v>3</v>
      </c>
      <c r="C141" s="399">
        <v>187</v>
      </c>
      <c r="D141" s="399">
        <v>29</v>
      </c>
      <c r="E141" s="399">
        <v>89</v>
      </c>
      <c r="F141" s="399">
        <v>25</v>
      </c>
      <c r="G141" s="399">
        <v>25</v>
      </c>
      <c r="H141" s="399">
        <v>0</v>
      </c>
      <c r="I141" s="399">
        <v>355</v>
      </c>
      <c r="L141" s="384">
        <f t="shared" si="31"/>
        <v>2389</v>
      </c>
      <c r="M141" s="384">
        <f t="shared" si="31"/>
        <v>275</v>
      </c>
      <c r="N141" s="384">
        <f t="shared" si="31"/>
        <v>912</v>
      </c>
      <c r="O141" s="399">
        <f t="shared" si="31"/>
        <v>276</v>
      </c>
      <c r="P141" s="384">
        <f t="shared" si="31"/>
        <v>334</v>
      </c>
      <c r="Q141" s="399">
        <f t="shared" si="31"/>
        <v>12</v>
      </c>
      <c r="R141" s="36">
        <f t="shared" si="29"/>
        <v>0.21724630776560266</v>
      </c>
      <c r="S141" s="384">
        <f t="shared" si="30"/>
        <v>4198</v>
      </c>
      <c r="T141" s="19"/>
      <c r="U141" s="19"/>
      <c r="V141" s="19">
        <f t="shared" si="32"/>
        <v>3286</v>
      </c>
      <c r="W141" s="19"/>
    </row>
    <row r="142" spans="1:23">
      <c r="A142" s="219">
        <v>2013</v>
      </c>
      <c r="B142" s="399">
        <v>4</v>
      </c>
      <c r="C142" s="399">
        <v>218</v>
      </c>
      <c r="D142" s="399">
        <v>29</v>
      </c>
      <c r="E142" s="399">
        <v>107</v>
      </c>
      <c r="F142" s="399">
        <v>27</v>
      </c>
      <c r="G142" s="399">
        <v>19</v>
      </c>
      <c r="H142" s="399">
        <v>1</v>
      </c>
      <c r="I142" s="399">
        <v>401</v>
      </c>
      <c r="L142" s="384">
        <f t="shared" ref="L142:Q144" si="33">SUM(C131:C142)</f>
        <v>2399</v>
      </c>
      <c r="M142" s="384">
        <f t="shared" si="33"/>
        <v>282</v>
      </c>
      <c r="N142" s="384">
        <f t="shared" si="33"/>
        <v>938</v>
      </c>
      <c r="O142" s="399">
        <f t="shared" si="33"/>
        <v>275</v>
      </c>
      <c r="P142" s="384">
        <f t="shared" si="33"/>
        <v>336</v>
      </c>
      <c r="Q142" s="399">
        <f t="shared" si="33"/>
        <v>13</v>
      </c>
      <c r="R142" s="36">
        <f t="shared" ref="R142:R147" si="34">N142/SUM(L142:Q142)</f>
        <v>0.221069997643177</v>
      </c>
      <c r="S142" s="384">
        <f t="shared" ref="S142:S147" si="35">SUM(L142:Q142)</f>
        <v>4243</v>
      </c>
      <c r="T142" s="19"/>
      <c r="U142" s="19"/>
      <c r="V142" s="19">
        <f t="shared" si="32"/>
        <v>3305</v>
      </c>
      <c r="W142" s="19"/>
    </row>
    <row r="143" spans="1:23">
      <c r="A143" s="219">
        <v>2013</v>
      </c>
      <c r="B143" s="399">
        <v>5</v>
      </c>
      <c r="C143" s="399">
        <v>231</v>
      </c>
      <c r="D143" s="399">
        <v>23</v>
      </c>
      <c r="E143" s="399">
        <v>95</v>
      </c>
      <c r="F143" s="399">
        <v>29</v>
      </c>
      <c r="G143" s="399">
        <v>28</v>
      </c>
      <c r="H143" s="399">
        <v>1</v>
      </c>
      <c r="I143" s="399">
        <v>407</v>
      </c>
      <c r="J143" s="336"/>
      <c r="L143" s="384">
        <f t="shared" si="33"/>
        <v>2388</v>
      </c>
      <c r="M143" s="384">
        <f t="shared" si="33"/>
        <v>273</v>
      </c>
      <c r="N143" s="384">
        <f t="shared" si="33"/>
        <v>956</v>
      </c>
      <c r="O143" s="399">
        <f t="shared" si="33"/>
        <v>282</v>
      </c>
      <c r="P143" s="384">
        <f t="shared" si="33"/>
        <v>325</v>
      </c>
      <c r="Q143" s="399">
        <f t="shared" si="33"/>
        <v>9</v>
      </c>
      <c r="R143" s="36">
        <f t="shared" si="34"/>
        <v>0.22584455468934561</v>
      </c>
      <c r="S143" s="384">
        <f t="shared" si="35"/>
        <v>4233</v>
      </c>
      <c r="T143" s="19"/>
      <c r="U143" s="19"/>
      <c r="V143" s="19">
        <f t="shared" si="32"/>
        <v>3277</v>
      </c>
      <c r="W143" s="19"/>
    </row>
    <row r="144" spans="1:23">
      <c r="A144" s="219">
        <v>2013</v>
      </c>
      <c r="B144" s="399">
        <v>6</v>
      </c>
      <c r="C144" s="399">
        <v>194</v>
      </c>
      <c r="D144" s="399">
        <v>24</v>
      </c>
      <c r="E144" s="399">
        <v>63</v>
      </c>
      <c r="F144" s="399">
        <v>25</v>
      </c>
      <c r="G144" s="399">
        <v>27</v>
      </c>
      <c r="H144" s="399">
        <v>2</v>
      </c>
      <c r="I144" s="399">
        <v>335</v>
      </c>
      <c r="J144" s="336"/>
      <c r="L144" s="384">
        <f t="shared" si="33"/>
        <v>2380</v>
      </c>
      <c r="M144" s="384">
        <f t="shared" si="33"/>
        <v>268</v>
      </c>
      <c r="N144" s="384">
        <f t="shared" si="33"/>
        <v>944</v>
      </c>
      <c r="O144" s="399">
        <f t="shared" si="33"/>
        <v>278</v>
      </c>
      <c r="P144" s="384">
        <f t="shared" si="33"/>
        <v>325</v>
      </c>
      <c r="Q144" s="399">
        <f t="shared" si="33"/>
        <v>11</v>
      </c>
      <c r="R144" s="36">
        <f t="shared" si="34"/>
        <v>0.22444127436994771</v>
      </c>
      <c r="S144" s="384">
        <f t="shared" si="35"/>
        <v>4206</v>
      </c>
      <c r="T144" s="19"/>
      <c r="U144" s="19"/>
      <c r="V144" s="19">
        <f t="shared" si="32"/>
        <v>3262</v>
      </c>
      <c r="W144" s="19"/>
    </row>
    <row r="145" spans="1:23">
      <c r="A145" s="219">
        <v>2013</v>
      </c>
      <c r="B145" s="399">
        <v>7</v>
      </c>
      <c r="C145" s="399">
        <v>219</v>
      </c>
      <c r="D145" s="399">
        <v>20</v>
      </c>
      <c r="E145" s="399">
        <v>72</v>
      </c>
      <c r="F145" s="399">
        <v>27</v>
      </c>
      <c r="G145" s="399">
        <v>30</v>
      </c>
      <c r="H145" s="399">
        <v>0</v>
      </c>
      <c r="I145" s="399">
        <v>368</v>
      </c>
      <c r="J145" s="350"/>
      <c r="L145" s="384">
        <f t="shared" ref="L145:Q147" si="36">SUM(C134:C145)</f>
        <v>2408</v>
      </c>
      <c r="M145" s="384">
        <f t="shared" si="36"/>
        <v>260</v>
      </c>
      <c r="N145" s="384">
        <f t="shared" si="36"/>
        <v>947</v>
      </c>
      <c r="O145" s="399">
        <f t="shared" si="36"/>
        <v>286</v>
      </c>
      <c r="P145" s="384">
        <f t="shared" si="36"/>
        <v>317</v>
      </c>
      <c r="Q145" s="399">
        <f t="shared" si="36"/>
        <v>4</v>
      </c>
      <c r="R145" s="36">
        <f t="shared" si="34"/>
        <v>0.224301279014685</v>
      </c>
      <c r="S145" s="384">
        <f t="shared" si="35"/>
        <v>4222</v>
      </c>
      <c r="T145" s="19"/>
      <c r="U145" s="19"/>
      <c r="V145" s="19">
        <f t="shared" ref="V145:V150" si="37">S145-N145</f>
        <v>3275</v>
      </c>
      <c r="W145" s="19"/>
    </row>
    <row r="146" spans="1:23">
      <c r="A146" s="219">
        <v>2013</v>
      </c>
      <c r="B146" s="399">
        <v>8</v>
      </c>
      <c r="C146" s="399">
        <v>208</v>
      </c>
      <c r="D146" s="399">
        <v>16</v>
      </c>
      <c r="E146" s="399">
        <v>67</v>
      </c>
      <c r="F146" s="399">
        <v>30</v>
      </c>
      <c r="G146" s="399">
        <v>33</v>
      </c>
      <c r="H146" s="399">
        <v>0</v>
      </c>
      <c r="I146" s="399">
        <v>354</v>
      </c>
      <c r="J146" s="350"/>
      <c r="L146" s="384">
        <f t="shared" si="36"/>
        <v>2378</v>
      </c>
      <c r="M146" s="384">
        <f t="shared" si="36"/>
        <v>264</v>
      </c>
      <c r="N146" s="384">
        <f t="shared" si="36"/>
        <v>941</v>
      </c>
      <c r="O146" s="399">
        <f t="shared" si="36"/>
        <v>289</v>
      </c>
      <c r="P146" s="384">
        <f t="shared" si="36"/>
        <v>318</v>
      </c>
      <c r="Q146" s="399">
        <f t="shared" si="36"/>
        <v>4</v>
      </c>
      <c r="R146" s="36">
        <f t="shared" si="34"/>
        <v>0.22436814496900334</v>
      </c>
      <c r="S146" s="384">
        <f t="shared" si="35"/>
        <v>4194</v>
      </c>
      <c r="T146" s="19"/>
      <c r="U146" s="19"/>
      <c r="V146" s="19">
        <f t="shared" si="37"/>
        <v>3253</v>
      </c>
      <c r="W146" s="19"/>
    </row>
    <row r="147" spans="1:23">
      <c r="A147" s="219">
        <v>2013</v>
      </c>
      <c r="B147" s="399">
        <v>9</v>
      </c>
      <c r="C147" s="399">
        <v>213</v>
      </c>
      <c r="D147" s="399">
        <v>16</v>
      </c>
      <c r="E147" s="399">
        <v>56</v>
      </c>
      <c r="F147" s="399">
        <v>23</v>
      </c>
      <c r="G147" s="399">
        <v>22</v>
      </c>
      <c r="H147" s="399">
        <v>0</v>
      </c>
      <c r="I147" s="399">
        <v>330</v>
      </c>
      <c r="J147" s="350"/>
      <c r="L147" s="384">
        <f t="shared" si="36"/>
        <v>2389</v>
      </c>
      <c r="M147" s="384">
        <f t="shared" si="36"/>
        <v>257</v>
      </c>
      <c r="N147" s="384">
        <f t="shared" si="36"/>
        <v>961</v>
      </c>
      <c r="O147" s="399">
        <f t="shared" si="36"/>
        <v>288</v>
      </c>
      <c r="P147" s="384">
        <f t="shared" si="36"/>
        <v>310</v>
      </c>
      <c r="Q147" s="399">
        <f t="shared" si="36"/>
        <v>4</v>
      </c>
      <c r="R147" s="36">
        <f t="shared" si="34"/>
        <v>0.22832026609645997</v>
      </c>
      <c r="S147" s="384">
        <f t="shared" si="35"/>
        <v>4209</v>
      </c>
      <c r="T147" s="19"/>
      <c r="U147" s="19"/>
      <c r="V147" s="19">
        <f t="shared" si="37"/>
        <v>3248</v>
      </c>
      <c r="W147" s="19"/>
    </row>
    <row r="148" spans="1:23">
      <c r="A148" s="219">
        <v>2013</v>
      </c>
      <c r="B148" s="399">
        <v>10</v>
      </c>
      <c r="C148" s="399">
        <v>200</v>
      </c>
      <c r="D148" s="399">
        <v>27</v>
      </c>
      <c r="E148" s="399">
        <v>87</v>
      </c>
      <c r="F148" s="399">
        <v>30</v>
      </c>
      <c r="G148" s="399">
        <v>28</v>
      </c>
      <c r="H148" s="399">
        <v>0</v>
      </c>
      <c r="I148" s="399">
        <v>372</v>
      </c>
      <c r="J148" s="336"/>
      <c r="L148" s="384">
        <f t="shared" ref="L148:Q150" si="38">SUM(C137:C148)</f>
        <v>2424</v>
      </c>
      <c r="M148" s="384">
        <f t="shared" si="38"/>
        <v>264</v>
      </c>
      <c r="N148" s="384">
        <f t="shared" si="38"/>
        <v>980</v>
      </c>
      <c r="O148" s="399">
        <f t="shared" si="38"/>
        <v>298</v>
      </c>
      <c r="P148" s="384">
        <f t="shared" si="38"/>
        <v>322</v>
      </c>
      <c r="Q148" s="399">
        <f t="shared" si="38"/>
        <v>4</v>
      </c>
      <c r="R148" s="36">
        <f t="shared" ref="R148:R162" si="39">N148/SUM(L148:Q148)</f>
        <v>0.22833178005591798</v>
      </c>
      <c r="S148" s="384">
        <f t="shared" ref="S148:S162" si="40">SUM(L148:Q148)</f>
        <v>4292</v>
      </c>
      <c r="T148" s="19"/>
      <c r="U148" s="19"/>
      <c r="V148" s="19">
        <f t="shared" si="37"/>
        <v>3312</v>
      </c>
      <c r="W148" s="19"/>
    </row>
    <row r="149" spans="1:23">
      <c r="A149" s="219">
        <v>2013</v>
      </c>
      <c r="B149" s="399">
        <v>11</v>
      </c>
      <c r="C149" s="399">
        <v>194</v>
      </c>
      <c r="D149" s="399">
        <v>26</v>
      </c>
      <c r="E149" s="399">
        <v>84</v>
      </c>
      <c r="F149" s="399">
        <v>23</v>
      </c>
      <c r="G149" s="399">
        <v>25</v>
      </c>
      <c r="H149" s="399">
        <v>0</v>
      </c>
      <c r="I149" s="399">
        <v>352</v>
      </c>
      <c r="J149" s="367"/>
      <c r="L149" s="384">
        <f t="shared" si="38"/>
        <v>2418</v>
      </c>
      <c r="M149" s="384">
        <f t="shared" si="38"/>
        <v>276</v>
      </c>
      <c r="N149" s="384">
        <f t="shared" si="38"/>
        <v>977</v>
      </c>
      <c r="O149" s="399">
        <f t="shared" si="38"/>
        <v>300</v>
      </c>
      <c r="P149" s="384">
        <f t="shared" si="38"/>
        <v>322</v>
      </c>
      <c r="Q149" s="399">
        <f t="shared" si="38"/>
        <v>4</v>
      </c>
      <c r="R149" s="36">
        <f t="shared" si="39"/>
        <v>0.22736793111473122</v>
      </c>
      <c r="S149" s="384">
        <f t="shared" si="40"/>
        <v>4297</v>
      </c>
      <c r="T149" s="19"/>
      <c r="U149" s="19"/>
      <c r="V149" s="19">
        <f t="shared" si="37"/>
        <v>3320</v>
      </c>
      <c r="W149" s="19"/>
    </row>
    <row r="150" spans="1:23">
      <c r="A150" s="219">
        <v>2013</v>
      </c>
      <c r="B150" s="399">
        <v>12</v>
      </c>
      <c r="C150" s="399">
        <v>208</v>
      </c>
      <c r="D150" s="399">
        <v>24</v>
      </c>
      <c r="E150" s="399">
        <v>96</v>
      </c>
      <c r="F150" s="399">
        <v>21</v>
      </c>
      <c r="G150" s="399">
        <v>27</v>
      </c>
      <c r="H150" s="399">
        <v>1</v>
      </c>
      <c r="I150" s="399">
        <v>377</v>
      </c>
      <c r="J150" s="367"/>
      <c r="L150" s="384">
        <f t="shared" si="38"/>
        <v>2429</v>
      </c>
      <c r="M150" s="384">
        <f t="shared" si="38"/>
        <v>280</v>
      </c>
      <c r="N150" s="384">
        <f t="shared" si="38"/>
        <v>989</v>
      </c>
      <c r="O150" s="399">
        <f t="shared" si="38"/>
        <v>298</v>
      </c>
      <c r="P150" s="384">
        <f t="shared" si="38"/>
        <v>316</v>
      </c>
      <c r="Q150" s="399">
        <f t="shared" si="38"/>
        <v>5</v>
      </c>
      <c r="R150" s="36">
        <f t="shared" si="39"/>
        <v>0.22909427843409774</v>
      </c>
      <c r="S150" s="384">
        <f t="shared" si="40"/>
        <v>4317</v>
      </c>
      <c r="T150" s="19"/>
      <c r="U150" s="19"/>
      <c r="V150" s="19">
        <f t="shared" si="37"/>
        <v>3328</v>
      </c>
      <c r="W150" s="19"/>
    </row>
    <row r="151" spans="1:23">
      <c r="A151" s="167">
        <v>2014</v>
      </c>
      <c r="B151" s="399">
        <v>1</v>
      </c>
      <c r="C151" s="399">
        <v>205</v>
      </c>
      <c r="D151" s="399">
        <v>20</v>
      </c>
      <c r="E151" s="399">
        <v>82</v>
      </c>
      <c r="F151" s="399">
        <v>31</v>
      </c>
      <c r="G151" s="399">
        <v>22</v>
      </c>
      <c r="H151" s="399">
        <v>0</v>
      </c>
      <c r="I151" s="399">
        <v>360</v>
      </c>
      <c r="J151" s="384"/>
      <c r="K151" s="19">
        <v>14</v>
      </c>
      <c r="L151" s="384">
        <f t="shared" ref="L151:L162" si="41">SUM(C140:C151)</f>
        <v>2454</v>
      </c>
      <c r="M151" s="384">
        <f t="shared" ref="M151:M162" si="42">SUM(D140:D151)</f>
        <v>283</v>
      </c>
      <c r="N151" s="384">
        <f t="shared" ref="N151:N162" si="43">SUM(E140:E151)</f>
        <v>990</v>
      </c>
      <c r="O151" s="399">
        <f t="shared" ref="O151:O162" si="44">SUM(F140:F151)</f>
        <v>307</v>
      </c>
      <c r="P151" s="384">
        <f t="shared" ref="P151:P162" si="45">SUM(G140:G151)</f>
        <v>311</v>
      </c>
      <c r="Q151" s="399">
        <f t="shared" ref="Q151:Q162" si="46">SUM(H140:H151)</f>
        <v>5</v>
      </c>
      <c r="R151" s="36">
        <f t="shared" si="39"/>
        <v>0.22758620689655173</v>
      </c>
      <c r="S151" s="384">
        <f t="shared" si="40"/>
        <v>4350</v>
      </c>
      <c r="T151" s="19"/>
      <c r="U151" s="19"/>
      <c r="V151" s="19">
        <f t="shared" ref="V151:V162" si="47">S151-N151</f>
        <v>3360</v>
      </c>
      <c r="W151" s="19"/>
    </row>
    <row r="152" spans="1:23">
      <c r="A152" s="167">
        <v>2014</v>
      </c>
      <c r="B152" s="399">
        <v>2</v>
      </c>
      <c r="C152" s="399">
        <v>161</v>
      </c>
      <c r="D152" s="399">
        <v>21</v>
      </c>
      <c r="E152" s="399">
        <v>91</v>
      </c>
      <c r="F152" s="399">
        <v>15</v>
      </c>
      <c r="G152" s="399">
        <v>17</v>
      </c>
      <c r="H152" s="399">
        <v>0</v>
      </c>
      <c r="I152" s="399">
        <v>305</v>
      </c>
      <c r="J152" s="384"/>
      <c r="L152" s="384">
        <f t="shared" si="41"/>
        <v>2438</v>
      </c>
      <c r="M152" s="384">
        <f t="shared" si="42"/>
        <v>275</v>
      </c>
      <c r="N152" s="384">
        <f t="shared" si="43"/>
        <v>989</v>
      </c>
      <c r="O152" s="399">
        <f t="shared" si="44"/>
        <v>306</v>
      </c>
      <c r="P152" s="384">
        <f t="shared" si="45"/>
        <v>303</v>
      </c>
      <c r="Q152" s="399">
        <f t="shared" si="46"/>
        <v>5</v>
      </c>
      <c r="R152" s="36">
        <f t="shared" si="39"/>
        <v>0.22914735866543096</v>
      </c>
      <c r="S152" s="384">
        <f t="shared" si="40"/>
        <v>4316</v>
      </c>
      <c r="T152" s="19"/>
      <c r="U152" s="19"/>
      <c r="V152" s="19">
        <f t="shared" si="47"/>
        <v>3327</v>
      </c>
      <c r="W152" s="19"/>
    </row>
    <row r="153" spans="1:23">
      <c r="A153" s="167">
        <v>2014</v>
      </c>
      <c r="B153" s="399">
        <v>3</v>
      </c>
      <c r="C153" s="399">
        <v>232</v>
      </c>
      <c r="D153" s="399">
        <v>21</v>
      </c>
      <c r="E153" s="399">
        <v>109</v>
      </c>
      <c r="F153" s="399">
        <v>27</v>
      </c>
      <c r="G153" s="399">
        <v>30</v>
      </c>
      <c r="H153" s="399">
        <v>0</v>
      </c>
      <c r="I153" s="399">
        <v>419</v>
      </c>
      <c r="J153" s="384"/>
      <c r="L153" s="384">
        <f t="shared" si="41"/>
        <v>2483</v>
      </c>
      <c r="M153" s="384">
        <f t="shared" si="42"/>
        <v>267</v>
      </c>
      <c r="N153" s="384">
        <f t="shared" si="43"/>
        <v>1009</v>
      </c>
      <c r="O153" s="399">
        <f t="shared" si="44"/>
        <v>308</v>
      </c>
      <c r="P153" s="384">
        <f t="shared" si="45"/>
        <v>308</v>
      </c>
      <c r="Q153" s="399">
        <f t="shared" si="46"/>
        <v>5</v>
      </c>
      <c r="R153" s="36">
        <f t="shared" si="39"/>
        <v>0.23036529680365297</v>
      </c>
      <c r="S153" s="384">
        <f t="shared" si="40"/>
        <v>4380</v>
      </c>
      <c r="T153" s="19"/>
      <c r="U153" s="19"/>
      <c r="V153" s="19">
        <f t="shared" si="47"/>
        <v>3371</v>
      </c>
      <c r="W153" s="19"/>
    </row>
    <row r="154" spans="1:23">
      <c r="A154" s="167">
        <v>2014</v>
      </c>
      <c r="B154" s="399">
        <v>4</v>
      </c>
      <c r="C154" s="399">
        <v>216</v>
      </c>
      <c r="D154" s="399">
        <v>30</v>
      </c>
      <c r="E154" s="399">
        <v>94</v>
      </c>
      <c r="F154" s="399">
        <v>33</v>
      </c>
      <c r="G154" s="399">
        <v>29</v>
      </c>
      <c r="H154" s="399">
        <v>0</v>
      </c>
      <c r="I154" s="399">
        <v>402</v>
      </c>
      <c r="J154" s="404"/>
      <c r="L154" s="404">
        <f t="shared" si="41"/>
        <v>2481</v>
      </c>
      <c r="M154" s="404">
        <f t="shared" si="42"/>
        <v>268</v>
      </c>
      <c r="N154" s="404">
        <f t="shared" si="43"/>
        <v>996</v>
      </c>
      <c r="O154" s="399">
        <f t="shared" si="44"/>
        <v>314</v>
      </c>
      <c r="P154" s="404">
        <f t="shared" si="45"/>
        <v>318</v>
      </c>
      <c r="Q154" s="399">
        <f t="shared" si="46"/>
        <v>4</v>
      </c>
      <c r="R154" s="36">
        <f t="shared" si="39"/>
        <v>0.22734535494179411</v>
      </c>
      <c r="S154" s="404">
        <f t="shared" si="40"/>
        <v>4381</v>
      </c>
      <c r="T154" s="19"/>
      <c r="U154" s="19"/>
      <c r="V154" s="19">
        <f t="shared" si="47"/>
        <v>3385</v>
      </c>
      <c r="W154" s="19"/>
    </row>
    <row r="155" spans="1:23">
      <c r="A155" s="167">
        <v>2014</v>
      </c>
      <c r="B155" s="399">
        <v>5</v>
      </c>
      <c r="C155" s="399">
        <v>241</v>
      </c>
      <c r="D155" s="399">
        <v>29</v>
      </c>
      <c r="E155" s="399">
        <v>94</v>
      </c>
      <c r="F155" s="399">
        <v>28</v>
      </c>
      <c r="G155" s="399">
        <v>33</v>
      </c>
      <c r="H155" s="399">
        <v>0</v>
      </c>
      <c r="I155" s="399">
        <v>425</v>
      </c>
      <c r="J155" s="404"/>
      <c r="L155" s="404">
        <f t="shared" si="41"/>
        <v>2491</v>
      </c>
      <c r="M155" s="404">
        <f t="shared" si="42"/>
        <v>274</v>
      </c>
      <c r="N155" s="404">
        <f t="shared" si="43"/>
        <v>995</v>
      </c>
      <c r="O155" s="399">
        <f t="shared" si="44"/>
        <v>313</v>
      </c>
      <c r="P155" s="404">
        <f t="shared" si="45"/>
        <v>323</v>
      </c>
      <c r="Q155" s="399">
        <f t="shared" si="46"/>
        <v>3</v>
      </c>
      <c r="R155" s="36">
        <f t="shared" si="39"/>
        <v>0.22618776994771539</v>
      </c>
      <c r="S155" s="404">
        <f t="shared" si="40"/>
        <v>4399</v>
      </c>
      <c r="T155" s="19"/>
      <c r="U155" s="19"/>
      <c r="V155" s="19">
        <f t="shared" si="47"/>
        <v>3404</v>
      </c>
      <c r="W155" s="19"/>
    </row>
    <row r="156" spans="1:23">
      <c r="A156" s="167">
        <v>2014</v>
      </c>
      <c r="B156" s="399">
        <v>6</v>
      </c>
      <c r="C156" s="399">
        <v>214</v>
      </c>
      <c r="D156" s="399">
        <v>18</v>
      </c>
      <c r="E156" s="399">
        <v>78</v>
      </c>
      <c r="F156" s="399">
        <v>37</v>
      </c>
      <c r="G156" s="399">
        <v>34</v>
      </c>
      <c r="H156" s="399">
        <v>0</v>
      </c>
      <c r="I156" s="399">
        <v>381</v>
      </c>
      <c r="J156" s="404"/>
      <c r="L156" s="404">
        <f t="shared" si="41"/>
        <v>2511</v>
      </c>
      <c r="M156" s="404">
        <f t="shared" si="42"/>
        <v>268</v>
      </c>
      <c r="N156" s="404">
        <f t="shared" si="43"/>
        <v>1010</v>
      </c>
      <c r="O156" s="399">
        <f t="shared" si="44"/>
        <v>325</v>
      </c>
      <c r="P156" s="404">
        <f t="shared" si="45"/>
        <v>330</v>
      </c>
      <c r="Q156" s="399">
        <f t="shared" si="46"/>
        <v>1</v>
      </c>
      <c r="R156" s="36">
        <f t="shared" si="39"/>
        <v>0.22722159730033745</v>
      </c>
      <c r="S156" s="404">
        <f t="shared" si="40"/>
        <v>4445</v>
      </c>
      <c r="T156" s="19"/>
      <c r="U156" s="19"/>
      <c r="V156" s="19">
        <f t="shared" si="47"/>
        <v>3435</v>
      </c>
      <c r="W156" s="19"/>
    </row>
    <row r="157" spans="1:23">
      <c r="A157" s="167">
        <v>2014</v>
      </c>
      <c r="B157" s="399">
        <v>7</v>
      </c>
      <c r="C157" s="399">
        <v>245</v>
      </c>
      <c r="D157" s="399">
        <v>23</v>
      </c>
      <c r="E157" s="399">
        <v>88</v>
      </c>
      <c r="F157" s="399">
        <v>30</v>
      </c>
      <c r="G157" s="399">
        <v>48</v>
      </c>
      <c r="H157" s="399">
        <v>0</v>
      </c>
      <c r="I157" s="399">
        <v>434</v>
      </c>
      <c r="J157" s="419"/>
      <c r="L157" s="419">
        <f t="shared" si="41"/>
        <v>2537</v>
      </c>
      <c r="M157" s="419">
        <f t="shared" si="42"/>
        <v>271</v>
      </c>
      <c r="N157" s="419">
        <f t="shared" si="43"/>
        <v>1026</v>
      </c>
      <c r="O157" s="399">
        <f t="shared" si="44"/>
        <v>328</v>
      </c>
      <c r="P157" s="419">
        <f t="shared" si="45"/>
        <v>348</v>
      </c>
      <c r="Q157" s="399">
        <f t="shared" si="46"/>
        <v>1</v>
      </c>
      <c r="R157" s="36">
        <f t="shared" si="39"/>
        <v>0.22744402571491909</v>
      </c>
      <c r="S157" s="419">
        <f t="shared" si="40"/>
        <v>4511</v>
      </c>
      <c r="T157" s="19"/>
      <c r="U157" s="19"/>
      <c r="V157" s="19">
        <f t="shared" si="47"/>
        <v>3485</v>
      </c>
      <c r="W157" s="19"/>
    </row>
    <row r="158" spans="1:23">
      <c r="A158" s="167">
        <v>2014</v>
      </c>
      <c r="B158" s="399">
        <v>8</v>
      </c>
      <c r="C158" s="399">
        <v>206</v>
      </c>
      <c r="D158" s="399">
        <v>18</v>
      </c>
      <c r="E158" s="399">
        <v>78</v>
      </c>
      <c r="F158" s="399">
        <v>20</v>
      </c>
      <c r="G158" s="399">
        <v>30</v>
      </c>
      <c r="H158" s="399">
        <v>0</v>
      </c>
      <c r="I158" s="399">
        <v>352</v>
      </c>
      <c r="J158" s="419"/>
      <c r="L158" s="419">
        <f t="shared" si="41"/>
        <v>2535</v>
      </c>
      <c r="M158" s="419">
        <f t="shared" si="42"/>
        <v>273</v>
      </c>
      <c r="N158" s="419">
        <f t="shared" si="43"/>
        <v>1037</v>
      </c>
      <c r="O158" s="399">
        <f t="shared" si="44"/>
        <v>318</v>
      </c>
      <c r="P158" s="419">
        <f t="shared" si="45"/>
        <v>345</v>
      </c>
      <c r="Q158" s="399">
        <f t="shared" si="46"/>
        <v>1</v>
      </c>
      <c r="R158" s="36">
        <f t="shared" si="39"/>
        <v>0.22998447549345752</v>
      </c>
      <c r="S158" s="419">
        <f t="shared" si="40"/>
        <v>4509</v>
      </c>
      <c r="T158" s="19"/>
      <c r="U158" s="19"/>
      <c r="V158" s="19">
        <f t="shared" si="47"/>
        <v>3472</v>
      </c>
      <c r="W158" s="19"/>
    </row>
    <row r="159" spans="1:23">
      <c r="A159" s="167">
        <v>2014</v>
      </c>
      <c r="B159" s="399">
        <v>9</v>
      </c>
      <c r="C159" s="399">
        <v>203</v>
      </c>
      <c r="D159" s="399">
        <v>24</v>
      </c>
      <c r="E159" s="399">
        <v>78</v>
      </c>
      <c r="F159" s="399">
        <v>32</v>
      </c>
      <c r="G159" s="399">
        <v>23</v>
      </c>
      <c r="H159" s="399">
        <v>0</v>
      </c>
      <c r="I159" s="399">
        <v>360</v>
      </c>
      <c r="J159" s="419"/>
      <c r="L159" s="419">
        <f t="shared" si="41"/>
        <v>2525</v>
      </c>
      <c r="M159" s="419">
        <f t="shared" si="42"/>
        <v>281</v>
      </c>
      <c r="N159" s="419">
        <f t="shared" si="43"/>
        <v>1059</v>
      </c>
      <c r="O159" s="399">
        <f t="shared" si="44"/>
        <v>327</v>
      </c>
      <c r="P159" s="419">
        <f t="shared" si="45"/>
        <v>346</v>
      </c>
      <c r="Q159" s="399">
        <f t="shared" si="46"/>
        <v>1</v>
      </c>
      <c r="R159" s="36">
        <f t="shared" si="39"/>
        <v>0.23331130204890946</v>
      </c>
      <c r="S159" s="419">
        <f t="shared" si="40"/>
        <v>4539</v>
      </c>
      <c r="T159" s="19"/>
      <c r="U159" s="19"/>
      <c r="V159" s="19">
        <f t="shared" si="47"/>
        <v>3480</v>
      </c>
      <c r="W159" s="19"/>
    </row>
    <row r="160" spans="1:23">
      <c r="A160" s="167">
        <v>2014</v>
      </c>
      <c r="B160" s="399">
        <v>10</v>
      </c>
      <c r="C160" s="399">
        <v>220</v>
      </c>
      <c r="D160" s="399">
        <v>24</v>
      </c>
      <c r="E160" s="399">
        <v>65</v>
      </c>
      <c r="F160" s="399">
        <v>34</v>
      </c>
      <c r="G160" s="399">
        <v>28</v>
      </c>
      <c r="H160" s="399">
        <v>0</v>
      </c>
      <c r="I160" s="399">
        <v>371</v>
      </c>
      <c r="J160" s="425"/>
      <c r="L160" s="425">
        <f t="shared" si="41"/>
        <v>2545</v>
      </c>
      <c r="M160" s="425">
        <f t="shared" si="42"/>
        <v>278</v>
      </c>
      <c r="N160" s="425">
        <f t="shared" si="43"/>
        <v>1037</v>
      </c>
      <c r="O160" s="399">
        <f t="shared" si="44"/>
        <v>331</v>
      </c>
      <c r="P160" s="425">
        <f t="shared" si="45"/>
        <v>346</v>
      </c>
      <c r="Q160" s="399">
        <f t="shared" si="46"/>
        <v>1</v>
      </c>
      <c r="R160" s="36">
        <f t="shared" si="39"/>
        <v>0.22851476421330982</v>
      </c>
      <c r="S160" s="425">
        <f t="shared" si="40"/>
        <v>4538</v>
      </c>
      <c r="T160" s="19"/>
      <c r="U160" s="19"/>
      <c r="V160" s="19">
        <f t="shared" si="47"/>
        <v>3501</v>
      </c>
      <c r="W160" s="19"/>
    </row>
    <row r="161" spans="1:23">
      <c r="A161" s="167">
        <v>2014</v>
      </c>
      <c r="B161" s="399">
        <v>11</v>
      </c>
      <c r="C161" s="399">
        <v>198</v>
      </c>
      <c r="D161" s="399">
        <v>18</v>
      </c>
      <c r="E161" s="399">
        <v>98</v>
      </c>
      <c r="F161" s="399">
        <v>12</v>
      </c>
      <c r="G161" s="399">
        <v>23</v>
      </c>
      <c r="H161" s="399">
        <v>0</v>
      </c>
      <c r="I161" s="399">
        <v>349</v>
      </c>
      <c r="J161" s="425"/>
      <c r="L161" s="425">
        <f t="shared" si="41"/>
        <v>2549</v>
      </c>
      <c r="M161" s="425">
        <f t="shared" si="42"/>
        <v>270</v>
      </c>
      <c r="N161" s="425">
        <f t="shared" si="43"/>
        <v>1051</v>
      </c>
      <c r="O161" s="399">
        <f t="shared" si="44"/>
        <v>320</v>
      </c>
      <c r="P161" s="425">
        <f t="shared" si="45"/>
        <v>344</v>
      </c>
      <c r="Q161" s="399">
        <f t="shared" si="46"/>
        <v>1</v>
      </c>
      <c r="R161" s="36">
        <f t="shared" si="39"/>
        <v>0.23175303197353914</v>
      </c>
      <c r="S161" s="425">
        <f t="shared" si="40"/>
        <v>4535</v>
      </c>
      <c r="T161" s="19"/>
      <c r="U161" s="19"/>
      <c r="V161" s="19">
        <f t="shared" si="47"/>
        <v>3484</v>
      </c>
      <c r="W161" s="19"/>
    </row>
    <row r="162" spans="1:23">
      <c r="A162" s="167">
        <v>2014</v>
      </c>
      <c r="B162" s="399">
        <v>12</v>
      </c>
      <c r="C162" s="399">
        <v>255</v>
      </c>
      <c r="D162" s="399">
        <v>27</v>
      </c>
      <c r="E162" s="399">
        <v>103</v>
      </c>
      <c r="F162" s="399">
        <v>31</v>
      </c>
      <c r="G162" s="399">
        <v>35</v>
      </c>
      <c r="H162" s="399">
        <v>0</v>
      </c>
      <c r="I162" s="399">
        <v>451</v>
      </c>
      <c r="J162" s="425"/>
      <c r="L162" s="425">
        <f t="shared" si="41"/>
        <v>2596</v>
      </c>
      <c r="M162" s="425">
        <f t="shared" si="42"/>
        <v>273</v>
      </c>
      <c r="N162" s="425">
        <f t="shared" si="43"/>
        <v>1058</v>
      </c>
      <c r="O162" s="399">
        <f t="shared" si="44"/>
        <v>330</v>
      </c>
      <c r="P162" s="425">
        <f t="shared" si="45"/>
        <v>352</v>
      </c>
      <c r="Q162" s="399">
        <f t="shared" si="46"/>
        <v>0</v>
      </c>
      <c r="R162" s="36">
        <f t="shared" si="39"/>
        <v>0.22955087871555652</v>
      </c>
      <c r="S162" s="425">
        <f t="shared" si="40"/>
        <v>4609</v>
      </c>
      <c r="T162" s="19"/>
      <c r="U162" s="19"/>
      <c r="V162" s="19">
        <f t="shared" si="47"/>
        <v>3551</v>
      </c>
      <c r="W162" s="19"/>
    </row>
    <row r="163" spans="1:23">
      <c r="A163" s="167">
        <v>2015</v>
      </c>
      <c r="B163" s="399">
        <v>1</v>
      </c>
      <c r="C163" s="399">
        <v>177</v>
      </c>
      <c r="D163" s="399">
        <v>17</v>
      </c>
      <c r="E163" s="399">
        <v>73</v>
      </c>
      <c r="F163" s="399">
        <v>28</v>
      </c>
      <c r="G163" s="399">
        <v>24</v>
      </c>
      <c r="H163" s="399">
        <v>0</v>
      </c>
      <c r="I163" s="399">
        <v>319</v>
      </c>
      <c r="J163" s="443"/>
      <c r="K163" s="19">
        <v>15</v>
      </c>
      <c r="L163" s="443">
        <f t="shared" ref="L163:L171" si="48">SUM(C152:C163)</f>
        <v>2568</v>
      </c>
      <c r="M163" s="443">
        <f t="shared" ref="M163:M171" si="49">SUM(D152:D163)</f>
        <v>270</v>
      </c>
      <c r="N163" s="443">
        <f t="shared" ref="N163:N171" si="50">SUM(E152:E163)</f>
        <v>1049</v>
      </c>
      <c r="O163" s="399">
        <f t="shared" ref="O163:O171" si="51">SUM(F152:F163)</f>
        <v>327</v>
      </c>
      <c r="P163" s="443">
        <f t="shared" ref="P163:P171" si="52">SUM(G152:G163)</f>
        <v>354</v>
      </c>
      <c r="Q163" s="399">
        <f t="shared" ref="Q163:Q171" si="53">SUM(H152:H163)</f>
        <v>0</v>
      </c>
      <c r="R163" s="36">
        <f t="shared" ref="R163:R171" si="54">N163/SUM(L163:Q163)</f>
        <v>0.22964098073555167</v>
      </c>
      <c r="S163" s="443">
        <f t="shared" ref="S163:S171" si="55">SUM(L163:Q163)</f>
        <v>4568</v>
      </c>
      <c r="T163" s="19"/>
      <c r="U163" s="19"/>
      <c r="V163" s="19">
        <f t="shared" ref="V163:V171" si="56">S163-N163</f>
        <v>3519</v>
      </c>
      <c r="W163" s="19"/>
    </row>
    <row r="164" spans="1:23">
      <c r="A164" s="167">
        <v>2015</v>
      </c>
      <c r="B164" s="399">
        <v>2</v>
      </c>
      <c r="C164" s="399">
        <v>221</v>
      </c>
      <c r="D164" s="399">
        <v>20</v>
      </c>
      <c r="E164" s="399">
        <v>111</v>
      </c>
      <c r="F164" s="399">
        <v>44</v>
      </c>
      <c r="G164" s="399">
        <v>21</v>
      </c>
      <c r="H164" s="399">
        <v>0</v>
      </c>
      <c r="I164" s="399">
        <v>417</v>
      </c>
      <c r="J164" s="443"/>
      <c r="L164" s="443">
        <f t="shared" si="48"/>
        <v>2628</v>
      </c>
      <c r="M164" s="443">
        <f t="shared" si="49"/>
        <v>269</v>
      </c>
      <c r="N164" s="443">
        <f t="shared" si="50"/>
        <v>1069</v>
      </c>
      <c r="O164" s="399">
        <f t="shared" si="51"/>
        <v>356</v>
      </c>
      <c r="P164" s="443">
        <f t="shared" si="52"/>
        <v>358</v>
      </c>
      <c r="Q164" s="399">
        <f t="shared" si="53"/>
        <v>0</v>
      </c>
      <c r="R164" s="36">
        <f t="shared" si="54"/>
        <v>0.22841880341880341</v>
      </c>
      <c r="S164" s="443">
        <f t="shared" si="55"/>
        <v>4680</v>
      </c>
      <c r="T164" s="19"/>
      <c r="U164" s="19"/>
      <c r="V164" s="19">
        <f t="shared" si="56"/>
        <v>3611</v>
      </c>
      <c r="W164" s="19"/>
    </row>
    <row r="165" spans="1:23">
      <c r="A165" s="167">
        <v>2015</v>
      </c>
      <c r="B165" s="399">
        <v>3</v>
      </c>
      <c r="C165" s="399">
        <v>239</v>
      </c>
      <c r="D165" s="399">
        <v>27</v>
      </c>
      <c r="E165" s="399">
        <v>120</v>
      </c>
      <c r="F165" s="399">
        <v>24</v>
      </c>
      <c r="G165" s="399">
        <v>25</v>
      </c>
      <c r="H165" s="399">
        <v>0</v>
      </c>
      <c r="I165" s="399">
        <v>435</v>
      </c>
      <c r="J165" s="443"/>
      <c r="L165" s="443">
        <f t="shared" si="48"/>
        <v>2635</v>
      </c>
      <c r="M165" s="443">
        <f t="shared" si="49"/>
        <v>275</v>
      </c>
      <c r="N165" s="443">
        <f t="shared" si="50"/>
        <v>1080</v>
      </c>
      <c r="O165" s="399">
        <f t="shared" si="51"/>
        <v>353</v>
      </c>
      <c r="P165" s="443">
        <f t="shared" si="52"/>
        <v>353</v>
      </c>
      <c r="Q165" s="399">
        <f t="shared" si="53"/>
        <v>0</v>
      </c>
      <c r="R165" s="36">
        <f t="shared" si="54"/>
        <v>0.22998296422487224</v>
      </c>
      <c r="S165" s="443">
        <f t="shared" si="55"/>
        <v>4696</v>
      </c>
      <c r="T165" s="19"/>
      <c r="U165" s="19"/>
      <c r="V165" s="19">
        <f t="shared" si="56"/>
        <v>3616</v>
      </c>
      <c r="W165" s="19"/>
    </row>
    <row r="166" spans="1:23">
      <c r="A166" s="167">
        <v>2015</v>
      </c>
      <c r="B166" s="399">
        <v>4</v>
      </c>
      <c r="C166" s="399">
        <v>203</v>
      </c>
      <c r="D166" s="399">
        <v>20</v>
      </c>
      <c r="E166" s="399">
        <v>102</v>
      </c>
      <c r="F166" s="399">
        <v>34</v>
      </c>
      <c r="G166" s="399">
        <v>34</v>
      </c>
      <c r="H166" s="399">
        <v>2</v>
      </c>
      <c r="I166" s="399">
        <v>395</v>
      </c>
      <c r="L166" s="443">
        <f t="shared" si="48"/>
        <v>2622</v>
      </c>
      <c r="M166" s="443">
        <f t="shared" si="49"/>
        <v>265</v>
      </c>
      <c r="N166" s="443">
        <f t="shared" si="50"/>
        <v>1088</v>
      </c>
      <c r="O166" s="399">
        <f t="shared" si="51"/>
        <v>354</v>
      </c>
      <c r="P166" s="443">
        <f t="shared" si="52"/>
        <v>358</v>
      </c>
      <c r="Q166" s="399">
        <f t="shared" si="53"/>
        <v>2</v>
      </c>
      <c r="R166" s="36">
        <f t="shared" si="54"/>
        <v>0.23203241629345275</v>
      </c>
      <c r="S166" s="443">
        <f t="shared" si="55"/>
        <v>4689</v>
      </c>
      <c r="T166" s="19"/>
      <c r="U166" s="19"/>
      <c r="V166" s="19">
        <f t="shared" si="56"/>
        <v>3601</v>
      </c>
    </row>
    <row r="167" spans="1:23">
      <c r="A167" s="167">
        <v>2015</v>
      </c>
      <c r="B167" s="399">
        <v>5</v>
      </c>
      <c r="C167" s="399">
        <v>251</v>
      </c>
      <c r="D167" s="399">
        <v>23</v>
      </c>
      <c r="E167" s="399">
        <v>96</v>
      </c>
      <c r="F167" s="399">
        <v>24</v>
      </c>
      <c r="G167" s="399">
        <v>28</v>
      </c>
      <c r="H167" s="399">
        <v>0</v>
      </c>
      <c r="I167" s="399">
        <v>422</v>
      </c>
      <c r="J167" s="466"/>
      <c r="L167" s="466">
        <f t="shared" si="48"/>
        <v>2632</v>
      </c>
      <c r="M167" s="466">
        <f t="shared" si="49"/>
        <v>259</v>
      </c>
      <c r="N167" s="466">
        <f t="shared" si="50"/>
        <v>1090</v>
      </c>
      <c r="O167" s="399">
        <f t="shared" si="51"/>
        <v>350</v>
      </c>
      <c r="P167" s="466">
        <f t="shared" si="52"/>
        <v>353</v>
      </c>
      <c r="Q167" s="399">
        <f t="shared" si="53"/>
        <v>2</v>
      </c>
      <c r="R167" s="36">
        <f t="shared" si="54"/>
        <v>0.23260776781903542</v>
      </c>
      <c r="S167" s="466">
        <f t="shared" si="55"/>
        <v>4686</v>
      </c>
      <c r="T167" s="19"/>
      <c r="U167" s="19"/>
      <c r="V167" s="19">
        <f t="shared" si="56"/>
        <v>3596</v>
      </c>
    </row>
    <row r="168" spans="1:23">
      <c r="A168" s="167">
        <v>2015</v>
      </c>
      <c r="B168" s="399">
        <v>6</v>
      </c>
      <c r="C168" s="399">
        <v>219</v>
      </c>
      <c r="D168" s="399">
        <v>12</v>
      </c>
      <c r="E168" s="399">
        <v>76</v>
      </c>
      <c r="F168" s="399">
        <v>44</v>
      </c>
      <c r="G168" s="399">
        <v>29</v>
      </c>
      <c r="H168" s="399">
        <v>1</v>
      </c>
      <c r="I168" s="399">
        <v>381</v>
      </c>
      <c r="J168" s="466"/>
      <c r="L168" s="466">
        <f t="shared" si="48"/>
        <v>2637</v>
      </c>
      <c r="M168" s="466">
        <f t="shared" si="49"/>
        <v>253</v>
      </c>
      <c r="N168" s="466">
        <f t="shared" si="50"/>
        <v>1088</v>
      </c>
      <c r="O168" s="399">
        <f t="shared" si="51"/>
        <v>357</v>
      </c>
      <c r="P168" s="466">
        <f t="shared" si="52"/>
        <v>348</v>
      </c>
      <c r="Q168" s="399">
        <f t="shared" si="53"/>
        <v>3</v>
      </c>
      <c r="R168" s="36">
        <f t="shared" si="54"/>
        <v>0.23218096457533077</v>
      </c>
      <c r="S168" s="466">
        <f t="shared" si="55"/>
        <v>4686</v>
      </c>
      <c r="T168" s="19"/>
      <c r="U168" s="19"/>
      <c r="V168" s="19">
        <f t="shared" si="56"/>
        <v>3598</v>
      </c>
    </row>
    <row r="169" spans="1:23">
      <c r="A169" s="167">
        <v>2015</v>
      </c>
      <c r="B169" s="399">
        <v>7</v>
      </c>
      <c r="C169" s="399">
        <v>247</v>
      </c>
      <c r="D169" s="399">
        <v>16</v>
      </c>
      <c r="E169" s="399">
        <v>90</v>
      </c>
      <c r="F169" s="399">
        <v>39</v>
      </c>
      <c r="G169" s="399">
        <v>33</v>
      </c>
      <c r="H169" s="399">
        <v>1</v>
      </c>
      <c r="I169" s="399">
        <v>426</v>
      </c>
      <c r="J169" s="443"/>
      <c r="L169" s="466">
        <f t="shared" si="48"/>
        <v>2639</v>
      </c>
      <c r="M169" s="466">
        <f t="shared" si="49"/>
        <v>246</v>
      </c>
      <c r="N169" s="466">
        <f t="shared" si="50"/>
        <v>1090</v>
      </c>
      <c r="O169" s="399">
        <f t="shared" si="51"/>
        <v>366</v>
      </c>
      <c r="P169" s="466">
        <f t="shared" si="52"/>
        <v>333</v>
      </c>
      <c r="Q169" s="399">
        <f t="shared" si="53"/>
        <v>4</v>
      </c>
      <c r="R169" s="36">
        <f t="shared" si="54"/>
        <v>0.23300555793073963</v>
      </c>
      <c r="S169" s="466">
        <f t="shared" si="55"/>
        <v>4678</v>
      </c>
      <c r="T169" s="19"/>
      <c r="U169" s="19"/>
      <c r="V169" s="19">
        <f t="shared" si="56"/>
        <v>3588</v>
      </c>
    </row>
    <row r="170" spans="1:23">
      <c r="A170" s="167">
        <v>2015</v>
      </c>
      <c r="B170" s="399">
        <v>8</v>
      </c>
      <c r="C170" s="399">
        <v>236</v>
      </c>
      <c r="D170" s="399">
        <v>24</v>
      </c>
      <c r="E170" s="399">
        <v>82</v>
      </c>
      <c r="F170" s="399">
        <v>39</v>
      </c>
      <c r="G170" s="399">
        <v>35</v>
      </c>
      <c r="H170" s="399">
        <v>0</v>
      </c>
      <c r="I170" s="399">
        <v>416</v>
      </c>
      <c r="J170" s="484"/>
      <c r="L170" s="484">
        <f t="shared" si="48"/>
        <v>2669</v>
      </c>
      <c r="M170" s="484">
        <f t="shared" si="49"/>
        <v>252</v>
      </c>
      <c r="N170" s="484">
        <f t="shared" si="50"/>
        <v>1094</v>
      </c>
      <c r="O170" s="399">
        <f t="shared" si="51"/>
        <v>385</v>
      </c>
      <c r="P170" s="484">
        <f t="shared" si="52"/>
        <v>338</v>
      </c>
      <c r="Q170" s="399">
        <f t="shared" si="53"/>
        <v>4</v>
      </c>
      <c r="R170" s="36">
        <f t="shared" si="54"/>
        <v>0.23070434415858287</v>
      </c>
      <c r="S170" s="484">
        <f t="shared" si="55"/>
        <v>4742</v>
      </c>
      <c r="T170" s="19"/>
      <c r="U170" s="19"/>
      <c r="V170" s="19">
        <f t="shared" si="56"/>
        <v>3648</v>
      </c>
    </row>
    <row r="171" spans="1:23">
      <c r="A171" s="167">
        <v>2015</v>
      </c>
      <c r="B171" s="399">
        <v>9</v>
      </c>
      <c r="C171" s="399">
        <v>273</v>
      </c>
      <c r="D171" s="399">
        <v>18</v>
      </c>
      <c r="E171" s="399">
        <v>63</v>
      </c>
      <c r="F171" s="399">
        <v>31</v>
      </c>
      <c r="G171" s="399">
        <v>31</v>
      </c>
      <c r="H171" s="399">
        <v>0</v>
      </c>
      <c r="I171" s="399">
        <v>416</v>
      </c>
      <c r="J171" s="484"/>
      <c r="L171" s="484">
        <f t="shared" si="48"/>
        <v>2739</v>
      </c>
      <c r="M171" s="484">
        <f t="shared" si="49"/>
        <v>246</v>
      </c>
      <c r="N171" s="484">
        <f t="shared" si="50"/>
        <v>1079</v>
      </c>
      <c r="O171" s="399">
        <f t="shared" si="51"/>
        <v>384</v>
      </c>
      <c r="P171" s="484">
        <f t="shared" si="52"/>
        <v>346</v>
      </c>
      <c r="Q171" s="399">
        <f t="shared" si="53"/>
        <v>4</v>
      </c>
      <c r="R171" s="36">
        <f t="shared" si="54"/>
        <v>0.22488536890370989</v>
      </c>
      <c r="S171" s="484">
        <f t="shared" si="55"/>
        <v>4798</v>
      </c>
      <c r="T171" s="19"/>
      <c r="U171" s="19"/>
      <c r="V171" s="19">
        <f t="shared" si="56"/>
        <v>3719</v>
      </c>
    </row>
    <row r="172" spans="1:23">
      <c r="A172" s="167">
        <v>2015</v>
      </c>
      <c r="B172" s="399">
        <v>10</v>
      </c>
      <c r="C172" s="399">
        <v>235</v>
      </c>
      <c r="D172" s="399">
        <v>19</v>
      </c>
      <c r="E172" s="399">
        <v>92</v>
      </c>
      <c r="F172" s="399">
        <v>40</v>
      </c>
      <c r="G172" s="399">
        <v>33</v>
      </c>
      <c r="H172" s="399">
        <v>1</v>
      </c>
      <c r="I172" s="399">
        <v>420</v>
      </c>
      <c r="J172" s="490"/>
      <c r="L172" s="490">
        <f t="shared" ref="L172:L174" si="57">SUM(C161:C172)</f>
        <v>2754</v>
      </c>
      <c r="M172" s="490">
        <f t="shared" ref="M172:M174" si="58">SUM(D161:D172)</f>
        <v>241</v>
      </c>
      <c r="N172" s="490">
        <f t="shared" ref="N172:N174" si="59">SUM(E161:E172)</f>
        <v>1106</v>
      </c>
      <c r="O172" s="399">
        <f t="shared" ref="O172:O174" si="60">SUM(F161:F172)</f>
        <v>390</v>
      </c>
      <c r="P172" s="490">
        <f t="shared" ref="P172:P174" si="61">SUM(G161:G172)</f>
        <v>351</v>
      </c>
      <c r="Q172" s="399">
        <f t="shared" ref="Q172:Q174" si="62">SUM(H161:H172)</f>
        <v>5</v>
      </c>
      <c r="R172" s="36">
        <f t="shared" ref="R172:R174" si="63">N172/SUM(L172:Q172)</f>
        <v>0.22818238085413659</v>
      </c>
      <c r="S172" s="490">
        <f t="shared" ref="S172:S174" si="64">SUM(L172:Q172)</f>
        <v>4847</v>
      </c>
      <c r="T172" s="19"/>
      <c r="U172" s="19"/>
      <c r="V172" s="19">
        <f t="shared" ref="V172:V174" si="65">S172-N172</f>
        <v>3741</v>
      </c>
    </row>
    <row r="173" spans="1:23">
      <c r="A173" s="167">
        <v>2015</v>
      </c>
      <c r="B173" s="399">
        <v>11</v>
      </c>
      <c r="C173" s="399">
        <v>249</v>
      </c>
      <c r="D173" s="399">
        <v>21</v>
      </c>
      <c r="E173" s="399">
        <v>92</v>
      </c>
      <c r="F173" s="399">
        <v>35</v>
      </c>
      <c r="G173" s="399">
        <v>35</v>
      </c>
      <c r="H173" s="399">
        <v>1</v>
      </c>
      <c r="I173" s="399">
        <v>433</v>
      </c>
      <c r="J173" s="490"/>
      <c r="L173" s="490">
        <f t="shared" si="57"/>
        <v>2805</v>
      </c>
      <c r="M173" s="490">
        <f t="shared" si="58"/>
        <v>244</v>
      </c>
      <c r="N173" s="490">
        <f t="shared" si="59"/>
        <v>1100</v>
      </c>
      <c r="O173" s="399">
        <f t="shared" si="60"/>
        <v>413</v>
      </c>
      <c r="P173" s="490">
        <f t="shared" si="61"/>
        <v>363</v>
      </c>
      <c r="Q173" s="399">
        <f t="shared" si="62"/>
        <v>6</v>
      </c>
      <c r="R173" s="36">
        <f t="shared" si="63"/>
        <v>0.22307848306631514</v>
      </c>
      <c r="S173" s="490">
        <f t="shared" si="64"/>
        <v>4931</v>
      </c>
      <c r="T173" s="19"/>
      <c r="U173" s="19"/>
      <c r="V173" s="19">
        <f t="shared" si="65"/>
        <v>3831</v>
      </c>
    </row>
    <row r="174" spans="1:23" s="56" customFormat="1">
      <c r="A174" s="167">
        <v>2015</v>
      </c>
      <c r="B174" s="399">
        <v>12</v>
      </c>
      <c r="C174" s="399">
        <v>260</v>
      </c>
      <c r="D174" s="399">
        <v>25</v>
      </c>
      <c r="E174" s="399">
        <v>89</v>
      </c>
      <c r="F174" s="399">
        <v>35</v>
      </c>
      <c r="G174" s="399">
        <v>34</v>
      </c>
      <c r="H174" s="399">
        <v>1</v>
      </c>
      <c r="I174" s="399">
        <v>444</v>
      </c>
      <c r="J174" s="23"/>
      <c r="K174" s="271"/>
      <c r="L174" s="490">
        <f t="shared" si="57"/>
        <v>2810</v>
      </c>
      <c r="M174" s="490">
        <f t="shared" si="58"/>
        <v>242</v>
      </c>
      <c r="N174" s="490">
        <f t="shared" si="59"/>
        <v>1086</v>
      </c>
      <c r="O174" s="399">
        <f t="shared" si="60"/>
        <v>417</v>
      </c>
      <c r="P174" s="490">
        <f t="shared" si="61"/>
        <v>362</v>
      </c>
      <c r="Q174" s="399">
        <f t="shared" si="62"/>
        <v>7</v>
      </c>
      <c r="R174" s="36">
        <f t="shared" si="63"/>
        <v>0.22055239642567018</v>
      </c>
      <c r="S174" s="490">
        <f t="shared" si="64"/>
        <v>4924</v>
      </c>
      <c r="T174" s="19"/>
      <c r="U174" s="19"/>
      <c r="V174" s="19">
        <f t="shared" si="65"/>
        <v>3838</v>
      </c>
    </row>
    <row r="175" spans="1:23" s="56" customFormat="1">
      <c r="A175" s="553" t="s">
        <v>560</v>
      </c>
      <c r="B175" s="399">
        <v>1</v>
      </c>
      <c r="C175" s="399">
        <v>206</v>
      </c>
      <c r="D175" s="399">
        <v>16</v>
      </c>
      <c r="E175" s="399">
        <v>86</v>
      </c>
      <c r="F175" s="399">
        <v>29</v>
      </c>
      <c r="G175" s="399">
        <v>17</v>
      </c>
      <c r="H175" s="399">
        <v>2</v>
      </c>
      <c r="I175" s="399">
        <v>356</v>
      </c>
      <c r="J175" s="23"/>
      <c r="K175" s="554" t="s">
        <v>561</v>
      </c>
      <c r="L175" s="550">
        <f t="shared" ref="L175:L177" si="66">SUM(C164:C175)</f>
        <v>2839</v>
      </c>
      <c r="M175" s="550">
        <f t="shared" ref="M175:M177" si="67">SUM(D164:D175)</f>
        <v>241</v>
      </c>
      <c r="N175" s="550">
        <f t="shared" ref="N175:N177" si="68">SUM(E164:E175)</f>
        <v>1099</v>
      </c>
      <c r="O175" s="399">
        <f t="shared" ref="O175:O177" si="69">SUM(F164:F175)</f>
        <v>418</v>
      </c>
      <c r="P175" s="550">
        <f t="shared" ref="P175:P177" si="70">SUM(G164:G175)</f>
        <v>355</v>
      </c>
      <c r="Q175" s="399">
        <f t="shared" ref="Q175:Q177" si="71">SUM(H164:H175)</f>
        <v>9</v>
      </c>
      <c r="R175" s="36">
        <f t="shared" ref="R175:R176" si="72">N175/SUM(L175:Q175)</f>
        <v>0.22152791775851643</v>
      </c>
      <c r="S175" s="550">
        <f t="shared" ref="S175:S177" si="73">SUM(L175:Q175)</f>
        <v>4961</v>
      </c>
      <c r="T175" s="19"/>
      <c r="U175" s="19"/>
      <c r="V175" s="19">
        <f t="shared" ref="V175:V176" si="74">S175-N175</f>
        <v>3862</v>
      </c>
    </row>
    <row r="176" spans="1:23" s="56" customFormat="1">
      <c r="A176" s="553" t="s">
        <v>560</v>
      </c>
      <c r="B176" s="399">
        <v>2</v>
      </c>
      <c r="C176" s="399">
        <v>244</v>
      </c>
      <c r="D176" s="399">
        <v>29</v>
      </c>
      <c r="E176" s="399">
        <v>94</v>
      </c>
      <c r="F176" s="399">
        <v>37</v>
      </c>
      <c r="G176" s="399">
        <v>21</v>
      </c>
      <c r="H176" s="399">
        <v>0</v>
      </c>
      <c r="I176" s="399">
        <v>425</v>
      </c>
      <c r="J176" s="23"/>
      <c r="K176" s="271"/>
      <c r="L176" s="550">
        <f t="shared" si="66"/>
        <v>2862</v>
      </c>
      <c r="M176" s="550">
        <f t="shared" si="67"/>
        <v>250</v>
      </c>
      <c r="N176" s="550">
        <f t="shared" si="68"/>
        <v>1082</v>
      </c>
      <c r="O176" s="399">
        <f t="shared" si="69"/>
        <v>411</v>
      </c>
      <c r="P176" s="550">
        <f t="shared" si="70"/>
        <v>355</v>
      </c>
      <c r="Q176" s="399">
        <f t="shared" si="71"/>
        <v>9</v>
      </c>
      <c r="R176" s="36">
        <f t="shared" si="72"/>
        <v>0.21775005031193398</v>
      </c>
      <c r="S176" s="550">
        <f t="shared" si="73"/>
        <v>4969</v>
      </c>
      <c r="T176" s="19"/>
      <c r="U176" s="19"/>
      <c r="V176" s="19">
        <f t="shared" si="74"/>
        <v>3887</v>
      </c>
    </row>
    <row r="177" spans="1:22" s="56" customFormat="1">
      <c r="A177" s="553" t="s">
        <v>560</v>
      </c>
      <c r="B177" s="399">
        <v>3</v>
      </c>
      <c r="C177" s="399">
        <v>285</v>
      </c>
      <c r="D177" s="399">
        <v>23</v>
      </c>
      <c r="E177" s="399">
        <v>123</v>
      </c>
      <c r="F177" s="399">
        <v>38</v>
      </c>
      <c r="G177" s="399">
        <v>36</v>
      </c>
      <c r="H177" s="399">
        <v>0</v>
      </c>
      <c r="I177" s="399">
        <v>505</v>
      </c>
      <c r="J177" s="23"/>
      <c r="K177" s="271"/>
      <c r="L177" s="550">
        <f t="shared" si="66"/>
        <v>2908</v>
      </c>
      <c r="M177" s="550">
        <f t="shared" si="67"/>
        <v>246</v>
      </c>
      <c r="N177" s="550">
        <f t="shared" si="68"/>
        <v>1085</v>
      </c>
      <c r="O177" s="399">
        <f t="shared" si="69"/>
        <v>425</v>
      </c>
      <c r="P177" s="550">
        <f t="shared" si="70"/>
        <v>366</v>
      </c>
      <c r="Q177" s="399">
        <f t="shared" si="71"/>
        <v>9</v>
      </c>
      <c r="R177" s="36">
        <f>N177/SUM(L177:Q177)</f>
        <v>0.21532050009922604</v>
      </c>
      <c r="S177" s="550">
        <f t="shared" si="73"/>
        <v>5039</v>
      </c>
      <c r="T177" s="19"/>
      <c r="U177" s="19"/>
      <c r="V177" s="19">
        <f>S177-N177</f>
        <v>3954</v>
      </c>
    </row>
    <row r="178" spans="1:22" s="56" customFormat="1">
      <c r="A178" s="553" t="s">
        <v>560</v>
      </c>
      <c r="B178" s="399">
        <v>4</v>
      </c>
      <c r="C178" s="399">
        <v>267</v>
      </c>
      <c r="D178" s="399">
        <v>19</v>
      </c>
      <c r="E178" s="399">
        <v>114</v>
      </c>
      <c r="F178" s="399">
        <v>43</v>
      </c>
      <c r="G178" s="399">
        <v>24</v>
      </c>
      <c r="H178" s="399">
        <v>0</v>
      </c>
      <c r="I178" s="399">
        <v>467</v>
      </c>
      <c r="J178" s="23"/>
      <c r="K178" s="271"/>
      <c r="L178" s="560">
        <f t="shared" ref="L178:L180" si="75">SUM(C167:C178)</f>
        <v>2972</v>
      </c>
      <c r="M178" s="560">
        <f t="shared" ref="M178:M180" si="76">SUM(D167:D178)</f>
        <v>245</v>
      </c>
      <c r="N178" s="560">
        <f t="shared" ref="N178:N180" si="77">SUM(E167:E178)</f>
        <v>1097</v>
      </c>
      <c r="O178" s="399">
        <f t="shared" ref="O178:O180" si="78">SUM(F167:F178)</f>
        <v>434</v>
      </c>
      <c r="P178" s="560">
        <f t="shared" ref="P178:P180" si="79">SUM(G167:G178)</f>
        <v>356</v>
      </c>
      <c r="Q178" s="399">
        <f t="shared" ref="Q178:Q180" si="80">SUM(H167:H178)</f>
        <v>7</v>
      </c>
      <c r="R178" s="36">
        <f t="shared" ref="R178:R180" si="81">N178/SUM(L178:Q178)</f>
        <v>0.21463510076306005</v>
      </c>
      <c r="S178" s="560">
        <f t="shared" ref="S178:S180" si="82">SUM(L178:Q178)</f>
        <v>5111</v>
      </c>
      <c r="T178" s="19"/>
      <c r="U178" s="19"/>
      <c r="V178" s="19">
        <f t="shared" ref="V178:V180" si="83">S178-N178</f>
        <v>4014</v>
      </c>
    </row>
    <row r="179" spans="1:22" s="56" customFormat="1">
      <c r="A179" s="553" t="s">
        <v>560</v>
      </c>
      <c r="B179" s="399">
        <v>5</v>
      </c>
      <c r="C179" s="399">
        <v>281</v>
      </c>
      <c r="D179" s="399">
        <v>33</v>
      </c>
      <c r="E179" s="399">
        <v>108</v>
      </c>
      <c r="F179" s="399">
        <v>34</v>
      </c>
      <c r="G179" s="399">
        <v>28</v>
      </c>
      <c r="H179" s="399">
        <v>0</v>
      </c>
      <c r="I179" s="399">
        <v>484</v>
      </c>
      <c r="J179" s="23"/>
      <c r="K179" s="271"/>
      <c r="L179" s="560">
        <f t="shared" si="75"/>
        <v>3002</v>
      </c>
      <c r="M179" s="560">
        <f t="shared" si="76"/>
        <v>255</v>
      </c>
      <c r="N179" s="560">
        <f t="shared" si="77"/>
        <v>1109</v>
      </c>
      <c r="O179" s="399">
        <f t="shared" si="78"/>
        <v>444</v>
      </c>
      <c r="P179" s="560">
        <f t="shared" si="79"/>
        <v>356</v>
      </c>
      <c r="Q179" s="399">
        <f t="shared" si="80"/>
        <v>7</v>
      </c>
      <c r="R179" s="36">
        <f t="shared" si="81"/>
        <v>0.2143823699980669</v>
      </c>
      <c r="S179" s="560">
        <f t="shared" si="82"/>
        <v>5173</v>
      </c>
      <c r="T179" s="19"/>
      <c r="U179" s="19"/>
      <c r="V179" s="19">
        <f t="shared" si="83"/>
        <v>4064</v>
      </c>
    </row>
    <row r="180" spans="1:22" s="56" customFormat="1">
      <c r="A180" s="553" t="s">
        <v>560</v>
      </c>
      <c r="B180" s="399">
        <v>6</v>
      </c>
      <c r="C180" s="399">
        <v>309</v>
      </c>
      <c r="D180" s="399">
        <v>22</v>
      </c>
      <c r="E180" s="399">
        <v>100</v>
      </c>
      <c r="F180" s="399">
        <v>39</v>
      </c>
      <c r="G180" s="399">
        <v>38</v>
      </c>
      <c r="H180" s="399">
        <v>0</v>
      </c>
      <c r="I180" s="399">
        <v>508</v>
      </c>
      <c r="J180" s="23"/>
      <c r="K180" s="271"/>
      <c r="L180" s="560">
        <f t="shared" si="75"/>
        <v>3092</v>
      </c>
      <c r="M180" s="560">
        <f t="shared" si="76"/>
        <v>265</v>
      </c>
      <c r="N180" s="560">
        <f t="shared" si="77"/>
        <v>1133</v>
      </c>
      <c r="O180" s="399">
        <f t="shared" si="78"/>
        <v>439</v>
      </c>
      <c r="P180" s="560">
        <f t="shared" si="79"/>
        <v>365</v>
      </c>
      <c r="Q180" s="399">
        <f t="shared" si="80"/>
        <v>6</v>
      </c>
      <c r="R180" s="36">
        <f t="shared" si="81"/>
        <v>0.21377358490566037</v>
      </c>
      <c r="S180" s="560">
        <f t="shared" si="82"/>
        <v>5300</v>
      </c>
      <c r="T180" s="19"/>
      <c r="U180" s="19"/>
      <c r="V180" s="19">
        <f t="shared" si="83"/>
        <v>4167</v>
      </c>
    </row>
    <row r="181" spans="1:22" s="56" customFormat="1">
      <c r="A181" s="553" t="s">
        <v>560</v>
      </c>
      <c r="B181" s="399">
        <v>7</v>
      </c>
      <c r="C181" s="399">
        <v>296</v>
      </c>
      <c r="D181" s="399">
        <v>27</v>
      </c>
      <c r="E181" s="399">
        <v>90</v>
      </c>
      <c r="F181" s="399">
        <v>37</v>
      </c>
      <c r="G181" s="399">
        <v>29</v>
      </c>
      <c r="H181" s="399">
        <v>0</v>
      </c>
      <c r="I181" s="399">
        <v>479</v>
      </c>
      <c r="J181" s="23"/>
      <c r="K181" s="271"/>
      <c r="L181" s="570">
        <f t="shared" ref="L181:L183" si="84">SUM(C170:C181)</f>
        <v>3141</v>
      </c>
      <c r="M181" s="570">
        <f t="shared" ref="M181:M183" si="85">SUM(D170:D181)</f>
        <v>276</v>
      </c>
      <c r="N181" s="570">
        <f t="shared" ref="N181:N183" si="86">SUM(E170:E181)</f>
        <v>1133</v>
      </c>
      <c r="O181" s="399">
        <f t="shared" ref="O181:O183" si="87">SUM(F170:F181)</f>
        <v>437</v>
      </c>
      <c r="P181" s="570">
        <f t="shared" ref="P181:P183" si="88">SUM(G170:G181)</f>
        <v>361</v>
      </c>
      <c r="Q181" s="399">
        <f t="shared" ref="Q181:Q183" si="89">SUM(H170:H181)</f>
        <v>5</v>
      </c>
      <c r="R181" s="36">
        <f t="shared" ref="R181:R183" si="90">N181/SUM(L181:Q181)</f>
        <v>0.21165701475807958</v>
      </c>
      <c r="S181" s="570">
        <f t="shared" ref="S181:S183" si="91">SUM(L181:Q181)</f>
        <v>5353</v>
      </c>
      <c r="T181" s="19"/>
      <c r="U181" s="19"/>
      <c r="V181" s="19">
        <f t="shared" ref="V181:V183" si="92">S181-N181</f>
        <v>4220</v>
      </c>
    </row>
    <row r="182" spans="1:22" s="56" customFormat="1">
      <c r="A182" s="553" t="s">
        <v>560</v>
      </c>
      <c r="B182" s="399">
        <v>8</v>
      </c>
      <c r="C182" s="399">
        <v>294</v>
      </c>
      <c r="D182" s="399">
        <v>24</v>
      </c>
      <c r="E182" s="399">
        <v>102</v>
      </c>
      <c r="F182" s="399">
        <v>41</v>
      </c>
      <c r="G182" s="399">
        <v>39</v>
      </c>
      <c r="H182" s="399">
        <v>1</v>
      </c>
      <c r="I182" s="399">
        <v>501</v>
      </c>
      <c r="J182" s="23"/>
      <c r="K182" s="271"/>
      <c r="L182" s="570">
        <f t="shared" si="84"/>
        <v>3199</v>
      </c>
      <c r="M182" s="570">
        <f t="shared" si="85"/>
        <v>276</v>
      </c>
      <c r="N182" s="570">
        <f t="shared" si="86"/>
        <v>1153</v>
      </c>
      <c r="O182" s="399">
        <f t="shared" si="87"/>
        <v>439</v>
      </c>
      <c r="P182" s="570">
        <f t="shared" si="88"/>
        <v>365</v>
      </c>
      <c r="Q182" s="399">
        <f t="shared" si="89"/>
        <v>6</v>
      </c>
      <c r="R182" s="36">
        <f t="shared" si="90"/>
        <v>0.2120264803236484</v>
      </c>
      <c r="S182" s="570">
        <f t="shared" si="91"/>
        <v>5438</v>
      </c>
      <c r="T182" s="19"/>
      <c r="U182" s="19"/>
      <c r="V182" s="19">
        <f t="shared" si="92"/>
        <v>4285</v>
      </c>
    </row>
    <row r="183" spans="1:22" s="56" customFormat="1">
      <c r="A183" s="553" t="s">
        <v>560</v>
      </c>
      <c r="B183" s="399">
        <v>9</v>
      </c>
      <c r="C183" s="399">
        <v>279</v>
      </c>
      <c r="D183" s="399">
        <v>23</v>
      </c>
      <c r="E183" s="399">
        <v>89</v>
      </c>
      <c r="F183" s="399">
        <v>29</v>
      </c>
      <c r="G183" s="399">
        <v>28</v>
      </c>
      <c r="H183" s="399">
        <v>2</v>
      </c>
      <c r="I183" s="399">
        <v>450</v>
      </c>
      <c r="J183" s="23"/>
      <c r="K183" s="271"/>
      <c r="L183" s="570">
        <f t="shared" si="84"/>
        <v>3205</v>
      </c>
      <c r="M183" s="570">
        <f t="shared" si="85"/>
        <v>281</v>
      </c>
      <c r="N183" s="570">
        <f t="shared" si="86"/>
        <v>1179</v>
      </c>
      <c r="O183" s="399">
        <f t="shared" si="87"/>
        <v>437</v>
      </c>
      <c r="P183" s="570">
        <f t="shared" si="88"/>
        <v>362</v>
      </c>
      <c r="Q183" s="399">
        <f t="shared" si="89"/>
        <v>8</v>
      </c>
      <c r="R183" s="36">
        <f t="shared" si="90"/>
        <v>0.21546052631578946</v>
      </c>
      <c r="S183" s="570">
        <f t="shared" si="91"/>
        <v>5472</v>
      </c>
      <c r="T183" s="19"/>
      <c r="U183" s="19"/>
      <c r="V183" s="19">
        <f t="shared" si="92"/>
        <v>4293</v>
      </c>
    </row>
    <row r="184" spans="1:22" s="56" customFormat="1">
      <c r="A184" s="553" t="s">
        <v>560</v>
      </c>
      <c r="B184" s="399">
        <v>10</v>
      </c>
      <c r="C184" s="399">
        <v>236</v>
      </c>
      <c r="D184" s="399">
        <v>19</v>
      </c>
      <c r="E184" s="399">
        <v>78</v>
      </c>
      <c r="F184" s="399">
        <v>44</v>
      </c>
      <c r="G184" s="399">
        <v>33</v>
      </c>
      <c r="H184" s="399">
        <v>0</v>
      </c>
      <c r="I184" s="399">
        <v>410</v>
      </c>
      <c r="J184" s="23"/>
      <c r="K184" s="271"/>
      <c r="L184" s="591">
        <f t="shared" ref="L184:L186" si="93">SUM(C173:C184)</f>
        <v>3206</v>
      </c>
      <c r="M184" s="591">
        <f t="shared" ref="M184:M186" si="94">SUM(D173:D184)</f>
        <v>281</v>
      </c>
      <c r="N184" s="591">
        <f t="shared" ref="N184:N186" si="95">SUM(E173:E184)</f>
        <v>1165</v>
      </c>
      <c r="O184" s="399">
        <f t="shared" ref="O184:O186" si="96">SUM(F173:F184)</f>
        <v>441</v>
      </c>
      <c r="P184" s="591">
        <f t="shared" ref="P184:P186" si="97">SUM(G173:G184)</f>
        <v>362</v>
      </c>
      <c r="Q184" s="399">
        <f t="shared" ref="Q184:Q186" si="98">SUM(H173:H184)</f>
        <v>7</v>
      </c>
      <c r="R184" s="36">
        <f t="shared" ref="R184:R185" si="99">N184/SUM(L184:Q184)</f>
        <v>0.21329183449285977</v>
      </c>
      <c r="S184" s="591">
        <f t="shared" ref="S184:S186" si="100">SUM(L184:Q184)</f>
        <v>5462</v>
      </c>
      <c r="T184" s="19"/>
      <c r="U184" s="19"/>
      <c r="V184" s="19">
        <f t="shared" ref="V184:V185" si="101">S184-N184</f>
        <v>4297</v>
      </c>
    </row>
    <row r="185" spans="1:22" s="56" customFormat="1">
      <c r="A185" s="553" t="s">
        <v>560</v>
      </c>
      <c r="B185" s="399">
        <v>11</v>
      </c>
      <c r="C185" s="399">
        <v>264</v>
      </c>
      <c r="D185" s="399">
        <v>20</v>
      </c>
      <c r="E185" s="399">
        <v>114</v>
      </c>
      <c r="F185" s="399">
        <v>45</v>
      </c>
      <c r="G185" s="399">
        <v>43</v>
      </c>
      <c r="H185" s="399">
        <v>1</v>
      </c>
      <c r="I185" s="399">
        <v>487</v>
      </c>
      <c r="J185" s="23"/>
      <c r="K185" s="271"/>
      <c r="L185" s="591">
        <f t="shared" si="93"/>
        <v>3221</v>
      </c>
      <c r="M185" s="591">
        <f t="shared" si="94"/>
        <v>280</v>
      </c>
      <c r="N185" s="591">
        <f t="shared" si="95"/>
        <v>1187</v>
      </c>
      <c r="O185" s="399">
        <f t="shared" si="96"/>
        <v>451</v>
      </c>
      <c r="P185" s="591">
        <f t="shared" si="97"/>
        <v>370</v>
      </c>
      <c r="Q185" s="399">
        <f t="shared" si="98"/>
        <v>7</v>
      </c>
      <c r="R185" s="36">
        <f t="shared" si="99"/>
        <v>0.2151921682378535</v>
      </c>
      <c r="S185" s="591">
        <f t="shared" si="100"/>
        <v>5516</v>
      </c>
      <c r="T185" s="19"/>
      <c r="U185" s="19"/>
      <c r="V185" s="19">
        <f t="shared" si="101"/>
        <v>4329</v>
      </c>
    </row>
    <row r="186" spans="1:22">
      <c r="A186" s="553" t="s">
        <v>560</v>
      </c>
      <c r="B186" s="399">
        <v>12</v>
      </c>
      <c r="C186" s="399">
        <v>252</v>
      </c>
      <c r="D186" s="399">
        <v>13</v>
      </c>
      <c r="E186" s="399">
        <v>120</v>
      </c>
      <c r="F186" s="399">
        <v>56</v>
      </c>
      <c r="G186" s="399">
        <v>39</v>
      </c>
      <c r="H186" s="399">
        <v>0</v>
      </c>
      <c r="I186" s="399">
        <v>480</v>
      </c>
      <c r="L186" s="591">
        <f t="shared" si="93"/>
        <v>3213</v>
      </c>
      <c r="M186" s="591">
        <f t="shared" si="94"/>
        <v>268</v>
      </c>
      <c r="N186" s="591">
        <f t="shared" si="95"/>
        <v>1218</v>
      </c>
      <c r="O186" s="399">
        <f t="shared" si="96"/>
        <v>472</v>
      </c>
      <c r="P186" s="591">
        <f t="shared" si="97"/>
        <v>375</v>
      </c>
      <c r="Q186" s="399">
        <f t="shared" si="98"/>
        <v>6</v>
      </c>
      <c r="R186" s="36">
        <f>N186/SUM(L186:Q186)</f>
        <v>0.21938040345821325</v>
      </c>
      <c r="S186" s="591">
        <f t="shared" si="100"/>
        <v>5552</v>
      </c>
      <c r="T186" s="19"/>
      <c r="U186" s="19"/>
      <c r="V186" s="19">
        <f>S186-N186</f>
        <v>4334</v>
      </c>
    </row>
    <row r="187" spans="1:22">
      <c r="C187"/>
      <c r="D187"/>
      <c r="E187"/>
      <c r="F187"/>
      <c r="G187"/>
      <c r="H187"/>
      <c r="I187"/>
    </row>
    <row r="188" spans="1:22">
      <c r="C188"/>
      <c r="D188"/>
      <c r="E188"/>
      <c r="F188"/>
      <c r="G188"/>
      <c r="H188"/>
      <c r="I188"/>
    </row>
    <row r="189" spans="1:22">
      <c r="B189" s="400" t="s">
        <v>496</v>
      </c>
      <c r="C189" s="400"/>
      <c r="D189" s="400"/>
      <c r="E189"/>
      <c r="F189"/>
      <c r="G189"/>
      <c r="H189"/>
      <c r="I189"/>
      <c r="N189" s="400" t="s">
        <v>496</v>
      </c>
      <c r="O189" s="400"/>
      <c r="P189" s="400"/>
    </row>
    <row r="190" spans="1:22">
      <c r="C190"/>
      <c r="D190"/>
      <c r="E190"/>
      <c r="F190"/>
      <c r="G190"/>
      <c r="H190"/>
      <c r="I190"/>
    </row>
    <row r="191" spans="1:22">
      <c r="C191"/>
      <c r="D191"/>
      <c r="E191"/>
      <c r="F191"/>
      <c r="G191"/>
      <c r="H191"/>
      <c r="I191"/>
    </row>
    <row r="192" spans="1:22">
      <c r="C192"/>
      <c r="D192"/>
      <c r="E192"/>
      <c r="F192"/>
      <c r="G192"/>
      <c r="H192"/>
      <c r="I192"/>
    </row>
    <row r="193" spans="3:9">
      <c r="C193"/>
      <c r="D193"/>
      <c r="E193"/>
      <c r="F193"/>
      <c r="G193"/>
      <c r="H193"/>
      <c r="I193"/>
    </row>
    <row r="194" spans="3:9">
      <c r="C194"/>
      <c r="D194"/>
      <c r="E194"/>
      <c r="F194"/>
      <c r="G194"/>
      <c r="H194"/>
      <c r="I194"/>
    </row>
  </sheetData>
  <customSheetViews>
    <customSheetView guid="{BE477902-03C8-43E2-8A95-9B5C06ED7E3B}" showPageBreaks="1" fitToPage="1">
      <pane xSplit="1" ySplit="30" topLeftCell="B31" activePane="bottomRight" state="frozen"/>
      <selection pane="bottomRight" activeCell="R24" sqref="R24"/>
      <pageMargins left="0.70866141732283472" right="0.70866141732283472" top="0.74803149606299213" bottom="0.74803149606299213" header="0.31496062992125984" footer="0.31496062992125984"/>
      <pageSetup paperSize="9" scale="40" orientation="portrait" r:id="rId1"/>
    </customSheetView>
    <customSheetView guid="{54431632-60CA-490A-B625-F84D986B77B5}" fitToPage="1">
      <pane xSplit="1" ySplit="30" topLeftCell="B133" activePane="bottomRight" state="frozen"/>
      <selection pane="bottomRight" activeCell="S141" sqref="S141"/>
      <pageMargins left="0.70866141732283472" right="0.70866141732283472" top="0.74803149606299213" bottom="0.74803149606299213" header="0.31496062992125984" footer="0.31496062992125984"/>
      <pageSetup paperSize="9" scale="40" orientation="portrait" r:id="rId2"/>
    </customSheetView>
    <customSheetView guid="{CA0580B8-3FF5-49ED-816A-017DDF38942F}" fitToPage="1">
      <pane xSplit="1" ySplit="30" topLeftCell="B133" activePane="bottomRight" state="frozen"/>
      <selection pane="bottomRight" activeCell="S141" sqref="S141"/>
      <pageMargins left="0.70866141732283472" right="0.70866141732283472" top="0.74803149606299213" bottom="0.74803149606299213" header="0.31496062992125984" footer="0.31496062992125984"/>
      <pageSetup paperSize="9" scale="40" orientation="portrait" r:id="rId3"/>
    </customSheetView>
  </customSheetViews>
  <pageMargins left="0.70866141732283472" right="0.70866141732283472" top="0.74803149606299213" bottom="0.74803149606299213" header="0.31496062992125984" footer="0.31496062992125984"/>
  <pageSetup paperSize="9" scale="40" orientation="portrait" r:id="rId4"/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  <pageSetUpPr fitToPage="1"/>
  </sheetPr>
  <dimension ref="A1:AC91"/>
  <sheetViews>
    <sheetView zoomScaleNormal="100" workbookViewId="0">
      <pane xSplit="3" ySplit="19" topLeftCell="D20" activePane="bottomRight" state="frozen"/>
      <selection pane="topRight" activeCell="D1" sqref="D1"/>
      <selection pane="bottomLeft" activeCell="A20" sqref="A20"/>
      <selection pane="bottomRight" activeCell="D20" sqref="D20"/>
    </sheetView>
  </sheetViews>
  <sheetFormatPr defaultRowHeight="13.2"/>
  <cols>
    <col min="1" max="1" width="23.109375" style="82" bestFit="1" customWidth="1"/>
    <col min="2" max="3" width="6.88671875" style="82" customWidth="1"/>
    <col min="4" max="4" width="6.6640625" style="82" customWidth="1"/>
    <col min="5" max="5" width="7.5546875" style="82" customWidth="1"/>
    <col min="6" max="7" width="4" style="82" customWidth="1"/>
    <col min="8" max="8" width="11.88671875" style="82" customWidth="1"/>
    <col min="9" max="9" width="3.6640625" style="82" customWidth="1"/>
    <col min="10" max="11" width="4" customWidth="1"/>
    <col min="12" max="12" width="16.33203125" bestFit="1" customWidth="1"/>
    <col min="13" max="13" width="3.44140625" customWidth="1"/>
    <col min="14" max="14" width="10.109375" customWidth="1"/>
    <col min="15" max="19" width="10.44140625" customWidth="1"/>
  </cols>
  <sheetData>
    <row r="1" spans="1:29" ht="21.75" customHeight="1">
      <c r="A1" s="7" t="s">
        <v>6</v>
      </c>
      <c r="B1" s="11"/>
      <c r="C1" s="11"/>
      <c r="D1" s="11"/>
      <c r="E1" s="12"/>
      <c r="F1" s="12"/>
      <c r="G1" s="12"/>
      <c r="H1" s="12"/>
      <c r="I1" s="12"/>
      <c r="J1" s="12"/>
      <c r="K1" s="8"/>
      <c r="L1" s="8"/>
      <c r="M1" s="8"/>
      <c r="N1" s="8"/>
      <c r="O1" s="8"/>
      <c r="P1" s="8"/>
      <c r="Q1" s="8"/>
      <c r="R1" s="8"/>
      <c r="S1" s="8"/>
      <c r="T1" s="8"/>
      <c r="U1" s="6"/>
      <c r="V1" s="6"/>
      <c r="W1" s="6"/>
      <c r="X1" s="6"/>
      <c r="Y1" s="6"/>
      <c r="Z1" s="6"/>
      <c r="AA1" s="6"/>
      <c r="AB1" s="56"/>
      <c r="AC1" s="56"/>
    </row>
    <row r="17" spans="1:23" ht="12.75" customHeight="1">
      <c r="A17" s="591" t="s">
        <v>597</v>
      </c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1:23" ht="16.5" customHeight="1">
      <c r="A18" s="81"/>
      <c r="B18" s="81"/>
      <c r="C18" s="81"/>
      <c r="D18" s="81"/>
      <c r="E18" s="81"/>
      <c r="F18" s="81"/>
      <c r="G18" s="81"/>
      <c r="H18" s="23" t="s">
        <v>37</v>
      </c>
      <c r="I18" s="23"/>
      <c r="J18" s="23"/>
      <c r="K18" s="23"/>
      <c r="L18" s="23"/>
      <c r="N18" s="617" t="s">
        <v>251</v>
      </c>
      <c r="O18" s="617"/>
      <c r="P18" s="92"/>
      <c r="Q18" s="92"/>
      <c r="R18" s="92"/>
      <c r="S18" s="92"/>
    </row>
    <row r="19" spans="1:23" ht="20.399999999999999">
      <c r="A19" s="389" t="s">
        <v>241</v>
      </c>
      <c r="B19" s="389" t="s">
        <v>242</v>
      </c>
      <c r="C19" s="389" t="s">
        <v>211</v>
      </c>
      <c r="D19" s="389" t="s">
        <v>243</v>
      </c>
      <c r="E19" s="389" t="s">
        <v>244</v>
      </c>
      <c r="F19" s="389" t="s">
        <v>245</v>
      </c>
      <c r="G19" s="389" t="s">
        <v>246</v>
      </c>
      <c r="H19" s="389" t="s">
        <v>37</v>
      </c>
      <c r="I19" s="389" t="s">
        <v>247</v>
      </c>
      <c r="J19" s="389" t="s">
        <v>248</v>
      </c>
      <c r="K19" s="389" t="s">
        <v>249</v>
      </c>
      <c r="L19" s="413" t="s">
        <v>250</v>
      </c>
      <c r="M19" s="388"/>
      <c r="N19" s="499" t="s">
        <v>37</v>
      </c>
      <c r="O19" s="499" t="s">
        <v>35</v>
      </c>
      <c r="P19" s="499" t="s">
        <v>36</v>
      </c>
      <c r="Q19" s="499" t="s">
        <v>264</v>
      </c>
      <c r="R19" s="499" t="s">
        <v>38</v>
      </c>
      <c r="S19" s="499" t="s">
        <v>265</v>
      </c>
      <c r="T19" s="499" t="s">
        <v>252</v>
      </c>
      <c r="U19" s="499" t="s">
        <v>280</v>
      </c>
      <c r="V19" s="388"/>
      <c r="W19" s="499" t="s">
        <v>59</v>
      </c>
    </row>
    <row r="20" spans="1:23">
      <c r="A20" s="389">
        <v>2000</v>
      </c>
      <c r="B20" s="389">
        <v>1</v>
      </c>
      <c r="C20" s="432" t="s">
        <v>12</v>
      </c>
      <c r="D20" s="389">
        <v>789</v>
      </c>
      <c r="E20" s="389">
        <v>789</v>
      </c>
      <c r="F20" s="389">
        <v>224</v>
      </c>
      <c r="G20" s="389">
        <v>175</v>
      </c>
      <c r="H20" s="389">
        <v>167</v>
      </c>
      <c r="I20" s="389">
        <v>44</v>
      </c>
      <c r="J20" s="389">
        <v>92</v>
      </c>
      <c r="K20" s="389">
        <v>87</v>
      </c>
      <c r="L20" s="389">
        <f>E20-H20</f>
        <v>622</v>
      </c>
      <c r="M20" s="388"/>
      <c r="N20" s="389"/>
      <c r="O20" s="389"/>
      <c r="P20" s="389"/>
      <c r="Q20" s="389"/>
      <c r="R20" s="389"/>
      <c r="S20" s="389"/>
      <c r="T20" s="388"/>
      <c r="U20" s="388"/>
      <c r="V20" s="388"/>
      <c r="W20" s="388"/>
    </row>
    <row r="21" spans="1:23">
      <c r="A21" s="389">
        <v>2000</v>
      </c>
      <c r="B21" s="389">
        <v>2</v>
      </c>
      <c r="C21" s="389"/>
      <c r="D21" s="389">
        <v>828</v>
      </c>
      <c r="E21" s="389">
        <v>828</v>
      </c>
      <c r="F21" s="389">
        <v>289</v>
      </c>
      <c r="G21" s="389">
        <v>176</v>
      </c>
      <c r="H21" s="389">
        <v>139</v>
      </c>
      <c r="I21" s="389">
        <v>32</v>
      </c>
      <c r="J21" s="389">
        <v>106</v>
      </c>
      <c r="K21" s="389">
        <v>86</v>
      </c>
      <c r="L21" s="389">
        <f t="shared" ref="L21:L63" si="0">E21-H21</f>
        <v>689</v>
      </c>
      <c r="M21" s="388"/>
      <c r="N21" s="389"/>
      <c r="O21" s="389"/>
      <c r="P21" s="389"/>
      <c r="Q21" s="389"/>
      <c r="R21" s="389"/>
      <c r="S21" s="389"/>
      <c r="T21" s="388"/>
      <c r="U21" s="388"/>
      <c r="V21" s="388"/>
      <c r="W21" s="388"/>
    </row>
    <row r="22" spans="1:23">
      <c r="A22" s="389">
        <v>2000</v>
      </c>
      <c r="B22" s="389">
        <v>3</v>
      </c>
      <c r="C22" s="389"/>
      <c r="D22" s="389">
        <v>720</v>
      </c>
      <c r="E22" s="389">
        <v>720</v>
      </c>
      <c r="F22" s="389">
        <v>272</v>
      </c>
      <c r="G22" s="389">
        <v>168</v>
      </c>
      <c r="H22" s="389">
        <v>106</v>
      </c>
      <c r="I22" s="389">
        <v>20</v>
      </c>
      <c r="J22" s="389">
        <v>90</v>
      </c>
      <c r="K22" s="389">
        <v>64</v>
      </c>
      <c r="L22" s="389">
        <f t="shared" si="0"/>
        <v>614</v>
      </c>
      <c r="M22" s="388"/>
      <c r="N22" s="389"/>
      <c r="O22" s="389"/>
      <c r="P22" s="389"/>
      <c r="Q22" s="389"/>
      <c r="R22" s="389"/>
      <c r="S22" s="389"/>
      <c r="T22" s="388"/>
      <c r="U22" s="388"/>
      <c r="V22" s="388"/>
      <c r="W22" s="388"/>
    </row>
    <row r="23" spans="1:23">
      <c r="A23" s="389">
        <v>2000</v>
      </c>
      <c r="B23" s="389">
        <v>4</v>
      </c>
      <c r="C23" s="389"/>
      <c r="D23" s="389">
        <v>751</v>
      </c>
      <c r="E23" s="389">
        <v>751</v>
      </c>
      <c r="F23" s="389">
        <v>256</v>
      </c>
      <c r="G23" s="389">
        <v>203</v>
      </c>
      <c r="H23" s="389">
        <v>130</v>
      </c>
      <c r="I23" s="389">
        <v>29</v>
      </c>
      <c r="J23" s="389">
        <v>74</v>
      </c>
      <c r="K23" s="389">
        <v>59</v>
      </c>
      <c r="L23" s="389">
        <f t="shared" si="0"/>
        <v>621</v>
      </c>
      <c r="M23" s="388"/>
      <c r="N23" s="389"/>
      <c r="O23" s="389"/>
      <c r="P23" s="389"/>
      <c r="Q23" s="389"/>
      <c r="R23" s="389"/>
      <c r="S23" s="389"/>
      <c r="T23" s="388"/>
      <c r="U23" s="388"/>
      <c r="V23" s="388"/>
      <c r="W23" s="388"/>
    </row>
    <row r="24" spans="1:23">
      <c r="A24" s="389">
        <v>2001</v>
      </c>
      <c r="B24" s="389">
        <v>1</v>
      </c>
      <c r="C24" s="432" t="s">
        <v>13</v>
      </c>
      <c r="D24" s="389">
        <v>870</v>
      </c>
      <c r="E24" s="389">
        <v>870</v>
      </c>
      <c r="F24" s="389">
        <v>291</v>
      </c>
      <c r="G24" s="389">
        <v>213</v>
      </c>
      <c r="H24" s="389">
        <v>159</v>
      </c>
      <c r="I24" s="389">
        <v>43</v>
      </c>
      <c r="J24" s="389">
        <v>90</v>
      </c>
      <c r="K24" s="389">
        <v>74</v>
      </c>
      <c r="L24" s="389">
        <f t="shared" si="0"/>
        <v>711</v>
      </c>
      <c r="M24" s="388"/>
      <c r="N24" s="389">
        <f>SUM(H21:H24)</f>
        <v>534</v>
      </c>
      <c r="O24" s="389">
        <f t="shared" ref="O24:O63" si="1">SUM(F21:F24)</f>
        <v>1108</v>
      </c>
      <c r="P24" s="389">
        <f t="shared" ref="P24:P63" si="2">SUM(G21:G24)</f>
        <v>760</v>
      </c>
      <c r="Q24" s="389">
        <f t="shared" ref="Q24:Q63" si="3">SUM(I21:I24)</f>
        <v>124</v>
      </c>
      <c r="R24" s="389">
        <f t="shared" ref="R24:R63" si="4">SUM(J21:J24)</f>
        <v>360</v>
      </c>
      <c r="S24" s="389">
        <f>SUM(K21:K24)</f>
        <v>283</v>
      </c>
      <c r="T24" s="514">
        <f>N24/SUM(N24:S24)</f>
        <v>0.16850741558851373</v>
      </c>
      <c r="U24" s="389">
        <f>SUM(O24:S24)</f>
        <v>2635</v>
      </c>
      <c r="V24" s="388"/>
      <c r="W24" s="389">
        <f>SUM(N24:S24)</f>
        <v>3169</v>
      </c>
    </row>
    <row r="25" spans="1:23">
      <c r="A25" s="389">
        <v>2001</v>
      </c>
      <c r="B25" s="389">
        <v>2</v>
      </c>
      <c r="C25" s="389"/>
      <c r="D25" s="389">
        <v>806</v>
      </c>
      <c r="E25" s="389">
        <v>806</v>
      </c>
      <c r="F25" s="389">
        <v>283</v>
      </c>
      <c r="G25" s="389">
        <v>188</v>
      </c>
      <c r="H25" s="389">
        <v>122</v>
      </c>
      <c r="I25" s="389">
        <v>37</v>
      </c>
      <c r="J25" s="389">
        <v>106</v>
      </c>
      <c r="K25" s="389">
        <v>70</v>
      </c>
      <c r="L25" s="389">
        <f t="shared" si="0"/>
        <v>684</v>
      </c>
      <c r="M25" s="388"/>
      <c r="N25" s="389">
        <f t="shared" ref="N25:N63" si="5">SUM(H22:H25)</f>
        <v>517</v>
      </c>
      <c r="O25" s="389">
        <f t="shared" si="1"/>
        <v>1102</v>
      </c>
      <c r="P25" s="389">
        <f t="shared" si="2"/>
        <v>772</v>
      </c>
      <c r="Q25" s="389">
        <f t="shared" si="3"/>
        <v>129</v>
      </c>
      <c r="R25" s="389">
        <f t="shared" si="4"/>
        <v>360</v>
      </c>
      <c r="S25" s="389">
        <f>SUM(K22:K25)</f>
        <v>267</v>
      </c>
      <c r="T25" s="514">
        <f t="shared" ref="T25:T63" si="6">N25/SUM(N25:S25)</f>
        <v>0.16428344455036542</v>
      </c>
      <c r="U25" s="389">
        <f t="shared" ref="U25:U63" si="7">SUM(O25:S25)</f>
        <v>2630</v>
      </c>
      <c r="V25" s="388"/>
      <c r="W25" s="389">
        <f t="shared" ref="W25:W67" si="8">SUM(N25:S25)</f>
        <v>3147</v>
      </c>
    </row>
    <row r="26" spans="1:23">
      <c r="A26" s="389">
        <v>2001</v>
      </c>
      <c r="B26" s="389">
        <v>3</v>
      </c>
      <c r="C26" s="389"/>
      <c r="D26" s="389">
        <v>666</v>
      </c>
      <c r="E26" s="389">
        <v>666</v>
      </c>
      <c r="F26" s="389">
        <v>255</v>
      </c>
      <c r="G26" s="389">
        <v>165</v>
      </c>
      <c r="H26" s="389">
        <v>80</v>
      </c>
      <c r="I26" s="389">
        <v>24</v>
      </c>
      <c r="J26" s="389">
        <v>99</v>
      </c>
      <c r="K26" s="389">
        <v>43</v>
      </c>
      <c r="L26" s="389">
        <f t="shared" si="0"/>
        <v>586</v>
      </c>
      <c r="M26" s="388"/>
      <c r="N26" s="389">
        <f t="shared" si="5"/>
        <v>491</v>
      </c>
      <c r="O26" s="389">
        <f t="shared" si="1"/>
        <v>1085</v>
      </c>
      <c r="P26" s="389">
        <f t="shared" si="2"/>
        <v>769</v>
      </c>
      <c r="Q26" s="389">
        <f t="shared" si="3"/>
        <v>133</v>
      </c>
      <c r="R26" s="389">
        <f t="shared" si="4"/>
        <v>369</v>
      </c>
      <c r="S26" s="389">
        <f t="shared" ref="S26:S61" si="9">SUM(K23:K26)</f>
        <v>246</v>
      </c>
      <c r="T26" s="514">
        <f t="shared" si="6"/>
        <v>0.15874555447785321</v>
      </c>
      <c r="U26" s="389">
        <f t="shared" si="7"/>
        <v>2602</v>
      </c>
      <c r="V26" s="388"/>
      <c r="W26" s="389">
        <f t="shared" si="8"/>
        <v>3093</v>
      </c>
    </row>
    <row r="27" spans="1:23">
      <c r="A27" s="389">
        <v>2001</v>
      </c>
      <c r="B27" s="389">
        <v>4</v>
      </c>
      <c r="C27" s="389"/>
      <c r="D27" s="389">
        <v>838</v>
      </c>
      <c r="E27" s="389">
        <v>838</v>
      </c>
      <c r="F27" s="389">
        <v>330</v>
      </c>
      <c r="G27" s="389">
        <v>209</v>
      </c>
      <c r="H27" s="389">
        <v>126</v>
      </c>
      <c r="I27" s="389">
        <v>26</v>
      </c>
      <c r="J27" s="389">
        <v>81</v>
      </c>
      <c r="K27" s="389">
        <v>66</v>
      </c>
      <c r="L27" s="389">
        <f t="shared" si="0"/>
        <v>712</v>
      </c>
      <c r="M27" s="388"/>
      <c r="N27" s="389">
        <f t="shared" si="5"/>
        <v>487</v>
      </c>
      <c r="O27" s="389">
        <f t="shared" si="1"/>
        <v>1159</v>
      </c>
      <c r="P27" s="389">
        <f t="shared" si="2"/>
        <v>775</v>
      </c>
      <c r="Q27" s="389">
        <f t="shared" si="3"/>
        <v>130</v>
      </c>
      <c r="R27" s="389">
        <f t="shared" si="4"/>
        <v>376</v>
      </c>
      <c r="S27" s="389">
        <f t="shared" si="9"/>
        <v>253</v>
      </c>
      <c r="T27" s="514">
        <f t="shared" si="6"/>
        <v>0.15314465408805031</v>
      </c>
      <c r="U27" s="389">
        <f t="shared" si="7"/>
        <v>2693</v>
      </c>
      <c r="V27" s="388"/>
      <c r="W27" s="389">
        <f t="shared" si="8"/>
        <v>3180</v>
      </c>
    </row>
    <row r="28" spans="1:23">
      <c r="A28" s="389">
        <v>2002</v>
      </c>
      <c r="B28" s="389">
        <v>1</v>
      </c>
      <c r="C28" s="432" t="s">
        <v>14</v>
      </c>
      <c r="D28" s="389">
        <v>828</v>
      </c>
      <c r="E28" s="389">
        <v>828</v>
      </c>
      <c r="F28" s="389">
        <v>271</v>
      </c>
      <c r="G28" s="389">
        <v>188</v>
      </c>
      <c r="H28" s="389">
        <v>157</v>
      </c>
      <c r="I28" s="389">
        <v>33</v>
      </c>
      <c r="J28" s="389">
        <v>105</v>
      </c>
      <c r="K28" s="389">
        <v>74</v>
      </c>
      <c r="L28" s="389">
        <f t="shared" si="0"/>
        <v>671</v>
      </c>
      <c r="M28" s="388"/>
      <c r="N28" s="389">
        <f t="shared" si="5"/>
        <v>485</v>
      </c>
      <c r="O28" s="389">
        <f t="shared" si="1"/>
        <v>1139</v>
      </c>
      <c r="P28" s="389">
        <f t="shared" si="2"/>
        <v>750</v>
      </c>
      <c r="Q28" s="389">
        <f t="shared" si="3"/>
        <v>120</v>
      </c>
      <c r="R28" s="389">
        <f t="shared" si="4"/>
        <v>391</v>
      </c>
      <c r="S28" s="389">
        <f t="shared" si="9"/>
        <v>253</v>
      </c>
      <c r="T28" s="514">
        <f t="shared" si="6"/>
        <v>0.15455704270235818</v>
      </c>
      <c r="U28" s="389">
        <f t="shared" si="7"/>
        <v>2653</v>
      </c>
      <c r="V28" s="388"/>
      <c r="W28" s="389">
        <f t="shared" si="8"/>
        <v>3138</v>
      </c>
    </row>
    <row r="29" spans="1:23">
      <c r="A29" s="389">
        <v>2002</v>
      </c>
      <c r="B29" s="389">
        <v>2</v>
      </c>
      <c r="C29" s="389"/>
      <c r="D29" s="389">
        <v>766</v>
      </c>
      <c r="E29" s="389">
        <v>766</v>
      </c>
      <c r="F29" s="389">
        <v>274</v>
      </c>
      <c r="G29" s="389">
        <v>187</v>
      </c>
      <c r="H29" s="389">
        <v>104</v>
      </c>
      <c r="I29" s="389">
        <v>34</v>
      </c>
      <c r="J29" s="389">
        <v>104</v>
      </c>
      <c r="K29" s="389">
        <v>63</v>
      </c>
      <c r="L29" s="389">
        <f t="shared" si="0"/>
        <v>662</v>
      </c>
      <c r="M29" s="388"/>
      <c r="N29" s="389">
        <f t="shared" si="5"/>
        <v>467</v>
      </c>
      <c r="O29" s="389">
        <f t="shared" si="1"/>
        <v>1130</v>
      </c>
      <c r="P29" s="389">
        <f t="shared" si="2"/>
        <v>749</v>
      </c>
      <c r="Q29" s="389">
        <f t="shared" si="3"/>
        <v>117</v>
      </c>
      <c r="R29" s="389">
        <f t="shared" si="4"/>
        <v>389</v>
      </c>
      <c r="S29" s="389">
        <f t="shared" si="9"/>
        <v>246</v>
      </c>
      <c r="T29" s="514">
        <f t="shared" si="6"/>
        <v>0.15074241446094255</v>
      </c>
      <c r="U29" s="389">
        <f t="shared" si="7"/>
        <v>2631</v>
      </c>
      <c r="V29" s="388"/>
      <c r="W29" s="389">
        <f t="shared" si="8"/>
        <v>3098</v>
      </c>
    </row>
    <row r="30" spans="1:23">
      <c r="A30" s="389">
        <v>2002</v>
      </c>
      <c r="B30" s="389">
        <v>3</v>
      </c>
      <c r="C30" s="389"/>
      <c r="D30" s="389">
        <v>679</v>
      </c>
      <c r="E30" s="389">
        <v>679</v>
      </c>
      <c r="F30" s="389">
        <v>263</v>
      </c>
      <c r="G30" s="389">
        <v>149</v>
      </c>
      <c r="H30" s="389">
        <v>80</v>
      </c>
      <c r="I30" s="389">
        <v>22</v>
      </c>
      <c r="J30" s="389">
        <v>104</v>
      </c>
      <c r="K30" s="389">
        <v>61</v>
      </c>
      <c r="L30" s="389">
        <f t="shared" si="0"/>
        <v>599</v>
      </c>
      <c r="M30" s="388"/>
      <c r="N30" s="389">
        <f t="shared" si="5"/>
        <v>467</v>
      </c>
      <c r="O30" s="389">
        <f t="shared" si="1"/>
        <v>1138</v>
      </c>
      <c r="P30" s="389">
        <f t="shared" si="2"/>
        <v>733</v>
      </c>
      <c r="Q30" s="389">
        <f t="shared" si="3"/>
        <v>115</v>
      </c>
      <c r="R30" s="389">
        <f t="shared" si="4"/>
        <v>394</v>
      </c>
      <c r="S30" s="389">
        <f t="shared" si="9"/>
        <v>264</v>
      </c>
      <c r="T30" s="514">
        <f t="shared" si="6"/>
        <v>0.15011250401800064</v>
      </c>
      <c r="U30" s="389">
        <f t="shared" si="7"/>
        <v>2644</v>
      </c>
      <c r="V30" s="388"/>
      <c r="W30" s="389">
        <f t="shared" si="8"/>
        <v>3111</v>
      </c>
    </row>
    <row r="31" spans="1:23">
      <c r="A31" s="389">
        <v>2002</v>
      </c>
      <c r="B31" s="389">
        <v>4</v>
      </c>
      <c r="C31" s="389"/>
      <c r="D31" s="389">
        <v>754</v>
      </c>
      <c r="E31" s="389">
        <v>754</v>
      </c>
      <c r="F31" s="389">
        <v>271</v>
      </c>
      <c r="G31" s="389">
        <v>182</v>
      </c>
      <c r="H31" s="389">
        <v>118</v>
      </c>
      <c r="I31" s="389">
        <v>21</v>
      </c>
      <c r="J31" s="389">
        <v>95</v>
      </c>
      <c r="K31" s="389">
        <v>67</v>
      </c>
      <c r="L31" s="389">
        <f t="shared" si="0"/>
        <v>636</v>
      </c>
      <c r="M31" s="388"/>
      <c r="N31" s="389">
        <f t="shared" si="5"/>
        <v>459</v>
      </c>
      <c r="O31" s="389">
        <f t="shared" si="1"/>
        <v>1079</v>
      </c>
      <c r="P31" s="389">
        <f t="shared" si="2"/>
        <v>706</v>
      </c>
      <c r="Q31" s="389">
        <f t="shared" si="3"/>
        <v>110</v>
      </c>
      <c r="R31" s="389">
        <f t="shared" si="4"/>
        <v>408</v>
      </c>
      <c r="S31" s="389">
        <f t="shared" si="9"/>
        <v>265</v>
      </c>
      <c r="T31" s="514">
        <f t="shared" si="6"/>
        <v>0.15163528245787908</v>
      </c>
      <c r="U31" s="389">
        <f t="shared" si="7"/>
        <v>2568</v>
      </c>
      <c r="V31" s="388"/>
      <c r="W31" s="389">
        <f t="shared" si="8"/>
        <v>3027</v>
      </c>
    </row>
    <row r="32" spans="1:23">
      <c r="A32" s="389">
        <v>2003</v>
      </c>
      <c r="B32" s="389">
        <v>1</v>
      </c>
      <c r="C32" s="432" t="s">
        <v>15</v>
      </c>
      <c r="D32" s="389">
        <v>768</v>
      </c>
      <c r="E32" s="389">
        <v>768</v>
      </c>
      <c r="F32" s="389">
        <v>242</v>
      </c>
      <c r="G32" s="389">
        <v>177</v>
      </c>
      <c r="H32" s="389">
        <v>146</v>
      </c>
      <c r="I32" s="389">
        <v>29</v>
      </c>
      <c r="J32" s="389">
        <v>93</v>
      </c>
      <c r="K32" s="389">
        <v>81</v>
      </c>
      <c r="L32" s="389">
        <f t="shared" si="0"/>
        <v>622</v>
      </c>
      <c r="M32" s="388"/>
      <c r="N32" s="389">
        <f t="shared" si="5"/>
        <v>448</v>
      </c>
      <c r="O32" s="389">
        <f t="shared" si="1"/>
        <v>1050</v>
      </c>
      <c r="P32" s="389">
        <f t="shared" si="2"/>
        <v>695</v>
      </c>
      <c r="Q32" s="389">
        <f t="shared" si="3"/>
        <v>106</v>
      </c>
      <c r="R32" s="389">
        <f t="shared" si="4"/>
        <v>396</v>
      </c>
      <c r="S32" s="389">
        <f t="shared" si="9"/>
        <v>272</v>
      </c>
      <c r="T32" s="514">
        <f t="shared" si="6"/>
        <v>0.15099427030670712</v>
      </c>
      <c r="U32" s="389">
        <f t="shared" si="7"/>
        <v>2519</v>
      </c>
      <c r="V32" s="388"/>
      <c r="W32" s="389">
        <f t="shared" si="8"/>
        <v>2967</v>
      </c>
    </row>
    <row r="33" spans="1:23">
      <c r="A33" s="389">
        <v>2003</v>
      </c>
      <c r="B33" s="389">
        <v>2</v>
      </c>
      <c r="C33" s="389"/>
      <c r="D33" s="389">
        <v>812</v>
      </c>
      <c r="E33" s="389">
        <v>812</v>
      </c>
      <c r="F33" s="389">
        <v>301</v>
      </c>
      <c r="G33" s="389">
        <v>174</v>
      </c>
      <c r="H33" s="389">
        <v>124</v>
      </c>
      <c r="I33" s="389">
        <v>35</v>
      </c>
      <c r="J33" s="389">
        <v>110</v>
      </c>
      <c r="K33" s="389">
        <v>68</v>
      </c>
      <c r="L33" s="389">
        <f t="shared" si="0"/>
        <v>688</v>
      </c>
      <c r="M33" s="388"/>
      <c r="N33" s="389">
        <f t="shared" si="5"/>
        <v>468</v>
      </c>
      <c r="O33" s="389">
        <f t="shared" si="1"/>
        <v>1077</v>
      </c>
      <c r="P33" s="389">
        <f t="shared" si="2"/>
        <v>682</v>
      </c>
      <c r="Q33" s="389">
        <f t="shared" si="3"/>
        <v>107</v>
      </c>
      <c r="R33" s="389">
        <f t="shared" si="4"/>
        <v>402</v>
      </c>
      <c r="S33" s="389">
        <f t="shared" si="9"/>
        <v>277</v>
      </c>
      <c r="T33" s="514">
        <f t="shared" si="6"/>
        <v>0.15532691669432461</v>
      </c>
      <c r="U33" s="389">
        <f t="shared" si="7"/>
        <v>2545</v>
      </c>
      <c r="V33" s="388"/>
      <c r="W33" s="389">
        <f t="shared" si="8"/>
        <v>3013</v>
      </c>
    </row>
    <row r="34" spans="1:23">
      <c r="A34" s="389">
        <v>2003</v>
      </c>
      <c r="B34" s="389">
        <v>3</v>
      </c>
      <c r="C34" s="389"/>
      <c r="D34" s="389">
        <v>732</v>
      </c>
      <c r="E34" s="389">
        <v>732</v>
      </c>
      <c r="F34" s="389">
        <v>290</v>
      </c>
      <c r="G34" s="389">
        <v>171</v>
      </c>
      <c r="H34" s="389">
        <v>93</v>
      </c>
      <c r="I34" s="389">
        <v>18</v>
      </c>
      <c r="J34" s="389">
        <v>100</v>
      </c>
      <c r="K34" s="389">
        <v>60</v>
      </c>
      <c r="L34" s="389">
        <f t="shared" si="0"/>
        <v>639</v>
      </c>
      <c r="M34" s="388"/>
      <c r="N34" s="389">
        <f t="shared" si="5"/>
        <v>481</v>
      </c>
      <c r="O34" s="389">
        <f t="shared" si="1"/>
        <v>1104</v>
      </c>
      <c r="P34" s="389">
        <f t="shared" si="2"/>
        <v>704</v>
      </c>
      <c r="Q34" s="389">
        <f t="shared" si="3"/>
        <v>103</v>
      </c>
      <c r="R34" s="389">
        <f t="shared" si="4"/>
        <v>398</v>
      </c>
      <c r="S34" s="389">
        <f t="shared" si="9"/>
        <v>276</v>
      </c>
      <c r="T34" s="514">
        <f t="shared" si="6"/>
        <v>0.15688193085453359</v>
      </c>
      <c r="U34" s="389">
        <f t="shared" si="7"/>
        <v>2585</v>
      </c>
      <c r="V34" s="388"/>
      <c r="W34" s="389">
        <f t="shared" si="8"/>
        <v>3066</v>
      </c>
    </row>
    <row r="35" spans="1:23">
      <c r="A35" s="389">
        <v>2003</v>
      </c>
      <c r="B35" s="389">
        <v>4</v>
      </c>
      <c r="C35" s="389"/>
      <c r="D35" s="389">
        <v>747</v>
      </c>
      <c r="E35" s="389">
        <v>747</v>
      </c>
      <c r="F35" s="389">
        <v>266</v>
      </c>
      <c r="G35" s="389">
        <v>176</v>
      </c>
      <c r="H35" s="389">
        <v>116</v>
      </c>
      <c r="I35" s="389">
        <v>21</v>
      </c>
      <c r="J35" s="389">
        <v>89</v>
      </c>
      <c r="K35" s="389">
        <v>79</v>
      </c>
      <c r="L35" s="389">
        <f t="shared" si="0"/>
        <v>631</v>
      </c>
      <c r="M35" s="388"/>
      <c r="N35" s="389">
        <f t="shared" si="5"/>
        <v>479</v>
      </c>
      <c r="O35" s="389">
        <f t="shared" si="1"/>
        <v>1099</v>
      </c>
      <c r="P35" s="389">
        <f t="shared" si="2"/>
        <v>698</v>
      </c>
      <c r="Q35" s="389">
        <f t="shared" si="3"/>
        <v>103</v>
      </c>
      <c r="R35" s="389">
        <f t="shared" si="4"/>
        <v>392</v>
      </c>
      <c r="S35" s="389">
        <f t="shared" si="9"/>
        <v>288</v>
      </c>
      <c r="T35" s="514">
        <f t="shared" si="6"/>
        <v>0.15658711997384767</v>
      </c>
      <c r="U35" s="389">
        <f t="shared" si="7"/>
        <v>2580</v>
      </c>
      <c r="V35" s="388"/>
      <c r="W35" s="389">
        <f t="shared" si="8"/>
        <v>3059</v>
      </c>
    </row>
    <row r="36" spans="1:23">
      <c r="A36" s="389">
        <v>2004</v>
      </c>
      <c r="B36" s="389">
        <v>1</v>
      </c>
      <c r="C36" s="432" t="s">
        <v>16</v>
      </c>
      <c r="D36" s="389">
        <v>812</v>
      </c>
      <c r="E36" s="389">
        <v>812</v>
      </c>
      <c r="F36" s="389">
        <v>289</v>
      </c>
      <c r="G36" s="389">
        <v>174</v>
      </c>
      <c r="H36" s="389">
        <v>148</v>
      </c>
      <c r="I36" s="389">
        <v>35</v>
      </c>
      <c r="J36" s="389">
        <v>89</v>
      </c>
      <c r="K36" s="389">
        <v>77</v>
      </c>
      <c r="L36" s="389">
        <f t="shared" si="0"/>
        <v>664</v>
      </c>
      <c r="M36" s="388"/>
      <c r="N36" s="389">
        <f t="shared" si="5"/>
        <v>481</v>
      </c>
      <c r="O36" s="389">
        <f t="shared" si="1"/>
        <v>1146</v>
      </c>
      <c r="P36" s="389">
        <f t="shared" si="2"/>
        <v>695</v>
      </c>
      <c r="Q36" s="389">
        <f t="shared" si="3"/>
        <v>109</v>
      </c>
      <c r="R36" s="389">
        <f t="shared" si="4"/>
        <v>388</v>
      </c>
      <c r="S36" s="389">
        <f t="shared" si="9"/>
        <v>284</v>
      </c>
      <c r="T36" s="514">
        <f t="shared" si="6"/>
        <v>0.15501127940702547</v>
      </c>
      <c r="U36" s="389">
        <f t="shared" si="7"/>
        <v>2622</v>
      </c>
      <c r="V36" s="388"/>
      <c r="W36" s="389">
        <f t="shared" si="8"/>
        <v>3103</v>
      </c>
    </row>
    <row r="37" spans="1:23">
      <c r="A37" s="389">
        <v>2004</v>
      </c>
      <c r="B37" s="389">
        <v>2</v>
      </c>
      <c r="C37" s="389"/>
      <c r="D37" s="389">
        <v>711</v>
      </c>
      <c r="E37" s="389">
        <v>711</v>
      </c>
      <c r="F37" s="389">
        <v>258</v>
      </c>
      <c r="G37" s="389">
        <v>139</v>
      </c>
      <c r="H37" s="389">
        <v>104</v>
      </c>
      <c r="I37" s="389">
        <v>29</v>
      </c>
      <c r="J37" s="389">
        <v>98</v>
      </c>
      <c r="K37" s="389">
        <v>83</v>
      </c>
      <c r="L37" s="389">
        <f t="shared" si="0"/>
        <v>607</v>
      </c>
      <c r="M37" s="388"/>
      <c r="N37" s="389">
        <f t="shared" si="5"/>
        <v>461</v>
      </c>
      <c r="O37" s="389">
        <f t="shared" si="1"/>
        <v>1103</v>
      </c>
      <c r="P37" s="389">
        <f t="shared" si="2"/>
        <v>660</v>
      </c>
      <c r="Q37" s="389">
        <f t="shared" si="3"/>
        <v>103</v>
      </c>
      <c r="R37" s="389">
        <f t="shared" si="4"/>
        <v>376</v>
      </c>
      <c r="S37" s="389">
        <f t="shared" si="9"/>
        <v>299</v>
      </c>
      <c r="T37" s="514">
        <f t="shared" si="6"/>
        <v>0.15356429047301798</v>
      </c>
      <c r="U37" s="389">
        <f t="shared" si="7"/>
        <v>2541</v>
      </c>
      <c r="V37" s="388"/>
      <c r="W37" s="389">
        <f t="shared" si="8"/>
        <v>3002</v>
      </c>
    </row>
    <row r="38" spans="1:23">
      <c r="A38" s="389">
        <v>2004</v>
      </c>
      <c r="B38" s="389">
        <v>3</v>
      </c>
      <c r="C38" s="389"/>
      <c r="D38" s="389">
        <v>697</v>
      </c>
      <c r="E38" s="389">
        <v>697</v>
      </c>
      <c r="F38" s="389">
        <v>256</v>
      </c>
      <c r="G38" s="389">
        <v>136</v>
      </c>
      <c r="H38" s="389">
        <v>98</v>
      </c>
      <c r="I38" s="389">
        <v>31</v>
      </c>
      <c r="J38" s="389">
        <v>83</v>
      </c>
      <c r="K38" s="389">
        <v>93</v>
      </c>
      <c r="L38" s="389">
        <f t="shared" si="0"/>
        <v>599</v>
      </c>
      <c r="M38" s="388"/>
      <c r="N38" s="389">
        <f t="shared" si="5"/>
        <v>466</v>
      </c>
      <c r="O38" s="389">
        <f t="shared" si="1"/>
        <v>1069</v>
      </c>
      <c r="P38" s="389">
        <f t="shared" si="2"/>
        <v>625</v>
      </c>
      <c r="Q38" s="389">
        <f t="shared" si="3"/>
        <v>116</v>
      </c>
      <c r="R38" s="389">
        <f t="shared" si="4"/>
        <v>359</v>
      </c>
      <c r="S38" s="389">
        <f t="shared" si="9"/>
        <v>332</v>
      </c>
      <c r="T38" s="514">
        <f t="shared" si="6"/>
        <v>0.15706100438153017</v>
      </c>
      <c r="U38" s="389">
        <f t="shared" si="7"/>
        <v>2501</v>
      </c>
      <c r="V38" s="388"/>
      <c r="W38" s="389">
        <f t="shared" si="8"/>
        <v>2967</v>
      </c>
    </row>
    <row r="39" spans="1:23">
      <c r="A39" s="389">
        <v>2004</v>
      </c>
      <c r="B39" s="389">
        <v>4</v>
      </c>
      <c r="C39" s="389"/>
      <c r="D39" s="389">
        <v>815</v>
      </c>
      <c r="E39" s="389">
        <v>815</v>
      </c>
      <c r="F39" s="389">
        <v>280</v>
      </c>
      <c r="G39" s="389">
        <v>197</v>
      </c>
      <c r="H39" s="389">
        <v>135</v>
      </c>
      <c r="I39" s="389">
        <v>41</v>
      </c>
      <c r="J39" s="389">
        <v>83</v>
      </c>
      <c r="K39" s="389">
        <v>79</v>
      </c>
      <c r="L39" s="389">
        <f t="shared" si="0"/>
        <v>680</v>
      </c>
      <c r="M39" s="388"/>
      <c r="N39" s="389">
        <f t="shared" si="5"/>
        <v>485</v>
      </c>
      <c r="O39" s="389">
        <f t="shared" si="1"/>
        <v>1083</v>
      </c>
      <c r="P39" s="389">
        <f t="shared" si="2"/>
        <v>646</v>
      </c>
      <c r="Q39" s="389">
        <f t="shared" si="3"/>
        <v>136</v>
      </c>
      <c r="R39" s="389">
        <f t="shared" si="4"/>
        <v>353</v>
      </c>
      <c r="S39" s="389">
        <f t="shared" si="9"/>
        <v>332</v>
      </c>
      <c r="T39" s="514">
        <f t="shared" si="6"/>
        <v>0.15980230642504117</v>
      </c>
      <c r="U39" s="389">
        <f t="shared" si="7"/>
        <v>2550</v>
      </c>
      <c r="V39" s="388"/>
      <c r="W39" s="389">
        <f t="shared" si="8"/>
        <v>3035</v>
      </c>
    </row>
    <row r="40" spans="1:23">
      <c r="A40" s="389">
        <v>2005</v>
      </c>
      <c r="B40" s="389">
        <v>1</v>
      </c>
      <c r="C40" s="432" t="s">
        <v>17</v>
      </c>
      <c r="D40" s="389">
        <v>866</v>
      </c>
      <c r="E40" s="389">
        <v>866</v>
      </c>
      <c r="F40" s="389">
        <v>278</v>
      </c>
      <c r="G40" s="389">
        <v>208</v>
      </c>
      <c r="H40" s="389">
        <v>177</v>
      </c>
      <c r="I40" s="389">
        <v>37</v>
      </c>
      <c r="J40" s="389">
        <v>87</v>
      </c>
      <c r="K40" s="389">
        <v>79</v>
      </c>
      <c r="L40" s="389">
        <f t="shared" si="0"/>
        <v>689</v>
      </c>
      <c r="M40" s="388"/>
      <c r="N40" s="389">
        <f t="shared" si="5"/>
        <v>514</v>
      </c>
      <c r="O40" s="389">
        <f t="shared" si="1"/>
        <v>1072</v>
      </c>
      <c r="P40" s="389">
        <f t="shared" si="2"/>
        <v>680</v>
      </c>
      <c r="Q40" s="389">
        <f t="shared" si="3"/>
        <v>138</v>
      </c>
      <c r="R40" s="389">
        <f t="shared" si="4"/>
        <v>351</v>
      </c>
      <c r="S40" s="389">
        <f t="shared" si="9"/>
        <v>334</v>
      </c>
      <c r="T40" s="514">
        <f t="shared" si="6"/>
        <v>0.16639689219812237</v>
      </c>
      <c r="U40" s="389">
        <f t="shared" si="7"/>
        <v>2575</v>
      </c>
      <c r="V40" s="388"/>
      <c r="W40" s="389">
        <f t="shared" si="8"/>
        <v>3089</v>
      </c>
    </row>
    <row r="41" spans="1:23">
      <c r="A41" s="389">
        <v>2005</v>
      </c>
      <c r="B41" s="389">
        <v>2</v>
      </c>
      <c r="C41" s="389"/>
      <c r="D41" s="389">
        <v>794</v>
      </c>
      <c r="E41" s="389">
        <v>794</v>
      </c>
      <c r="F41" s="389">
        <v>297</v>
      </c>
      <c r="G41" s="389">
        <v>155</v>
      </c>
      <c r="H41" s="389">
        <v>143</v>
      </c>
      <c r="I41" s="389">
        <v>30</v>
      </c>
      <c r="J41" s="389">
        <v>93</v>
      </c>
      <c r="K41" s="389">
        <v>76</v>
      </c>
      <c r="L41" s="389">
        <f t="shared" si="0"/>
        <v>651</v>
      </c>
      <c r="M41" s="388"/>
      <c r="N41" s="389">
        <f t="shared" si="5"/>
        <v>553</v>
      </c>
      <c r="O41" s="389">
        <f t="shared" si="1"/>
        <v>1111</v>
      </c>
      <c r="P41" s="389">
        <f t="shared" si="2"/>
        <v>696</v>
      </c>
      <c r="Q41" s="389">
        <f t="shared" si="3"/>
        <v>139</v>
      </c>
      <c r="R41" s="389">
        <f t="shared" si="4"/>
        <v>346</v>
      </c>
      <c r="S41" s="389">
        <f t="shared" si="9"/>
        <v>327</v>
      </c>
      <c r="T41" s="514">
        <f t="shared" si="6"/>
        <v>0.17433795712484237</v>
      </c>
      <c r="U41" s="389">
        <f t="shared" si="7"/>
        <v>2619</v>
      </c>
      <c r="V41" s="388"/>
      <c r="W41" s="389">
        <f t="shared" si="8"/>
        <v>3172</v>
      </c>
    </row>
    <row r="42" spans="1:23">
      <c r="A42" s="389">
        <v>2005</v>
      </c>
      <c r="B42" s="389">
        <v>3</v>
      </c>
      <c r="C42" s="389"/>
      <c r="D42" s="389">
        <v>769</v>
      </c>
      <c r="E42" s="389">
        <v>769</v>
      </c>
      <c r="F42" s="389">
        <v>266</v>
      </c>
      <c r="G42" s="389">
        <v>185</v>
      </c>
      <c r="H42" s="389">
        <v>112</v>
      </c>
      <c r="I42" s="389">
        <v>35</v>
      </c>
      <c r="J42" s="389">
        <v>103</v>
      </c>
      <c r="K42" s="389">
        <v>68</v>
      </c>
      <c r="L42" s="389">
        <f t="shared" si="0"/>
        <v>657</v>
      </c>
      <c r="M42" s="388"/>
      <c r="N42" s="389">
        <f t="shared" si="5"/>
        <v>567</v>
      </c>
      <c r="O42" s="389">
        <f t="shared" si="1"/>
        <v>1121</v>
      </c>
      <c r="P42" s="389">
        <f t="shared" si="2"/>
        <v>745</v>
      </c>
      <c r="Q42" s="389">
        <f t="shared" si="3"/>
        <v>143</v>
      </c>
      <c r="R42" s="389">
        <f t="shared" si="4"/>
        <v>366</v>
      </c>
      <c r="S42" s="389">
        <f t="shared" si="9"/>
        <v>302</v>
      </c>
      <c r="T42" s="514">
        <f t="shared" si="6"/>
        <v>0.17478421701602959</v>
      </c>
      <c r="U42" s="389">
        <f t="shared" si="7"/>
        <v>2677</v>
      </c>
      <c r="V42" s="388"/>
      <c r="W42" s="389">
        <f t="shared" si="8"/>
        <v>3244</v>
      </c>
    </row>
    <row r="43" spans="1:23">
      <c r="A43" s="389">
        <v>2005</v>
      </c>
      <c r="B43" s="389">
        <v>4</v>
      </c>
      <c r="C43" s="389"/>
      <c r="D43" s="389">
        <v>771</v>
      </c>
      <c r="E43" s="389">
        <v>771</v>
      </c>
      <c r="F43" s="389">
        <v>270</v>
      </c>
      <c r="G43" s="389">
        <v>153</v>
      </c>
      <c r="H43" s="389">
        <v>166</v>
      </c>
      <c r="I43" s="389">
        <v>30</v>
      </c>
      <c r="J43" s="389">
        <v>73</v>
      </c>
      <c r="K43" s="389">
        <v>79</v>
      </c>
      <c r="L43" s="389">
        <f t="shared" si="0"/>
        <v>605</v>
      </c>
      <c r="M43" s="388"/>
      <c r="N43" s="389">
        <f t="shared" si="5"/>
        <v>598</v>
      </c>
      <c r="O43" s="389">
        <f t="shared" si="1"/>
        <v>1111</v>
      </c>
      <c r="P43" s="389">
        <f t="shared" si="2"/>
        <v>701</v>
      </c>
      <c r="Q43" s="389">
        <f t="shared" si="3"/>
        <v>132</v>
      </c>
      <c r="R43" s="389">
        <f t="shared" si="4"/>
        <v>356</v>
      </c>
      <c r="S43" s="389">
        <f t="shared" si="9"/>
        <v>302</v>
      </c>
      <c r="T43" s="514">
        <f t="shared" si="6"/>
        <v>0.18687500000000001</v>
      </c>
      <c r="U43" s="389">
        <f t="shared" si="7"/>
        <v>2602</v>
      </c>
      <c r="V43" s="388"/>
      <c r="W43" s="389">
        <f t="shared" si="8"/>
        <v>3200</v>
      </c>
    </row>
    <row r="44" spans="1:23">
      <c r="A44" s="389">
        <v>2006</v>
      </c>
      <c r="B44" s="389">
        <v>1</v>
      </c>
      <c r="C44" s="432" t="s">
        <v>18</v>
      </c>
      <c r="D44" s="389">
        <v>887</v>
      </c>
      <c r="E44" s="389">
        <v>887</v>
      </c>
      <c r="F44" s="389">
        <v>304</v>
      </c>
      <c r="G44" s="389">
        <v>172</v>
      </c>
      <c r="H44" s="389">
        <v>188</v>
      </c>
      <c r="I44" s="389">
        <v>31</v>
      </c>
      <c r="J44" s="389">
        <v>94</v>
      </c>
      <c r="K44" s="389">
        <v>98</v>
      </c>
      <c r="L44" s="389">
        <f t="shared" si="0"/>
        <v>699</v>
      </c>
      <c r="M44" s="388"/>
      <c r="N44" s="389">
        <f t="shared" si="5"/>
        <v>609</v>
      </c>
      <c r="O44" s="389">
        <f t="shared" si="1"/>
        <v>1137</v>
      </c>
      <c r="P44" s="389">
        <f t="shared" si="2"/>
        <v>665</v>
      </c>
      <c r="Q44" s="389">
        <f t="shared" si="3"/>
        <v>126</v>
      </c>
      <c r="R44" s="389">
        <f t="shared" si="4"/>
        <v>363</v>
      </c>
      <c r="S44" s="389">
        <f t="shared" si="9"/>
        <v>321</v>
      </c>
      <c r="T44" s="514">
        <f t="shared" si="6"/>
        <v>0.1890717168581186</v>
      </c>
      <c r="U44" s="389">
        <f t="shared" si="7"/>
        <v>2612</v>
      </c>
      <c r="V44" s="388"/>
      <c r="W44" s="389">
        <f t="shared" si="8"/>
        <v>3221</v>
      </c>
    </row>
    <row r="45" spans="1:23">
      <c r="A45" s="389">
        <v>2006</v>
      </c>
      <c r="B45" s="389">
        <v>2</v>
      </c>
      <c r="C45" s="389"/>
      <c r="D45" s="389">
        <v>839</v>
      </c>
      <c r="E45" s="389">
        <v>839</v>
      </c>
      <c r="F45" s="389">
        <v>310</v>
      </c>
      <c r="G45" s="389">
        <v>173</v>
      </c>
      <c r="H45" s="389">
        <v>134</v>
      </c>
      <c r="I45" s="389">
        <v>36</v>
      </c>
      <c r="J45" s="389">
        <v>109</v>
      </c>
      <c r="K45" s="389">
        <v>77</v>
      </c>
      <c r="L45" s="389">
        <f t="shared" si="0"/>
        <v>705</v>
      </c>
      <c r="M45" s="388"/>
      <c r="N45" s="389">
        <f t="shared" si="5"/>
        <v>600</v>
      </c>
      <c r="O45" s="389">
        <f t="shared" si="1"/>
        <v>1150</v>
      </c>
      <c r="P45" s="389">
        <f t="shared" si="2"/>
        <v>683</v>
      </c>
      <c r="Q45" s="389">
        <f t="shared" si="3"/>
        <v>132</v>
      </c>
      <c r="R45" s="389">
        <f t="shared" si="4"/>
        <v>379</v>
      </c>
      <c r="S45" s="389">
        <f t="shared" si="9"/>
        <v>322</v>
      </c>
      <c r="T45" s="514">
        <f t="shared" si="6"/>
        <v>0.18371096142069809</v>
      </c>
      <c r="U45" s="389">
        <f t="shared" si="7"/>
        <v>2666</v>
      </c>
      <c r="V45" s="388"/>
      <c r="W45" s="389">
        <f t="shared" si="8"/>
        <v>3266</v>
      </c>
    </row>
    <row r="46" spans="1:23">
      <c r="A46" s="389">
        <v>2006</v>
      </c>
      <c r="B46" s="389">
        <v>3</v>
      </c>
      <c r="C46" s="389"/>
      <c r="D46" s="389">
        <v>765</v>
      </c>
      <c r="E46" s="389">
        <v>765</v>
      </c>
      <c r="F46" s="389">
        <v>258</v>
      </c>
      <c r="G46" s="389">
        <v>154</v>
      </c>
      <c r="H46" s="389">
        <v>143</v>
      </c>
      <c r="I46" s="389">
        <v>40</v>
      </c>
      <c r="J46" s="389">
        <v>91</v>
      </c>
      <c r="K46" s="389">
        <v>79</v>
      </c>
      <c r="L46" s="389">
        <f t="shared" si="0"/>
        <v>622</v>
      </c>
      <c r="M46" s="388"/>
      <c r="N46" s="389">
        <f t="shared" si="5"/>
        <v>631</v>
      </c>
      <c r="O46" s="389">
        <f t="shared" si="1"/>
        <v>1142</v>
      </c>
      <c r="P46" s="389">
        <f t="shared" si="2"/>
        <v>652</v>
      </c>
      <c r="Q46" s="389">
        <f t="shared" si="3"/>
        <v>137</v>
      </c>
      <c r="R46" s="389">
        <f t="shared" si="4"/>
        <v>367</v>
      </c>
      <c r="S46" s="389">
        <f t="shared" si="9"/>
        <v>333</v>
      </c>
      <c r="T46" s="514">
        <f t="shared" si="6"/>
        <v>0.19343960760269774</v>
      </c>
      <c r="U46" s="389">
        <f t="shared" si="7"/>
        <v>2631</v>
      </c>
      <c r="V46" s="388"/>
      <c r="W46" s="389">
        <f t="shared" si="8"/>
        <v>3262</v>
      </c>
    </row>
    <row r="47" spans="1:23">
      <c r="A47" s="389">
        <v>2006</v>
      </c>
      <c r="B47" s="389">
        <v>4</v>
      </c>
      <c r="C47" s="389"/>
      <c r="D47" s="389">
        <v>908</v>
      </c>
      <c r="E47" s="389">
        <v>908</v>
      </c>
      <c r="F47" s="389">
        <v>274</v>
      </c>
      <c r="G47" s="389">
        <v>192</v>
      </c>
      <c r="H47" s="389">
        <v>201</v>
      </c>
      <c r="I47" s="389">
        <v>34</v>
      </c>
      <c r="J47" s="389">
        <v>91</v>
      </c>
      <c r="K47" s="389">
        <v>116</v>
      </c>
      <c r="L47" s="389">
        <f t="shared" si="0"/>
        <v>707</v>
      </c>
      <c r="M47" s="388"/>
      <c r="N47" s="389">
        <f t="shared" si="5"/>
        <v>666</v>
      </c>
      <c r="O47" s="389">
        <f t="shared" si="1"/>
        <v>1146</v>
      </c>
      <c r="P47" s="389">
        <f t="shared" si="2"/>
        <v>691</v>
      </c>
      <c r="Q47" s="389">
        <f t="shared" si="3"/>
        <v>141</v>
      </c>
      <c r="R47" s="389">
        <f t="shared" si="4"/>
        <v>385</v>
      </c>
      <c r="S47" s="389">
        <f t="shared" si="9"/>
        <v>370</v>
      </c>
      <c r="T47" s="514">
        <f t="shared" si="6"/>
        <v>0.19593998234774934</v>
      </c>
      <c r="U47" s="389">
        <f t="shared" si="7"/>
        <v>2733</v>
      </c>
      <c r="V47" s="388"/>
      <c r="W47" s="389">
        <f t="shared" si="8"/>
        <v>3399</v>
      </c>
    </row>
    <row r="48" spans="1:23">
      <c r="A48" s="389">
        <v>2007</v>
      </c>
      <c r="B48" s="389">
        <v>1</v>
      </c>
      <c r="C48" s="432" t="s">
        <v>19</v>
      </c>
      <c r="D48" s="389">
        <v>908</v>
      </c>
      <c r="E48" s="389">
        <v>908</v>
      </c>
      <c r="F48" s="389">
        <v>271</v>
      </c>
      <c r="G48" s="389">
        <v>192</v>
      </c>
      <c r="H48" s="389">
        <v>256</v>
      </c>
      <c r="I48" s="389">
        <v>31</v>
      </c>
      <c r="J48" s="389">
        <v>71</v>
      </c>
      <c r="K48" s="389">
        <v>87</v>
      </c>
      <c r="L48" s="389">
        <f t="shared" si="0"/>
        <v>652</v>
      </c>
      <c r="M48" s="388"/>
      <c r="N48" s="389">
        <f t="shared" si="5"/>
        <v>734</v>
      </c>
      <c r="O48" s="389">
        <f t="shared" si="1"/>
        <v>1113</v>
      </c>
      <c r="P48" s="389">
        <f t="shared" si="2"/>
        <v>711</v>
      </c>
      <c r="Q48" s="389">
        <f t="shared" si="3"/>
        <v>141</v>
      </c>
      <c r="R48" s="389">
        <f t="shared" si="4"/>
        <v>362</v>
      </c>
      <c r="S48" s="389">
        <f t="shared" si="9"/>
        <v>359</v>
      </c>
      <c r="T48" s="514">
        <f t="shared" si="6"/>
        <v>0.21461988304093568</v>
      </c>
      <c r="U48" s="389">
        <f t="shared" si="7"/>
        <v>2686</v>
      </c>
      <c r="V48" s="388"/>
      <c r="W48" s="389">
        <f t="shared" si="8"/>
        <v>3420</v>
      </c>
    </row>
    <row r="49" spans="1:23">
      <c r="A49" s="389">
        <v>2007</v>
      </c>
      <c r="B49" s="389">
        <v>2</v>
      </c>
      <c r="C49" s="389"/>
      <c r="D49" s="389">
        <v>852</v>
      </c>
      <c r="E49" s="389">
        <v>852</v>
      </c>
      <c r="F49" s="389">
        <v>288</v>
      </c>
      <c r="G49" s="389">
        <v>180</v>
      </c>
      <c r="H49" s="389">
        <v>187</v>
      </c>
      <c r="I49" s="389">
        <v>31</v>
      </c>
      <c r="J49" s="389">
        <v>90</v>
      </c>
      <c r="K49" s="389">
        <v>76</v>
      </c>
      <c r="L49" s="389">
        <f t="shared" si="0"/>
        <v>665</v>
      </c>
      <c r="M49" s="388"/>
      <c r="N49" s="389">
        <f t="shared" si="5"/>
        <v>787</v>
      </c>
      <c r="O49" s="389">
        <f t="shared" si="1"/>
        <v>1091</v>
      </c>
      <c r="P49" s="389">
        <f t="shared" si="2"/>
        <v>718</v>
      </c>
      <c r="Q49" s="389">
        <f t="shared" si="3"/>
        <v>136</v>
      </c>
      <c r="R49" s="389">
        <f t="shared" si="4"/>
        <v>343</v>
      </c>
      <c r="S49" s="389">
        <f t="shared" si="9"/>
        <v>358</v>
      </c>
      <c r="T49" s="514">
        <f t="shared" si="6"/>
        <v>0.22924555782114769</v>
      </c>
      <c r="U49" s="389">
        <f t="shared" si="7"/>
        <v>2646</v>
      </c>
      <c r="V49" s="388"/>
      <c r="W49" s="389">
        <f t="shared" si="8"/>
        <v>3433</v>
      </c>
    </row>
    <row r="50" spans="1:23">
      <c r="A50" s="389">
        <v>2007</v>
      </c>
      <c r="B50" s="389">
        <v>3</v>
      </c>
      <c r="C50" s="389"/>
      <c r="D50" s="389">
        <v>773</v>
      </c>
      <c r="E50" s="389">
        <v>773</v>
      </c>
      <c r="F50" s="389">
        <v>273</v>
      </c>
      <c r="G50" s="389">
        <v>147</v>
      </c>
      <c r="H50" s="389">
        <v>131</v>
      </c>
      <c r="I50" s="389">
        <v>34</v>
      </c>
      <c r="J50" s="389">
        <v>94</v>
      </c>
      <c r="K50" s="389">
        <v>94</v>
      </c>
      <c r="L50" s="389">
        <f t="shared" si="0"/>
        <v>642</v>
      </c>
      <c r="M50" s="388"/>
      <c r="N50" s="389">
        <f t="shared" si="5"/>
        <v>775</v>
      </c>
      <c r="O50" s="389">
        <f t="shared" si="1"/>
        <v>1106</v>
      </c>
      <c r="P50" s="389">
        <f t="shared" si="2"/>
        <v>711</v>
      </c>
      <c r="Q50" s="389">
        <f t="shared" si="3"/>
        <v>130</v>
      </c>
      <c r="R50" s="389">
        <f t="shared" si="4"/>
        <v>346</v>
      </c>
      <c r="S50" s="389">
        <f t="shared" si="9"/>
        <v>373</v>
      </c>
      <c r="T50" s="514">
        <f t="shared" si="6"/>
        <v>0.22522522522522523</v>
      </c>
      <c r="U50" s="389">
        <f t="shared" si="7"/>
        <v>2666</v>
      </c>
      <c r="V50" s="388"/>
      <c r="W50" s="389">
        <f t="shared" si="8"/>
        <v>3441</v>
      </c>
    </row>
    <row r="51" spans="1:23">
      <c r="A51" s="389">
        <v>2007</v>
      </c>
      <c r="B51" s="389">
        <v>4</v>
      </c>
      <c r="C51" s="389"/>
      <c r="D51" s="389">
        <v>873</v>
      </c>
      <c r="E51" s="389">
        <v>873</v>
      </c>
      <c r="F51" s="389">
        <v>282</v>
      </c>
      <c r="G51" s="389">
        <v>174</v>
      </c>
      <c r="H51" s="389">
        <v>205</v>
      </c>
      <c r="I51" s="389">
        <v>45</v>
      </c>
      <c r="J51" s="389">
        <v>85</v>
      </c>
      <c r="K51" s="389">
        <v>82</v>
      </c>
      <c r="L51" s="389">
        <f t="shared" si="0"/>
        <v>668</v>
      </c>
      <c r="M51" s="388"/>
      <c r="N51" s="389">
        <f t="shared" si="5"/>
        <v>779</v>
      </c>
      <c r="O51" s="389">
        <f t="shared" si="1"/>
        <v>1114</v>
      </c>
      <c r="P51" s="389">
        <f t="shared" si="2"/>
        <v>693</v>
      </c>
      <c r="Q51" s="389">
        <f t="shared" si="3"/>
        <v>141</v>
      </c>
      <c r="R51" s="389">
        <f t="shared" si="4"/>
        <v>340</v>
      </c>
      <c r="S51" s="389">
        <f t="shared" si="9"/>
        <v>339</v>
      </c>
      <c r="T51" s="514">
        <f t="shared" si="6"/>
        <v>0.22871403405754551</v>
      </c>
      <c r="U51" s="389">
        <f t="shared" si="7"/>
        <v>2627</v>
      </c>
      <c r="V51" s="388"/>
      <c r="W51" s="389">
        <f t="shared" si="8"/>
        <v>3406</v>
      </c>
    </row>
    <row r="52" spans="1:23">
      <c r="A52" s="389">
        <v>2008</v>
      </c>
      <c r="B52" s="389">
        <v>1</v>
      </c>
      <c r="C52" s="432" t="s">
        <v>20</v>
      </c>
      <c r="D52" s="389">
        <v>879</v>
      </c>
      <c r="E52" s="389">
        <v>879</v>
      </c>
      <c r="F52" s="389">
        <v>265</v>
      </c>
      <c r="G52" s="389">
        <v>176</v>
      </c>
      <c r="H52" s="389">
        <v>223</v>
      </c>
      <c r="I52" s="389">
        <v>43</v>
      </c>
      <c r="J52" s="389">
        <v>88</v>
      </c>
      <c r="K52" s="389">
        <v>84</v>
      </c>
      <c r="L52" s="389">
        <f t="shared" si="0"/>
        <v>656</v>
      </c>
      <c r="M52" s="388"/>
      <c r="N52" s="389">
        <f t="shared" si="5"/>
        <v>746</v>
      </c>
      <c r="O52" s="389">
        <f t="shared" si="1"/>
        <v>1108</v>
      </c>
      <c r="P52" s="389">
        <f t="shared" si="2"/>
        <v>677</v>
      </c>
      <c r="Q52" s="389">
        <f t="shared" si="3"/>
        <v>153</v>
      </c>
      <c r="R52" s="389">
        <f t="shared" si="4"/>
        <v>357</v>
      </c>
      <c r="S52" s="389">
        <f t="shared" si="9"/>
        <v>336</v>
      </c>
      <c r="T52" s="514">
        <f t="shared" si="6"/>
        <v>0.22090612970091797</v>
      </c>
      <c r="U52" s="389">
        <f t="shared" si="7"/>
        <v>2631</v>
      </c>
      <c r="V52" s="388"/>
      <c r="W52" s="389">
        <f t="shared" si="8"/>
        <v>3377</v>
      </c>
    </row>
    <row r="53" spans="1:23">
      <c r="A53" s="389">
        <v>2008</v>
      </c>
      <c r="B53" s="389">
        <v>2</v>
      </c>
      <c r="C53" s="389"/>
      <c r="D53" s="389">
        <v>833</v>
      </c>
      <c r="E53" s="389">
        <v>833</v>
      </c>
      <c r="F53" s="389">
        <v>264</v>
      </c>
      <c r="G53" s="389">
        <v>146</v>
      </c>
      <c r="H53" s="389">
        <v>193</v>
      </c>
      <c r="I53" s="389">
        <v>40</v>
      </c>
      <c r="J53" s="389">
        <v>98</v>
      </c>
      <c r="K53" s="389">
        <v>92</v>
      </c>
      <c r="L53" s="389">
        <f t="shared" si="0"/>
        <v>640</v>
      </c>
      <c r="M53" s="388"/>
      <c r="N53" s="389">
        <f t="shared" si="5"/>
        <v>752</v>
      </c>
      <c r="O53" s="389">
        <f t="shared" si="1"/>
        <v>1084</v>
      </c>
      <c r="P53" s="389">
        <f t="shared" si="2"/>
        <v>643</v>
      </c>
      <c r="Q53" s="389">
        <f t="shared" si="3"/>
        <v>162</v>
      </c>
      <c r="R53" s="389">
        <f t="shared" si="4"/>
        <v>365</v>
      </c>
      <c r="S53" s="389">
        <f t="shared" si="9"/>
        <v>352</v>
      </c>
      <c r="T53" s="514">
        <f t="shared" si="6"/>
        <v>0.22394282310899344</v>
      </c>
      <c r="U53" s="389">
        <f t="shared" si="7"/>
        <v>2606</v>
      </c>
      <c r="V53" s="388"/>
      <c r="W53" s="389">
        <f t="shared" si="8"/>
        <v>3358</v>
      </c>
    </row>
    <row r="54" spans="1:23">
      <c r="A54" s="389">
        <v>2008</v>
      </c>
      <c r="B54" s="389">
        <v>3</v>
      </c>
      <c r="C54" s="389"/>
      <c r="D54" s="389">
        <v>699</v>
      </c>
      <c r="E54" s="389">
        <v>699</v>
      </c>
      <c r="F54" s="389">
        <v>213</v>
      </c>
      <c r="G54" s="389">
        <v>129</v>
      </c>
      <c r="H54" s="389">
        <v>140</v>
      </c>
      <c r="I54" s="389">
        <v>32</v>
      </c>
      <c r="J54" s="389">
        <v>93</v>
      </c>
      <c r="K54" s="389">
        <v>92</v>
      </c>
      <c r="L54" s="389">
        <f t="shared" si="0"/>
        <v>559</v>
      </c>
      <c r="M54" s="388"/>
      <c r="N54" s="389">
        <f t="shared" si="5"/>
        <v>761</v>
      </c>
      <c r="O54" s="389">
        <f t="shared" si="1"/>
        <v>1024</v>
      </c>
      <c r="P54" s="389">
        <f t="shared" si="2"/>
        <v>625</v>
      </c>
      <c r="Q54" s="389">
        <f t="shared" si="3"/>
        <v>160</v>
      </c>
      <c r="R54" s="389">
        <f t="shared" si="4"/>
        <v>364</v>
      </c>
      <c r="S54" s="389">
        <f t="shared" si="9"/>
        <v>350</v>
      </c>
      <c r="T54" s="514">
        <f t="shared" si="6"/>
        <v>0.23172959805115712</v>
      </c>
      <c r="U54" s="389">
        <f t="shared" si="7"/>
        <v>2523</v>
      </c>
      <c r="V54" s="388"/>
      <c r="W54" s="389">
        <f t="shared" si="8"/>
        <v>3284</v>
      </c>
    </row>
    <row r="55" spans="1:23">
      <c r="A55" s="389">
        <v>2008</v>
      </c>
      <c r="B55" s="389">
        <v>4</v>
      </c>
      <c r="C55" s="389"/>
      <c r="D55" s="389">
        <v>833</v>
      </c>
      <c r="E55" s="389">
        <v>833</v>
      </c>
      <c r="F55" s="389">
        <v>310</v>
      </c>
      <c r="G55" s="389">
        <v>134</v>
      </c>
      <c r="H55" s="389">
        <v>213</v>
      </c>
      <c r="I55" s="389">
        <v>23</v>
      </c>
      <c r="J55" s="389">
        <v>70</v>
      </c>
      <c r="K55" s="389">
        <v>83</v>
      </c>
      <c r="L55" s="389">
        <f t="shared" si="0"/>
        <v>620</v>
      </c>
      <c r="M55" s="388"/>
      <c r="N55" s="389">
        <f t="shared" si="5"/>
        <v>769</v>
      </c>
      <c r="O55" s="389">
        <f t="shared" si="1"/>
        <v>1052</v>
      </c>
      <c r="P55" s="389">
        <f t="shared" si="2"/>
        <v>585</v>
      </c>
      <c r="Q55" s="389">
        <f t="shared" si="3"/>
        <v>138</v>
      </c>
      <c r="R55" s="389">
        <f t="shared" si="4"/>
        <v>349</v>
      </c>
      <c r="S55" s="389">
        <f t="shared" si="9"/>
        <v>351</v>
      </c>
      <c r="T55" s="514">
        <f t="shared" si="6"/>
        <v>0.23705302096177558</v>
      </c>
      <c r="U55" s="389">
        <f t="shared" si="7"/>
        <v>2475</v>
      </c>
      <c r="V55" s="388"/>
      <c r="W55" s="389">
        <f t="shared" si="8"/>
        <v>3244</v>
      </c>
    </row>
    <row r="56" spans="1:23">
      <c r="A56" s="389">
        <v>2009</v>
      </c>
      <c r="B56" s="389">
        <v>1</v>
      </c>
      <c r="C56" s="432" t="s">
        <v>21</v>
      </c>
      <c r="D56" s="389">
        <v>844</v>
      </c>
      <c r="E56" s="389">
        <v>844</v>
      </c>
      <c r="F56" s="389">
        <v>264</v>
      </c>
      <c r="G56" s="389">
        <v>186</v>
      </c>
      <c r="H56" s="389">
        <v>210</v>
      </c>
      <c r="I56" s="389">
        <v>26</v>
      </c>
      <c r="J56" s="389">
        <v>78</v>
      </c>
      <c r="K56" s="389">
        <v>80</v>
      </c>
      <c r="L56" s="389">
        <f t="shared" si="0"/>
        <v>634</v>
      </c>
      <c r="M56" s="388"/>
      <c r="N56" s="389">
        <f t="shared" si="5"/>
        <v>756</v>
      </c>
      <c r="O56" s="389">
        <f t="shared" si="1"/>
        <v>1051</v>
      </c>
      <c r="P56" s="389">
        <f t="shared" si="2"/>
        <v>595</v>
      </c>
      <c r="Q56" s="389">
        <f t="shared" si="3"/>
        <v>121</v>
      </c>
      <c r="R56" s="389">
        <f t="shared" si="4"/>
        <v>339</v>
      </c>
      <c r="S56" s="389">
        <f t="shared" si="9"/>
        <v>347</v>
      </c>
      <c r="T56" s="514">
        <f t="shared" si="6"/>
        <v>0.23558741040822687</v>
      </c>
      <c r="U56" s="389">
        <f t="shared" si="7"/>
        <v>2453</v>
      </c>
      <c r="V56" s="388"/>
      <c r="W56" s="389">
        <f t="shared" si="8"/>
        <v>3209</v>
      </c>
    </row>
    <row r="57" spans="1:23">
      <c r="A57" s="389">
        <v>2009</v>
      </c>
      <c r="B57" s="389">
        <v>2</v>
      </c>
      <c r="C57" s="389"/>
      <c r="D57" s="389">
        <v>808</v>
      </c>
      <c r="E57" s="389">
        <v>808</v>
      </c>
      <c r="F57" s="389">
        <v>286</v>
      </c>
      <c r="G57" s="389">
        <v>165</v>
      </c>
      <c r="H57" s="389">
        <v>169</v>
      </c>
      <c r="I57" s="389">
        <v>31</v>
      </c>
      <c r="J57" s="389">
        <v>87</v>
      </c>
      <c r="K57" s="389">
        <v>70</v>
      </c>
      <c r="L57" s="389">
        <f t="shared" si="0"/>
        <v>639</v>
      </c>
      <c r="M57" s="388"/>
      <c r="N57" s="389">
        <f t="shared" si="5"/>
        <v>732</v>
      </c>
      <c r="O57" s="389">
        <f t="shared" si="1"/>
        <v>1073</v>
      </c>
      <c r="P57" s="389">
        <f t="shared" si="2"/>
        <v>614</v>
      </c>
      <c r="Q57" s="389">
        <f t="shared" si="3"/>
        <v>112</v>
      </c>
      <c r="R57" s="389">
        <f t="shared" si="4"/>
        <v>328</v>
      </c>
      <c r="S57" s="389">
        <f t="shared" si="9"/>
        <v>325</v>
      </c>
      <c r="T57" s="514">
        <f t="shared" si="6"/>
        <v>0.22989949748743718</v>
      </c>
      <c r="U57" s="389">
        <f t="shared" si="7"/>
        <v>2452</v>
      </c>
      <c r="V57" s="388"/>
      <c r="W57" s="389">
        <f t="shared" si="8"/>
        <v>3184</v>
      </c>
    </row>
    <row r="58" spans="1:23">
      <c r="A58" s="389">
        <v>2009</v>
      </c>
      <c r="B58" s="389">
        <v>3</v>
      </c>
      <c r="C58" s="389"/>
      <c r="D58" s="389">
        <v>684</v>
      </c>
      <c r="E58" s="389">
        <v>684</v>
      </c>
      <c r="F58" s="389">
        <v>227</v>
      </c>
      <c r="G58" s="389">
        <v>139</v>
      </c>
      <c r="H58" s="389">
        <v>126</v>
      </c>
      <c r="I58" s="389">
        <v>29</v>
      </c>
      <c r="J58" s="389">
        <v>94</v>
      </c>
      <c r="K58" s="389">
        <v>69</v>
      </c>
      <c r="L58" s="389">
        <f t="shared" si="0"/>
        <v>558</v>
      </c>
      <c r="M58" s="388"/>
      <c r="N58" s="389">
        <f t="shared" si="5"/>
        <v>718</v>
      </c>
      <c r="O58" s="389">
        <f t="shared" si="1"/>
        <v>1087</v>
      </c>
      <c r="P58" s="389">
        <f t="shared" si="2"/>
        <v>624</v>
      </c>
      <c r="Q58" s="389">
        <f t="shared" si="3"/>
        <v>109</v>
      </c>
      <c r="R58" s="389">
        <f t="shared" si="4"/>
        <v>329</v>
      </c>
      <c r="S58" s="389">
        <f t="shared" si="9"/>
        <v>302</v>
      </c>
      <c r="T58" s="514">
        <f t="shared" si="6"/>
        <v>0.22656989586620385</v>
      </c>
      <c r="U58" s="389">
        <f t="shared" si="7"/>
        <v>2451</v>
      </c>
      <c r="V58" s="388"/>
      <c r="W58" s="389">
        <f t="shared" si="8"/>
        <v>3169</v>
      </c>
    </row>
    <row r="59" spans="1:23">
      <c r="A59" s="389">
        <v>2009</v>
      </c>
      <c r="B59" s="389">
        <v>4</v>
      </c>
      <c r="C59" s="389"/>
      <c r="D59" s="389">
        <v>707</v>
      </c>
      <c r="E59" s="389">
        <v>707</v>
      </c>
      <c r="F59" s="389">
        <v>213</v>
      </c>
      <c r="G59" s="389">
        <v>124</v>
      </c>
      <c r="H59" s="389">
        <v>180</v>
      </c>
      <c r="I59" s="389">
        <v>28</v>
      </c>
      <c r="J59" s="389">
        <v>82</v>
      </c>
      <c r="K59" s="389">
        <v>80</v>
      </c>
      <c r="L59" s="389">
        <f t="shared" si="0"/>
        <v>527</v>
      </c>
      <c r="M59" s="388"/>
      <c r="N59" s="389">
        <f t="shared" si="5"/>
        <v>685</v>
      </c>
      <c r="O59" s="389">
        <f t="shared" si="1"/>
        <v>990</v>
      </c>
      <c r="P59" s="389">
        <f t="shared" si="2"/>
        <v>614</v>
      </c>
      <c r="Q59" s="389">
        <f t="shared" si="3"/>
        <v>114</v>
      </c>
      <c r="R59" s="389">
        <f t="shared" si="4"/>
        <v>341</v>
      </c>
      <c r="S59" s="389">
        <f t="shared" si="9"/>
        <v>299</v>
      </c>
      <c r="T59" s="514">
        <f t="shared" si="6"/>
        <v>0.22510680249753531</v>
      </c>
      <c r="U59" s="389">
        <f t="shared" si="7"/>
        <v>2358</v>
      </c>
      <c r="V59" s="388"/>
      <c r="W59" s="389">
        <f t="shared" si="8"/>
        <v>3043</v>
      </c>
    </row>
    <row r="60" spans="1:23">
      <c r="A60" s="389">
        <v>2010</v>
      </c>
      <c r="B60" s="389">
        <v>1</v>
      </c>
      <c r="C60" s="432" t="s">
        <v>22</v>
      </c>
      <c r="D60" s="389">
        <v>781</v>
      </c>
      <c r="E60" s="389">
        <v>781</v>
      </c>
      <c r="F60" s="389">
        <v>228</v>
      </c>
      <c r="G60" s="389">
        <v>156</v>
      </c>
      <c r="H60" s="389">
        <v>223</v>
      </c>
      <c r="I60" s="389">
        <v>32</v>
      </c>
      <c r="J60" s="389">
        <v>69</v>
      </c>
      <c r="K60" s="389">
        <v>73</v>
      </c>
      <c r="L60" s="389">
        <f t="shared" si="0"/>
        <v>558</v>
      </c>
      <c r="M60" s="388"/>
      <c r="N60" s="389">
        <f t="shared" si="5"/>
        <v>698</v>
      </c>
      <c r="O60" s="389">
        <f t="shared" si="1"/>
        <v>954</v>
      </c>
      <c r="P60" s="389">
        <f t="shared" si="2"/>
        <v>584</v>
      </c>
      <c r="Q60" s="389">
        <f t="shared" si="3"/>
        <v>120</v>
      </c>
      <c r="R60" s="389">
        <f t="shared" si="4"/>
        <v>332</v>
      </c>
      <c r="S60" s="389">
        <f t="shared" si="9"/>
        <v>292</v>
      </c>
      <c r="T60" s="514">
        <f t="shared" si="6"/>
        <v>0.23422818791946309</v>
      </c>
      <c r="U60" s="389">
        <f t="shared" si="7"/>
        <v>2282</v>
      </c>
      <c r="V60" s="388"/>
      <c r="W60" s="389">
        <f t="shared" si="8"/>
        <v>2980</v>
      </c>
    </row>
    <row r="61" spans="1:23">
      <c r="A61" s="389">
        <v>2010</v>
      </c>
      <c r="B61" s="389">
        <v>2</v>
      </c>
      <c r="C61" s="389"/>
      <c r="D61" s="389">
        <v>726</v>
      </c>
      <c r="E61" s="389">
        <v>726</v>
      </c>
      <c r="F61" s="389">
        <v>237</v>
      </c>
      <c r="G61" s="389">
        <v>147</v>
      </c>
      <c r="H61" s="389">
        <v>151</v>
      </c>
      <c r="I61" s="389">
        <v>29</v>
      </c>
      <c r="J61" s="389">
        <v>89</v>
      </c>
      <c r="K61" s="389">
        <v>73</v>
      </c>
      <c r="L61" s="389">
        <f t="shared" si="0"/>
        <v>575</v>
      </c>
      <c r="M61" s="388"/>
      <c r="N61" s="389">
        <f t="shared" si="5"/>
        <v>680</v>
      </c>
      <c r="O61" s="389">
        <f t="shared" si="1"/>
        <v>905</v>
      </c>
      <c r="P61" s="389">
        <f t="shared" si="2"/>
        <v>566</v>
      </c>
      <c r="Q61" s="389">
        <f t="shared" si="3"/>
        <v>118</v>
      </c>
      <c r="R61" s="389">
        <f t="shared" si="4"/>
        <v>334</v>
      </c>
      <c r="S61" s="389">
        <f t="shared" si="9"/>
        <v>295</v>
      </c>
      <c r="T61" s="514">
        <f t="shared" si="6"/>
        <v>0.23464458247066944</v>
      </c>
      <c r="U61" s="389">
        <f t="shared" si="7"/>
        <v>2218</v>
      </c>
      <c r="V61" s="388"/>
      <c r="W61" s="389">
        <f t="shared" si="8"/>
        <v>2898</v>
      </c>
    </row>
    <row r="62" spans="1:23">
      <c r="A62" s="389">
        <v>2010</v>
      </c>
      <c r="B62" s="389">
        <v>3</v>
      </c>
      <c r="C62" s="389"/>
      <c r="D62" s="389">
        <v>607</v>
      </c>
      <c r="E62" s="389">
        <v>607</v>
      </c>
      <c r="F62" s="389">
        <v>197</v>
      </c>
      <c r="G62" s="389">
        <v>141</v>
      </c>
      <c r="H62" s="389">
        <v>103</v>
      </c>
      <c r="I62" s="389">
        <v>20</v>
      </c>
      <c r="J62" s="389">
        <v>83</v>
      </c>
      <c r="K62" s="389">
        <v>63</v>
      </c>
      <c r="L62" s="389">
        <f t="shared" si="0"/>
        <v>504</v>
      </c>
      <c r="M62" s="388"/>
      <c r="N62" s="389">
        <f t="shared" si="5"/>
        <v>657</v>
      </c>
      <c r="O62" s="389">
        <f t="shared" si="1"/>
        <v>875</v>
      </c>
      <c r="P62" s="389">
        <f t="shared" si="2"/>
        <v>568</v>
      </c>
      <c r="Q62" s="389">
        <f t="shared" si="3"/>
        <v>109</v>
      </c>
      <c r="R62" s="389">
        <f t="shared" si="4"/>
        <v>323</v>
      </c>
      <c r="S62" s="389">
        <f>SUM(K59:K62)</f>
        <v>289</v>
      </c>
      <c r="T62" s="514">
        <f t="shared" si="6"/>
        <v>0.23289613612194257</v>
      </c>
      <c r="U62" s="389">
        <f t="shared" si="7"/>
        <v>2164</v>
      </c>
      <c r="V62" s="388"/>
      <c r="W62" s="389">
        <f t="shared" si="8"/>
        <v>2821</v>
      </c>
    </row>
    <row r="63" spans="1:23">
      <c r="A63" s="389">
        <v>2010</v>
      </c>
      <c r="B63" s="389">
        <v>4</v>
      </c>
      <c r="C63" s="389"/>
      <c r="D63" s="389">
        <v>783</v>
      </c>
      <c r="E63" s="389">
        <v>783</v>
      </c>
      <c r="F63" s="389">
        <v>242</v>
      </c>
      <c r="G63" s="389">
        <v>146</v>
      </c>
      <c r="H63" s="389">
        <v>188</v>
      </c>
      <c r="I63" s="389">
        <v>32</v>
      </c>
      <c r="J63" s="389">
        <v>74</v>
      </c>
      <c r="K63" s="389">
        <v>101</v>
      </c>
      <c r="L63" s="389">
        <f t="shared" si="0"/>
        <v>595</v>
      </c>
      <c r="M63" s="388"/>
      <c r="N63" s="389">
        <f t="shared" si="5"/>
        <v>665</v>
      </c>
      <c r="O63" s="389">
        <f t="shared" si="1"/>
        <v>904</v>
      </c>
      <c r="P63" s="389">
        <f t="shared" si="2"/>
        <v>590</v>
      </c>
      <c r="Q63" s="389">
        <f t="shared" si="3"/>
        <v>113</v>
      </c>
      <c r="R63" s="389">
        <f t="shared" si="4"/>
        <v>315</v>
      </c>
      <c r="S63" s="389">
        <f>SUM(K60:K63)</f>
        <v>310</v>
      </c>
      <c r="T63" s="514">
        <f t="shared" si="6"/>
        <v>0.22954780807732136</v>
      </c>
      <c r="U63" s="389">
        <f t="shared" si="7"/>
        <v>2232</v>
      </c>
      <c r="V63" s="388"/>
      <c r="W63" s="389">
        <f t="shared" si="8"/>
        <v>2897</v>
      </c>
    </row>
    <row r="64" spans="1:23">
      <c r="A64" s="389">
        <v>2011</v>
      </c>
      <c r="B64" s="421">
        <v>1</v>
      </c>
      <c r="C64" s="432" t="s">
        <v>23</v>
      </c>
      <c r="D64" s="432">
        <v>767</v>
      </c>
      <c r="E64" s="389">
        <v>767</v>
      </c>
      <c r="F64" s="389">
        <v>257</v>
      </c>
      <c r="G64" s="389">
        <v>150</v>
      </c>
      <c r="H64" s="389">
        <v>182</v>
      </c>
      <c r="I64" s="389">
        <v>33</v>
      </c>
      <c r="J64" s="389">
        <v>81</v>
      </c>
      <c r="K64" s="389">
        <v>64</v>
      </c>
      <c r="L64" s="389">
        <v>585</v>
      </c>
      <c r="M64" s="388"/>
      <c r="N64" s="389">
        <f>SUM(H61:H64)</f>
        <v>624</v>
      </c>
      <c r="O64" s="389">
        <f t="shared" ref="O64:P67" si="10">SUM(F61:F64)</f>
        <v>933</v>
      </c>
      <c r="P64" s="389">
        <f t="shared" si="10"/>
        <v>584</v>
      </c>
      <c r="Q64" s="389">
        <f t="shared" ref="Q64:R67" si="11">SUM(I61:I64)</f>
        <v>114</v>
      </c>
      <c r="R64" s="389">
        <f t="shared" si="11"/>
        <v>327</v>
      </c>
      <c r="S64" s="389">
        <f>SUM(K61:K64)</f>
        <v>301</v>
      </c>
      <c r="T64" s="514">
        <f>N64/SUM(N64:S64)</f>
        <v>0.21644120707596254</v>
      </c>
      <c r="U64" s="389">
        <f>SUM(O64:S64)</f>
        <v>2259</v>
      </c>
      <c r="V64" s="388"/>
      <c r="W64" s="389">
        <f t="shared" si="8"/>
        <v>2883</v>
      </c>
    </row>
    <row r="65" spans="1:23">
      <c r="A65" s="389">
        <v>2011</v>
      </c>
      <c r="B65" s="421">
        <v>2</v>
      </c>
      <c r="C65" s="391"/>
      <c r="D65" s="432">
        <v>650</v>
      </c>
      <c r="E65" s="389">
        <v>650</v>
      </c>
      <c r="F65" s="389">
        <v>206</v>
      </c>
      <c r="G65" s="389">
        <v>108</v>
      </c>
      <c r="H65" s="389">
        <v>141</v>
      </c>
      <c r="I65" s="389">
        <v>32</v>
      </c>
      <c r="J65" s="389">
        <v>90</v>
      </c>
      <c r="K65" s="389">
        <v>73</v>
      </c>
      <c r="L65" s="389">
        <v>509</v>
      </c>
      <c r="M65" s="388"/>
      <c r="N65" s="389">
        <f>SUM(H62:H65)</f>
        <v>614</v>
      </c>
      <c r="O65" s="389">
        <f t="shared" si="10"/>
        <v>902</v>
      </c>
      <c r="P65" s="389">
        <f t="shared" si="10"/>
        <v>545</v>
      </c>
      <c r="Q65" s="389">
        <f t="shared" si="11"/>
        <v>117</v>
      </c>
      <c r="R65" s="389">
        <f t="shared" si="11"/>
        <v>328</v>
      </c>
      <c r="S65" s="389">
        <f t="shared" ref="S65:S83" si="12">SUM(K62:K65)</f>
        <v>301</v>
      </c>
      <c r="T65" s="514">
        <f>N65/SUM(N65:S65)</f>
        <v>0.21873886711791948</v>
      </c>
      <c r="U65" s="389">
        <f>SUM(O65:S65)</f>
        <v>2193</v>
      </c>
      <c r="V65" s="388"/>
      <c r="W65" s="389">
        <f t="shared" si="8"/>
        <v>2807</v>
      </c>
    </row>
    <row r="66" spans="1:23">
      <c r="A66" s="389">
        <v>2011</v>
      </c>
      <c r="B66" s="421">
        <v>3</v>
      </c>
      <c r="C66" s="391"/>
      <c r="D66" s="432">
        <v>621</v>
      </c>
      <c r="E66" s="389">
        <v>621</v>
      </c>
      <c r="F66" s="389">
        <v>217</v>
      </c>
      <c r="G66" s="389">
        <v>104</v>
      </c>
      <c r="H66" s="389">
        <v>121</v>
      </c>
      <c r="I66" s="389">
        <v>31</v>
      </c>
      <c r="J66" s="389">
        <v>75</v>
      </c>
      <c r="K66" s="389">
        <v>73</v>
      </c>
      <c r="L66" s="389">
        <v>500</v>
      </c>
      <c r="M66" s="388"/>
      <c r="N66" s="389">
        <f>SUM(H63:H66)</f>
        <v>632</v>
      </c>
      <c r="O66" s="389">
        <f t="shared" si="10"/>
        <v>922</v>
      </c>
      <c r="P66" s="389">
        <f t="shared" si="10"/>
        <v>508</v>
      </c>
      <c r="Q66" s="389">
        <f t="shared" si="11"/>
        <v>128</v>
      </c>
      <c r="R66" s="389">
        <f t="shared" si="11"/>
        <v>320</v>
      </c>
      <c r="S66" s="389">
        <f t="shared" si="12"/>
        <v>311</v>
      </c>
      <c r="T66" s="514">
        <f>N66/SUM(N66:S66)</f>
        <v>0.22403403048564338</v>
      </c>
      <c r="U66" s="389">
        <f>SUM(O66:S66)</f>
        <v>2189</v>
      </c>
      <c r="V66" s="388"/>
      <c r="W66" s="389">
        <f t="shared" si="8"/>
        <v>2821</v>
      </c>
    </row>
    <row r="67" spans="1:23">
      <c r="A67" s="389">
        <v>2011</v>
      </c>
      <c r="B67" s="421">
        <v>4</v>
      </c>
      <c r="C67" s="391"/>
      <c r="D67" s="432">
        <v>669</v>
      </c>
      <c r="E67" s="389">
        <v>669</v>
      </c>
      <c r="F67" s="389">
        <v>214</v>
      </c>
      <c r="G67" s="389">
        <v>119</v>
      </c>
      <c r="H67" s="389">
        <v>157</v>
      </c>
      <c r="I67" s="389">
        <v>32</v>
      </c>
      <c r="J67" s="389">
        <v>69</v>
      </c>
      <c r="K67" s="389">
        <v>78</v>
      </c>
      <c r="L67" s="389">
        <v>512</v>
      </c>
      <c r="M67" s="388"/>
      <c r="N67" s="389">
        <f>SUM(H64:H67)</f>
        <v>601</v>
      </c>
      <c r="O67" s="389">
        <f t="shared" si="10"/>
        <v>894</v>
      </c>
      <c r="P67" s="389">
        <f t="shared" si="10"/>
        <v>481</v>
      </c>
      <c r="Q67" s="389">
        <f t="shared" si="11"/>
        <v>128</v>
      </c>
      <c r="R67" s="389">
        <f t="shared" si="11"/>
        <v>315</v>
      </c>
      <c r="S67" s="389">
        <f t="shared" si="12"/>
        <v>288</v>
      </c>
      <c r="T67" s="514">
        <f>N67/SUM(N67:S67)</f>
        <v>0.22201699298115996</v>
      </c>
      <c r="U67" s="389">
        <f>SUM(O67:S67)</f>
        <v>2106</v>
      </c>
      <c r="V67" s="388"/>
      <c r="W67" s="389">
        <f t="shared" si="8"/>
        <v>2707</v>
      </c>
    </row>
    <row r="68" spans="1:23">
      <c r="A68" s="389">
        <v>2012</v>
      </c>
      <c r="B68" s="421">
        <v>1</v>
      </c>
      <c r="C68" s="432">
        <v>12</v>
      </c>
      <c r="D68" s="432">
        <v>765</v>
      </c>
      <c r="E68" s="389">
        <v>765</v>
      </c>
      <c r="F68" s="389">
        <v>237</v>
      </c>
      <c r="G68" s="389">
        <v>144</v>
      </c>
      <c r="H68" s="389">
        <v>180</v>
      </c>
      <c r="I68" s="389">
        <v>28</v>
      </c>
      <c r="J68" s="389">
        <v>68</v>
      </c>
      <c r="K68" s="389">
        <v>108</v>
      </c>
      <c r="L68" s="389">
        <v>585</v>
      </c>
      <c r="M68" s="388"/>
      <c r="N68" s="389">
        <f t="shared" ref="N68:N74" si="13">SUM(H65:H68)</f>
        <v>599</v>
      </c>
      <c r="O68" s="389">
        <f t="shared" ref="O68:O74" si="14">SUM(F65:F68)</f>
        <v>874</v>
      </c>
      <c r="P68" s="389">
        <f t="shared" ref="P68:P74" si="15">SUM(G65:G68)</f>
        <v>475</v>
      </c>
      <c r="Q68" s="389">
        <f t="shared" ref="Q68:Q74" si="16">SUM(I65:I68)</f>
        <v>123</v>
      </c>
      <c r="R68" s="389">
        <f t="shared" ref="R68:R74" si="17">SUM(J65:J68)</f>
        <v>302</v>
      </c>
      <c r="S68" s="389">
        <f t="shared" si="12"/>
        <v>332</v>
      </c>
      <c r="T68" s="514">
        <f t="shared" ref="T68:T74" si="18">N68/SUM(N68:S68)</f>
        <v>0.22144177449168206</v>
      </c>
      <c r="U68" s="389">
        <f t="shared" ref="U68:U74" si="19">SUM(O68:S68)</f>
        <v>2106</v>
      </c>
      <c r="V68" s="388"/>
      <c r="W68" s="389">
        <f t="shared" ref="W68:W74" si="20">SUM(N68:S68)</f>
        <v>2705</v>
      </c>
    </row>
    <row r="69" spans="1:23">
      <c r="A69" s="389">
        <v>2012</v>
      </c>
      <c r="B69" s="421">
        <v>2</v>
      </c>
      <c r="C69" s="391"/>
      <c r="D69" s="432">
        <v>684</v>
      </c>
      <c r="E69" s="389">
        <v>684</v>
      </c>
      <c r="F69" s="389">
        <v>200</v>
      </c>
      <c r="G69" s="389">
        <v>115</v>
      </c>
      <c r="H69" s="389">
        <v>143</v>
      </c>
      <c r="I69" s="389">
        <v>36</v>
      </c>
      <c r="J69" s="389">
        <v>94</v>
      </c>
      <c r="K69" s="389">
        <v>96</v>
      </c>
      <c r="L69" s="389">
        <v>541</v>
      </c>
      <c r="M69" s="388"/>
      <c r="N69" s="389">
        <f t="shared" si="13"/>
        <v>601</v>
      </c>
      <c r="O69" s="389">
        <f t="shared" si="14"/>
        <v>868</v>
      </c>
      <c r="P69" s="389">
        <f t="shared" si="15"/>
        <v>482</v>
      </c>
      <c r="Q69" s="389">
        <f t="shared" si="16"/>
        <v>127</v>
      </c>
      <c r="R69" s="389">
        <f t="shared" si="17"/>
        <v>306</v>
      </c>
      <c r="S69" s="389">
        <f t="shared" si="12"/>
        <v>355</v>
      </c>
      <c r="T69" s="514">
        <f t="shared" si="18"/>
        <v>0.2194231471339905</v>
      </c>
      <c r="U69" s="389">
        <f t="shared" si="19"/>
        <v>2138</v>
      </c>
      <c r="V69" s="388"/>
      <c r="W69" s="389">
        <f t="shared" si="20"/>
        <v>2739</v>
      </c>
    </row>
    <row r="70" spans="1:23">
      <c r="A70" s="421">
        <v>2012</v>
      </c>
      <c r="B70" s="421">
        <v>3</v>
      </c>
      <c r="C70" s="391"/>
      <c r="D70" s="432">
        <v>621</v>
      </c>
      <c r="E70" s="389">
        <v>621</v>
      </c>
      <c r="F70" s="389">
        <v>212</v>
      </c>
      <c r="G70" s="389">
        <v>95</v>
      </c>
      <c r="H70" s="389">
        <v>108</v>
      </c>
      <c r="I70" s="389">
        <v>26</v>
      </c>
      <c r="J70" s="389">
        <v>81</v>
      </c>
      <c r="K70" s="389">
        <v>99</v>
      </c>
      <c r="L70" s="389">
        <v>513</v>
      </c>
      <c r="M70" s="388"/>
      <c r="N70" s="389">
        <f t="shared" si="13"/>
        <v>588</v>
      </c>
      <c r="O70" s="389">
        <f t="shared" si="14"/>
        <v>863</v>
      </c>
      <c r="P70" s="389">
        <f t="shared" si="15"/>
        <v>473</v>
      </c>
      <c r="Q70" s="389">
        <f t="shared" si="16"/>
        <v>122</v>
      </c>
      <c r="R70" s="389">
        <f t="shared" si="17"/>
        <v>312</v>
      </c>
      <c r="S70" s="389">
        <f t="shared" si="12"/>
        <v>381</v>
      </c>
      <c r="T70" s="514">
        <f t="shared" si="18"/>
        <v>0.21467688937568455</v>
      </c>
      <c r="U70" s="389">
        <f t="shared" si="19"/>
        <v>2151</v>
      </c>
      <c r="V70" s="388"/>
      <c r="W70" s="389">
        <f t="shared" si="20"/>
        <v>2739</v>
      </c>
    </row>
    <row r="71" spans="1:23">
      <c r="A71" s="421">
        <v>2012</v>
      </c>
      <c r="B71" s="421">
        <v>4</v>
      </c>
      <c r="C71" s="391"/>
      <c r="D71" s="432">
        <v>728</v>
      </c>
      <c r="E71" s="389">
        <v>728</v>
      </c>
      <c r="F71" s="389">
        <v>249</v>
      </c>
      <c r="G71" s="389">
        <v>127</v>
      </c>
      <c r="H71" s="389">
        <v>177</v>
      </c>
      <c r="I71" s="389">
        <v>23</v>
      </c>
      <c r="J71" s="389">
        <v>70</v>
      </c>
      <c r="K71" s="389">
        <v>82</v>
      </c>
      <c r="L71" s="389">
        <v>551</v>
      </c>
      <c r="M71" s="388"/>
      <c r="N71" s="389">
        <f t="shared" si="13"/>
        <v>608</v>
      </c>
      <c r="O71" s="389">
        <f t="shared" si="14"/>
        <v>898</v>
      </c>
      <c r="P71" s="389">
        <f t="shared" si="15"/>
        <v>481</v>
      </c>
      <c r="Q71" s="389">
        <f t="shared" si="16"/>
        <v>113</v>
      </c>
      <c r="R71" s="389">
        <f t="shared" si="17"/>
        <v>313</v>
      </c>
      <c r="S71" s="389">
        <f t="shared" si="12"/>
        <v>385</v>
      </c>
      <c r="T71" s="514">
        <f t="shared" si="18"/>
        <v>0.21729807005003574</v>
      </c>
      <c r="U71" s="389">
        <f t="shared" si="19"/>
        <v>2190</v>
      </c>
      <c r="V71" s="388"/>
      <c r="W71" s="389">
        <f t="shared" si="20"/>
        <v>2798</v>
      </c>
    </row>
    <row r="72" spans="1:23">
      <c r="A72" s="421">
        <v>2013</v>
      </c>
      <c r="B72" s="421">
        <v>1</v>
      </c>
      <c r="C72" s="432">
        <v>13</v>
      </c>
      <c r="D72" s="432">
        <v>778</v>
      </c>
      <c r="E72" s="389">
        <v>778</v>
      </c>
      <c r="F72" s="389">
        <v>209</v>
      </c>
      <c r="G72" s="389">
        <v>144</v>
      </c>
      <c r="H72" s="389">
        <v>224</v>
      </c>
      <c r="I72" s="389">
        <v>40</v>
      </c>
      <c r="J72" s="389">
        <v>80</v>
      </c>
      <c r="K72" s="389">
        <v>81</v>
      </c>
      <c r="L72" s="389">
        <v>554</v>
      </c>
      <c r="M72" s="388"/>
      <c r="N72" s="389">
        <f t="shared" si="13"/>
        <v>652</v>
      </c>
      <c r="O72" s="389">
        <f t="shared" si="14"/>
        <v>870</v>
      </c>
      <c r="P72" s="389">
        <f t="shared" si="15"/>
        <v>481</v>
      </c>
      <c r="Q72" s="389">
        <f t="shared" si="16"/>
        <v>125</v>
      </c>
      <c r="R72" s="389">
        <f t="shared" si="17"/>
        <v>325</v>
      </c>
      <c r="S72" s="389">
        <f t="shared" si="12"/>
        <v>358</v>
      </c>
      <c r="T72" s="514">
        <f t="shared" si="18"/>
        <v>0.23194592671647102</v>
      </c>
      <c r="U72" s="389">
        <f t="shared" si="19"/>
        <v>2159</v>
      </c>
      <c r="V72" s="388"/>
      <c r="W72" s="389">
        <f t="shared" si="20"/>
        <v>2811</v>
      </c>
    </row>
    <row r="73" spans="1:23">
      <c r="A73" s="421">
        <v>2013</v>
      </c>
      <c r="B73" s="421">
        <v>2</v>
      </c>
      <c r="C73" s="391"/>
      <c r="D73" s="432">
        <v>690</v>
      </c>
      <c r="E73" s="389">
        <v>690</v>
      </c>
      <c r="F73" s="389">
        <v>229</v>
      </c>
      <c r="G73" s="389">
        <v>123</v>
      </c>
      <c r="H73" s="389">
        <v>139</v>
      </c>
      <c r="I73" s="389">
        <v>33</v>
      </c>
      <c r="J73" s="389">
        <v>76</v>
      </c>
      <c r="K73" s="389">
        <v>90</v>
      </c>
      <c r="L73" s="389">
        <v>551</v>
      </c>
      <c r="M73" s="388"/>
      <c r="N73" s="389">
        <f t="shared" si="13"/>
        <v>648</v>
      </c>
      <c r="O73" s="389">
        <f t="shared" si="14"/>
        <v>899</v>
      </c>
      <c r="P73" s="389">
        <f t="shared" si="15"/>
        <v>489</v>
      </c>
      <c r="Q73" s="389">
        <f t="shared" si="16"/>
        <v>122</v>
      </c>
      <c r="R73" s="389">
        <f t="shared" si="17"/>
        <v>307</v>
      </c>
      <c r="S73" s="389">
        <f t="shared" si="12"/>
        <v>352</v>
      </c>
      <c r="T73" s="514">
        <f t="shared" si="18"/>
        <v>0.23003194888178913</v>
      </c>
      <c r="U73" s="389">
        <f t="shared" si="19"/>
        <v>2169</v>
      </c>
      <c r="V73" s="388"/>
      <c r="W73" s="389">
        <f t="shared" si="20"/>
        <v>2817</v>
      </c>
    </row>
    <row r="74" spans="1:23">
      <c r="A74" s="421">
        <v>2013</v>
      </c>
      <c r="B74" s="421">
        <v>3</v>
      </c>
      <c r="C74" s="391"/>
      <c r="D74" s="432">
        <v>675</v>
      </c>
      <c r="E74" s="389">
        <v>675</v>
      </c>
      <c r="F74" s="389">
        <v>222</v>
      </c>
      <c r="G74" s="389">
        <v>139</v>
      </c>
      <c r="H74" s="389">
        <v>109</v>
      </c>
      <c r="I74" s="389">
        <v>23</v>
      </c>
      <c r="J74" s="389">
        <v>86</v>
      </c>
      <c r="K74" s="389">
        <v>96</v>
      </c>
      <c r="L74" s="389">
        <v>566</v>
      </c>
      <c r="M74" s="388"/>
      <c r="N74" s="389">
        <f t="shared" si="13"/>
        <v>649</v>
      </c>
      <c r="O74" s="389">
        <f t="shared" si="14"/>
        <v>909</v>
      </c>
      <c r="P74" s="389">
        <f t="shared" si="15"/>
        <v>533</v>
      </c>
      <c r="Q74" s="389">
        <f t="shared" si="16"/>
        <v>119</v>
      </c>
      <c r="R74" s="389">
        <f t="shared" si="17"/>
        <v>312</v>
      </c>
      <c r="S74" s="389">
        <f t="shared" si="12"/>
        <v>349</v>
      </c>
      <c r="T74" s="514">
        <f t="shared" si="18"/>
        <v>0.22605363984674329</v>
      </c>
      <c r="U74" s="389">
        <f t="shared" si="19"/>
        <v>2222</v>
      </c>
      <c r="V74" s="388"/>
      <c r="W74" s="389">
        <f t="shared" si="20"/>
        <v>2871</v>
      </c>
    </row>
    <row r="75" spans="1:23">
      <c r="A75" s="421">
        <v>2013</v>
      </c>
      <c r="B75" s="421">
        <v>4</v>
      </c>
      <c r="C75" s="391"/>
      <c r="D75" s="432">
        <v>742</v>
      </c>
      <c r="E75" s="389">
        <v>742</v>
      </c>
      <c r="F75" s="389">
        <v>258</v>
      </c>
      <c r="G75" s="389">
        <v>123</v>
      </c>
      <c r="H75" s="389">
        <v>174</v>
      </c>
      <c r="I75" s="389">
        <v>34</v>
      </c>
      <c r="J75" s="389">
        <v>68</v>
      </c>
      <c r="K75" s="389">
        <v>85</v>
      </c>
      <c r="L75" s="389">
        <v>568</v>
      </c>
      <c r="M75" s="388"/>
      <c r="N75" s="389">
        <f t="shared" ref="N75:N82" si="21">SUM(H72:H75)</f>
        <v>646</v>
      </c>
      <c r="O75" s="389">
        <f t="shared" ref="O75:P78" si="22">SUM(F72:F75)</f>
        <v>918</v>
      </c>
      <c r="P75" s="389">
        <f t="shared" si="22"/>
        <v>529</v>
      </c>
      <c r="Q75" s="389">
        <f t="shared" ref="Q75:R78" si="23">SUM(I72:I75)</f>
        <v>130</v>
      </c>
      <c r="R75" s="389">
        <f t="shared" si="23"/>
        <v>310</v>
      </c>
      <c r="S75" s="389">
        <f t="shared" si="12"/>
        <v>352</v>
      </c>
      <c r="T75" s="514">
        <f t="shared" ref="T75:T82" si="24">N75/SUM(N75:S75)</f>
        <v>0.22391681109185441</v>
      </c>
      <c r="U75" s="389">
        <f t="shared" ref="U75:U82" si="25">SUM(O75:S75)</f>
        <v>2239</v>
      </c>
      <c r="V75" s="388"/>
      <c r="W75" s="389">
        <f t="shared" ref="W75:W82" si="26">SUM(N75:S75)</f>
        <v>2885</v>
      </c>
    </row>
    <row r="76" spans="1:23">
      <c r="A76" s="421">
        <v>2014</v>
      </c>
      <c r="B76" s="421">
        <v>1</v>
      </c>
      <c r="C76" s="432">
        <v>14</v>
      </c>
      <c r="D76" s="432">
        <v>735</v>
      </c>
      <c r="E76" s="389">
        <v>735</v>
      </c>
      <c r="F76" s="389">
        <v>247</v>
      </c>
      <c r="G76" s="389">
        <v>136</v>
      </c>
      <c r="H76" s="389">
        <v>190</v>
      </c>
      <c r="I76" s="389">
        <v>33</v>
      </c>
      <c r="J76" s="389">
        <v>60</v>
      </c>
      <c r="K76" s="389">
        <v>69</v>
      </c>
      <c r="L76" s="389">
        <v>545</v>
      </c>
      <c r="M76" s="388"/>
      <c r="N76" s="389">
        <f t="shared" si="21"/>
        <v>612</v>
      </c>
      <c r="O76" s="389">
        <f t="shared" si="22"/>
        <v>956</v>
      </c>
      <c r="P76" s="389">
        <f t="shared" si="22"/>
        <v>521</v>
      </c>
      <c r="Q76" s="389">
        <f t="shared" si="23"/>
        <v>123</v>
      </c>
      <c r="R76" s="389">
        <f t="shared" si="23"/>
        <v>290</v>
      </c>
      <c r="S76" s="389">
        <f t="shared" si="12"/>
        <v>340</v>
      </c>
      <c r="T76" s="514">
        <f t="shared" si="24"/>
        <v>0.21534130893736805</v>
      </c>
      <c r="U76" s="389">
        <f t="shared" si="25"/>
        <v>2230</v>
      </c>
      <c r="V76" s="388"/>
      <c r="W76" s="389">
        <f t="shared" si="26"/>
        <v>2842</v>
      </c>
    </row>
    <row r="77" spans="1:23">
      <c r="A77" s="421">
        <v>2014</v>
      </c>
      <c r="B77" s="421">
        <v>2</v>
      </c>
      <c r="C77" s="391"/>
      <c r="D77" s="432">
        <v>676</v>
      </c>
      <c r="E77" s="389">
        <v>676</v>
      </c>
      <c r="F77" s="389">
        <v>215</v>
      </c>
      <c r="G77" s="389">
        <v>85</v>
      </c>
      <c r="H77" s="389">
        <v>144</v>
      </c>
      <c r="I77" s="389">
        <v>35</v>
      </c>
      <c r="J77" s="389">
        <v>95</v>
      </c>
      <c r="K77" s="389">
        <v>102</v>
      </c>
      <c r="L77" s="389">
        <v>532</v>
      </c>
      <c r="M77" s="388"/>
      <c r="N77" s="389">
        <f t="shared" si="21"/>
        <v>617</v>
      </c>
      <c r="O77" s="389">
        <f t="shared" si="22"/>
        <v>942</v>
      </c>
      <c r="P77" s="389">
        <f t="shared" si="22"/>
        <v>483</v>
      </c>
      <c r="Q77" s="389">
        <f t="shared" si="23"/>
        <v>125</v>
      </c>
      <c r="R77" s="389">
        <f t="shared" si="23"/>
        <v>309</v>
      </c>
      <c r="S77" s="389">
        <f t="shared" si="12"/>
        <v>352</v>
      </c>
      <c r="T77" s="514">
        <f t="shared" si="24"/>
        <v>0.21817538896746819</v>
      </c>
      <c r="U77" s="389">
        <f t="shared" si="25"/>
        <v>2211</v>
      </c>
      <c r="V77" s="388"/>
      <c r="W77" s="389">
        <f t="shared" si="26"/>
        <v>2828</v>
      </c>
    </row>
    <row r="78" spans="1:23">
      <c r="A78" s="421">
        <v>2014</v>
      </c>
      <c r="B78" s="421">
        <v>3</v>
      </c>
      <c r="C78" s="391"/>
      <c r="D78" s="432">
        <v>604</v>
      </c>
      <c r="E78" s="389">
        <v>604</v>
      </c>
      <c r="F78" s="389">
        <v>211</v>
      </c>
      <c r="G78" s="389">
        <v>98</v>
      </c>
      <c r="H78" s="389">
        <v>119</v>
      </c>
      <c r="I78" s="389">
        <v>28</v>
      </c>
      <c r="J78" s="389">
        <v>65</v>
      </c>
      <c r="K78" s="389">
        <v>83</v>
      </c>
      <c r="L78" s="389">
        <v>485</v>
      </c>
      <c r="M78" s="388"/>
      <c r="N78" s="389">
        <f t="shared" si="21"/>
        <v>627</v>
      </c>
      <c r="O78" s="389">
        <f t="shared" si="22"/>
        <v>931</v>
      </c>
      <c r="P78" s="389">
        <f t="shared" si="22"/>
        <v>442</v>
      </c>
      <c r="Q78" s="389">
        <f t="shared" si="23"/>
        <v>130</v>
      </c>
      <c r="R78" s="389">
        <f t="shared" si="23"/>
        <v>288</v>
      </c>
      <c r="S78" s="389">
        <f t="shared" si="12"/>
        <v>339</v>
      </c>
      <c r="T78" s="514">
        <f t="shared" si="24"/>
        <v>0.22742110990206746</v>
      </c>
      <c r="U78" s="389">
        <f t="shared" si="25"/>
        <v>2130</v>
      </c>
      <c r="V78" s="388"/>
      <c r="W78" s="389">
        <f t="shared" si="26"/>
        <v>2757</v>
      </c>
    </row>
    <row r="79" spans="1:23">
      <c r="A79" s="421">
        <v>2014</v>
      </c>
      <c r="B79" s="421">
        <v>4</v>
      </c>
      <c r="C79" s="391"/>
      <c r="D79" s="432">
        <v>706</v>
      </c>
      <c r="E79" s="389">
        <v>706</v>
      </c>
      <c r="F79" s="389">
        <v>244</v>
      </c>
      <c r="G79" s="389">
        <v>120</v>
      </c>
      <c r="H79" s="389">
        <v>176</v>
      </c>
      <c r="I79" s="389">
        <v>22</v>
      </c>
      <c r="J79" s="389">
        <v>71</v>
      </c>
      <c r="K79" s="389">
        <v>73</v>
      </c>
      <c r="L79" s="389">
        <v>530</v>
      </c>
      <c r="M79" s="388"/>
      <c r="N79" s="389">
        <f t="shared" si="21"/>
        <v>629</v>
      </c>
      <c r="O79" s="389">
        <f t="shared" ref="O79:P82" si="27">SUM(F76:F79)</f>
        <v>917</v>
      </c>
      <c r="P79" s="389">
        <f t="shared" si="27"/>
        <v>439</v>
      </c>
      <c r="Q79" s="389">
        <f t="shared" ref="Q79:R82" si="28">SUM(I76:I79)</f>
        <v>118</v>
      </c>
      <c r="R79" s="389">
        <f t="shared" si="28"/>
        <v>291</v>
      </c>
      <c r="S79" s="389">
        <f t="shared" si="12"/>
        <v>327</v>
      </c>
      <c r="T79" s="514">
        <f t="shared" si="24"/>
        <v>0.23116501286291805</v>
      </c>
      <c r="U79" s="389">
        <f t="shared" si="25"/>
        <v>2092</v>
      </c>
      <c r="V79" s="388"/>
      <c r="W79" s="389">
        <f t="shared" si="26"/>
        <v>2721</v>
      </c>
    </row>
    <row r="80" spans="1:23">
      <c r="A80" s="421">
        <v>2015</v>
      </c>
      <c r="B80" s="421">
        <v>1</v>
      </c>
      <c r="C80" s="432">
        <v>15</v>
      </c>
      <c r="D80" s="432">
        <v>703</v>
      </c>
      <c r="E80" s="389">
        <v>703</v>
      </c>
      <c r="F80" s="389">
        <v>195</v>
      </c>
      <c r="G80" s="389">
        <v>137</v>
      </c>
      <c r="H80" s="389">
        <v>196</v>
      </c>
      <c r="I80" s="389">
        <v>18</v>
      </c>
      <c r="J80" s="389">
        <v>71</v>
      </c>
      <c r="K80" s="389">
        <v>86</v>
      </c>
      <c r="L80" s="389">
        <v>507</v>
      </c>
      <c r="M80" s="388"/>
      <c r="N80" s="389">
        <f t="shared" si="21"/>
        <v>635</v>
      </c>
      <c r="O80" s="389">
        <f t="shared" si="27"/>
        <v>865</v>
      </c>
      <c r="P80" s="389">
        <f t="shared" si="27"/>
        <v>440</v>
      </c>
      <c r="Q80" s="389">
        <f t="shared" si="28"/>
        <v>103</v>
      </c>
      <c r="R80" s="389">
        <f t="shared" si="28"/>
        <v>302</v>
      </c>
      <c r="S80" s="389">
        <f t="shared" si="12"/>
        <v>344</v>
      </c>
      <c r="T80" s="514">
        <f t="shared" si="24"/>
        <v>0.2361472666418743</v>
      </c>
      <c r="U80" s="389">
        <f t="shared" si="25"/>
        <v>2054</v>
      </c>
      <c r="V80" s="388"/>
      <c r="W80" s="389">
        <f t="shared" si="26"/>
        <v>2689</v>
      </c>
    </row>
    <row r="81" spans="1:23">
      <c r="A81" s="421">
        <v>2015</v>
      </c>
      <c r="B81" s="421">
        <v>2</v>
      </c>
      <c r="C81" s="391"/>
      <c r="D81" s="432">
        <v>654</v>
      </c>
      <c r="E81" s="389">
        <v>654</v>
      </c>
      <c r="F81" s="389">
        <v>207</v>
      </c>
      <c r="G81" s="389">
        <v>108</v>
      </c>
      <c r="H81" s="389">
        <v>151</v>
      </c>
      <c r="I81" s="389">
        <v>27</v>
      </c>
      <c r="J81" s="389">
        <v>83</v>
      </c>
      <c r="K81" s="389">
        <v>78</v>
      </c>
      <c r="L81" s="389">
        <v>503</v>
      </c>
      <c r="M81" s="388"/>
      <c r="N81" s="389">
        <f t="shared" si="21"/>
        <v>642</v>
      </c>
      <c r="O81" s="389">
        <f t="shared" si="27"/>
        <v>857</v>
      </c>
      <c r="P81" s="389">
        <f t="shared" si="27"/>
        <v>463</v>
      </c>
      <c r="Q81" s="389">
        <f t="shared" si="28"/>
        <v>95</v>
      </c>
      <c r="R81" s="389">
        <f t="shared" si="28"/>
        <v>290</v>
      </c>
      <c r="S81" s="389">
        <f t="shared" si="12"/>
        <v>320</v>
      </c>
      <c r="T81" s="514">
        <f t="shared" si="24"/>
        <v>0.24071991001124859</v>
      </c>
      <c r="U81" s="389">
        <f t="shared" si="25"/>
        <v>2025</v>
      </c>
      <c r="V81" s="388"/>
      <c r="W81" s="389">
        <f t="shared" si="26"/>
        <v>2667</v>
      </c>
    </row>
    <row r="82" spans="1:23">
      <c r="A82" s="421">
        <v>2015</v>
      </c>
      <c r="B82" s="421">
        <v>3</v>
      </c>
      <c r="C82" s="391"/>
      <c r="D82" s="432">
        <v>695</v>
      </c>
      <c r="E82" s="389">
        <v>695</v>
      </c>
      <c r="F82" s="389">
        <v>257</v>
      </c>
      <c r="G82" s="389">
        <v>127</v>
      </c>
      <c r="H82" s="389">
        <v>118</v>
      </c>
      <c r="I82" s="389">
        <v>26</v>
      </c>
      <c r="J82" s="389">
        <v>82</v>
      </c>
      <c r="K82" s="389">
        <v>85</v>
      </c>
      <c r="L82" s="389">
        <v>577</v>
      </c>
      <c r="M82" s="388"/>
      <c r="N82" s="389">
        <f t="shared" si="21"/>
        <v>641</v>
      </c>
      <c r="O82" s="389">
        <f t="shared" si="27"/>
        <v>903</v>
      </c>
      <c r="P82" s="389">
        <f t="shared" si="27"/>
        <v>492</v>
      </c>
      <c r="Q82" s="389">
        <f t="shared" si="28"/>
        <v>93</v>
      </c>
      <c r="R82" s="389">
        <f t="shared" si="28"/>
        <v>307</v>
      </c>
      <c r="S82" s="389">
        <f t="shared" si="12"/>
        <v>322</v>
      </c>
      <c r="T82" s="514">
        <f t="shared" si="24"/>
        <v>0.2324147933284989</v>
      </c>
      <c r="U82" s="389">
        <f t="shared" si="25"/>
        <v>2117</v>
      </c>
      <c r="V82" s="388"/>
      <c r="W82" s="389">
        <f t="shared" si="26"/>
        <v>2758</v>
      </c>
    </row>
    <row r="83" spans="1:23">
      <c r="A83" s="421">
        <v>2015</v>
      </c>
      <c r="B83" s="421">
        <v>4</v>
      </c>
      <c r="C83" s="391"/>
      <c r="D83" s="432">
        <v>850</v>
      </c>
      <c r="E83" s="389">
        <v>850</v>
      </c>
      <c r="F83" s="389">
        <v>275</v>
      </c>
      <c r="G83" s="389">
        <v>165</v>
      </c>
      <c r="H83" s="389">
        <v>200</v>
      </c>
      <c r="I83" s="389">
        <v>29</v>
      </c>
      <c r="J83" s="389">
        <v>95</v>
      </c>
      <c r="K83" s="389">
        <v>86</v>
      </c>
      <c r="L83" s="389">
        <v>650</v>
      </c>
      <c r="M83" s="388"/>
      <c r="N83" s="389">
        <f t="shared" ref="N83" si="29">SUM(H80:H83)</f>
        <v>665</v>
      </c>
      <c r="O83" s="389">
        <f>SUM(F80:F83)</f>
        <v>934</v>
      </c>
      <c r="P83" s="389">
        <f>SUM(G80:G83)</f>
        <v>537</v>
      </c>
      <c r="Q83" s="389">
        <f>SUM(I80:I83)</f>
        <v>100</v>
      </c>
      <c r="R83" s="389">
        <f>SUM(J80:J83)</f>
        <v>331</v>
      </c>
      <c r="S83" s="389">
        <f t="shared" si="12"/>
        <v>335</v>
      </c>
      <c r="T83" s="514">
        <f>N83/SUM(N83:S83)</f>
        <v>0.22915230875258444</v>
      </c>
      <c r="U83" s="389">
        <f>SUM(O83:S83)</f>
        <v>2237</v>
      </c>
      <c r="V83" s="388"/>
      <c r="W83" s="389">
        <f t="shared" ref="W83" si="30">SUM(N83:S83)</f>
        <v>2902</v>
      </c>
    </row>
    <row r="84" spans="1:23">
      <c r="A84" s="421">
        <v>2016</v>
      </c>
      <c r="B84" s="421">
        <v>1</v>
      </c>
      <c r="C84" s="432">
        <v>16</v>
      </c>
      <c r="D84" s="432">
        <v>847</v>
      </c>
      <c r="E84" s="389">
        <v>847</v>
      </c>
      <c r="F84" s="389">
        <v>264</v>
      </c>
      <c r="G84" s="389">
        <v>176</v>
      </c>
      <c r="H84" s="389">
        <v>212</v>
      </c>
      <c r="I84" s="389">
        <v>30</v>
      </c>
      <c r="J84" s="389">
        <v>63</v>
      </c>
      <c r="K84" s="389">
        <v>102</v>
      </c>
      <c r="L84" s="389">
        <v>635</v>
      </c>
      <c r="N84" s="389">
        <f t="shared" ref="N84:N85" si="31">SUM(H81:H84)</f>
        <v>681</v>
      </c>
      <c r="O84" s="389">
        <f t="shared" ref="O84:P84" si="32">SUM(F81:F84)</f>
        <v>1003</v>
      </c>
      <c r="P84" s="389">
        <f t="shared" si="32"/>
        <v>576</v>
      </c>
      <c r="Q84" s="389">
        <f t="shared" ref="Q84:R84" si="33">SUM(I81:I84)</f>
        <v>112</v>
      </c>
      <c r="R84" s="389">
        <f t="shared" si="33"/>
        <v>323</v>
      </c>
      <c r="S84" s="389">
        <f t="shared" ref="S84:S85" si="34">SUM(K81:K84)</f>
        <v>351</v>
      </c>
      <c r="T84" s="514">
        <f t="shared" ref="T84:T85" si="35">N84/SUM(N84:S84)</f>
        <v>0.22357189757058438</v>
      </c>
      <c r="U84" s="389">
        <f t="shared" ref="U84:U85" si="36">SUM(O84:S84)</f>
        <v>2365</v>
      </c>
      <c r="V84" s="388"/>
      <c r="W84" s="389">
        <f t="shared" ref="W84:W85" si="37">SUM(N84:S84)</f>
        <v>3046</v>
      </c>
    </row>
    <row r="85" spans="1:23">
      <c r="A85" s="421">
        <v>2016</v>
      </c>
      <c r="B85" s="421">
        <v>2</v>
      </c>
      <c r="D85" s="432">
        <v>744</v>
      </c>
      <c r="E85" s="389">
        <v>744</v>
      </c>
      <c r="F85" s="389">
        <v>257</v>
      </c>
      <c r="G85" s="389">
        <v>129</v>
      </c>
      <c r="H85" s="389">
        <v>176</v>
      </c>
      <c r="I85" s="389">
        <v>31</v>
      </c>
      <c r="J85" s="389">
        <v>76</v>
      </c>
      <c r="K85" s="389">
        <v>75</v>
      </c>
      <c r="L85" s="389">
        <v>568</v>
      </c>
      <c r="N85" s="389">
        <f t="shared" si="31"/>
        <v>706</v>
      </c>
      <c r="O85" s="389">
        <f t="shared" ref="O85:P85" si="38">SUM(F82:F85)</f>
        <v>1053</v>
      </c>
      <c r="P85" s="389">
        <f t="shared" si="38"/>
        <v>597</v>
      </c>
      <c r="Q85" s="389">
        <f t="shared" ref="Q85:R85" si="39">SUM(I82:I85)</f>
        <v>116</v>
      </c>
      <c r="R85" s="389">
        <f t="shared" si="39"/>
        <v>316</v>
      </c>
      <c r="S85" s="389">
        <f t="shared" si="34"/>
        <v>348</v>
      </c>
      <c r="T85" s="514">
        <f t="shared" si="35"/>
        <v>0.22512755102040816</v>
      </c>
      <c r="U85" s="389">
        <f t="shared" si="36"/>
        <v>2430</v>
      </c>
      <c r="V85" s="388"/>
      <c r="W85" s="389">
        <f t="shared" si="37"/>
        <v>3136</v>
      </c>
    </row>
    <row r="86" spans="1:23">
      <c r="A86" s="421">
        <v>2016</v>
      </c>
      <c r="B86" s="421">
        <v>3</v>
      </c>
      <c r="D86" s="432">
        <v>672</v>
      </c>
      <c r="E86" s="389">
        <v>672</v>
      </c>
      <c r="F86" s="389">
        <v>232</v>
      </c>
      <c r="G86" s="389">
        <v>103</v>
      </c>
      <c r="H86" s="389">
        <v>157</v>
      </c>
      <c r="I86" s="389">
        <v>16</v>
      </c>
      <c r="J86" s="389">
        <v>78</v>
      </c>
      <c r="K86" s="389">
        <v>86</v>
      </c>
      <c r="L86" s="389">
        <v>515</v>
      </c>
      <c r="N86" s="389">
        <f t="shared" ref="N86" si="40">SUM(H83:H86)</f>
        <v>745</v>
      </c>
      <c r="O86" s="389">
        <f t="shared" ref="O86" si="41">SUM(F83:F86)</f>
        <v>1028</v>
      </c>
      <c r="P86" s="389">
        <f t="shared" ref="P86" si="42">SUM(G83:G86)</f>
        <v>573</v>
      </c>
      <c r="Q86" s="389">
        <f t="shared" ref="Q86" si="43">SUM(I83:I86)</f>
        <v>106</v>
      </c>
      <c r="R86" s="389">
        <f t="shared" ref="R86" si="44">SUM(J83:J86)</f>
        <v>312</v>
      </c>
      <c r="S86" s="389">
        <f t="shared" ref="S86" si="45">SUM(K83:K86)</f>
        <v>349</v>
      </c>
      <c r="T86" s="514">
        <f t="shared" ref="T86" si="46">N86/SUM(N86:S86)</f>
        <v>0.23931898490202377</v>
      </c>
      <c r="U86" s="389">
        <f t="shared" ref="U86" si="47">SUM(O86:S86)</f>
        <v>2368</v>
      </c>
      <c r="V86" s="388"/>
      <c r="W86" s="389">
        <f t="shared" ref="W86" si="48">SUM(N86:S86)</f>
        <v>3113</v>
      </c>
    </row>
    <row r="87" spans="1:23">
      <c r="A87" s="421">
        <v>2016</v>
      </c>
      <c r="B87" s="421">
        <v>4</v>
      </c>
      <c r="D87" s="599">
        <v>623</v>
      </c>
      <c r="E87" s="599">
        <v>623</v>
      </c>
      <c r="F87" s="599">
        <v>214</v>
      </c>
      <c r="G87" s="599">
        <v>115</v>
      </c>
      <c r="H87" s="599">
        <v>140</v>
      </c>
      <c r="I87" s="599">
        <v>21</v>
      </c>
      <c r="J87" s="599">
        <v>63</v>
      </c>
      <c r="K87" s="599">
        <v>70</v>
      </c>
      <c r="L87" s="600">
        <v>483</v>
      </c>
      <c r="N87" s="600">
        <f t="shared" ref="N87" si="49">SUM(H84:H87)</f>
        <v>685</v>
      </c>
      <c r="O87" s="600">
        <f t="shared" ref="O87" si="50">SUM(F84:F87)</f>
        <v>967</v>
      </c>
      <c r="P87" s="600">
        <f t="shared" ref="P87" si="51">SUM(G84:G87)</f>
        <v>523</v>
      </c>
      <c r="Q87" s="600">
        <f t="shared" ref="Q87" si="52">SUM(I84:I87)</f>
        <v>98</v>
      </c>
      <c r="R87" s="600">
        <f t="shared" ref="R87" si="53">SUM(J84:J87)</f>
        <v>280</v>
      </c>
      <c r="S87" s="600">
        <f t="shared" ref="S87" si="54">SUM(K84:K87)</f>
        <v>333</v>
      </c>
      <c r="T87" s="601">
        <f t="shared" ref="T87" si="55">N87/SUM(N87:S87)</f>
        <v>0.23735273735273735</v>
      </c>
      <c r="U87" s="600">
        <f t="shared" ref="U87" si="56">SUM(O87:S87)</f>
        <v>2201</v>
      </c>
      <c r="V87" s="602"/>
      <c r="W87" s="600">
        <f t="shared" ref="W87" si="57">SUM(N87:S87)</f>
        <v>2886</v>
      </c>
    </row>
    <row r="88" spans="1:23">
      <c r="A88" s="421"/>
      <c r="B88" s="421"/>
    </row>
    <row r="89" spans="1:23">
      <c r="A89" s="421"/>
      <c r="B89" s="421"/>
    </row>
    <row r="90" spans="1:23">
      <c r="D90" s="596" t="s">
        <v>595</v>
      </c>
      <c r="E90" s="597"/>
      <c r="F90" s="597"/>
      <c r="G90" s="597"/>
      <c r="H90" s="597"/>
      <c r="I90" s="597"/>
      <c r="J90" s="596"/>
      <c r="K90" s="596"/>
      <c r="L90" s="596"/>
    </row>
    <row r="91" spans="1:23">
      <c r="D91" s="598" t="s">
        <v>596</v>
      </c>
      <c r="E91" s="597"/>
      <c r="F91" s="597"/>
      <c r="G91" s="597"/>
      <c r="H91" s="597"/>
      <c r="I91" s="597"/>
      <c r="J91" s="596"/>
      <c r="K91" s="596"/>
      <c r="L91" s="596"/>
    </row>
  </sheetData>
  <customSheetViews>
    <customSheetView guid="{BE477902-03C8-43E2-8A95-9B5C06ED7E3B}" showPageBreaks="1" fitToPage="1">
      <pane xSplit="3" ySplit="19" topLeftCell="D53" activePane="bottomRight" state="frozen"/>
      <selection pane="bottomRight" activeCell="X69" sqref="X69"/>
      <pageMargins left="0.70866141732283472" right="0.70866141732283472" top="0.74803149606299213" bottom="0.74803149606299213" header="0.31496062992125984" footer="0.31496062992125984"/>
      <pageSetup paperSize="9" scale="52" orientation="landscape" r:id="rId1"/>
    </customSheetView>
    <customSheetView guid="{54431632-60CA-490A-B625-F84D986B77B5}" fitToPage="1">
      <pane xSplit="3" ySplit="19" topLeftCell="N35" activePane="bottomRight" state="frozen"/>
      <selection pane="bottomRight" activeCell="Z19" sqref="Z19"/>
      <pageMargins left="0.70866141732283472" right="0.70866141732283472" top="0.74803149606299213" bottom="0.74803149606299213" header="0.31496062992125984" footer="0.31496062992125984"/>
      <pageSetup paperSize="9" scale="52" orientation="landscape" r:id="rId2"/>
    </customSheetView>
    <customSheetView guid="{CA0580B8-3FF5-49ED-816A-017DDF38942F}" fitToPage="1">
      <pane xSplit="3" ySplit="19" topLeftCell="N53" activePane="bottomRight" state="frozen"/>
      <selection pane="bottomRight" activeCell="P78" sqref="P78"/>
      <pageMargins left="0.70866141732283472" right="0.70866141732283472" top="0.74803149606299213" bottom="0.74803149606299213" header="0.31496062992125984" footer="0.31496062992125984"/>
      <pageSetup paperSize="9" scale="52" orientation="landscape" r:id="rId3"/>
    </customSheetView>
  </customSheetViews>
  <mergeCells count="1">
    <mergeCell ref="N18:O18"/>
  </mergeCells>
  <pageMargins left="0.70866141732283472" right="0.70866141732283472" top="0.74803149606299213" bottom="0.74803149606299213" header="0.31496062992125984" footer="0.31496062992125984"/>
  <pageSetup paperSize="9" scale="52" orientation="landscape" r:id="rId4"/>
  <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  <pageSetUpPr fitToPage="1"/>
  </sheetPr>
  <dimension ref="A1:V105"/>
  <sheetViews>
    <sheetView topLeftCell="A64" zoomScaleNormal="100" workbookViewId="0">
      <selection activeCell="L82" sqref="L82"/>
    </sheetView>
  </sheetViews>
  <sheetFormatPr defaultRowHeight="13.2"/>
  <cols>
    <col min="6" max="6" width="9.44140625" bestFit="1" customWidth="1"/>
    <col min="7" max="7" width="10.5546875" customWidth="1"/>
  </cols>
  <sheetData>
    <row r="1" spans="1:21" ht="24.75" customHeight="1">
      <c r="A1" s="7" t="s">
        <v>137</v>
      </c>
      <c r="B1" s="7"/>
      <c r="C1" s="15"/>
      <c r="D1" s="15"/>
      <c r="E1" s="16"/>
      <c r="F1" s="16"/>
      <c r="G1" s="16"/>
      <c r="H1" s="16"/>
      <c r="I1" s="16"/>
      <c r="J1" s="1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17" spans="1:21">
      <c r="B17" s="276" t="s">
        <v>487</v>
      </c>
      <c r="C17" s="276"/>
      <c r="D17" s="276"/>
      <c r="E17" s="276"/>
      <c r="F17" s="276"/>
      <c r="G17" s="276"/>
    </row>
    <row r="18" spans="1:21" s="56" customFormat="1"/>
    <row r="19" spans="1:21">
      <c r="C19" s="618" t="s">
        <v>65</v>
      </c>
      <c r="D19" s="618"/>
      <c r="E19" s="618"/>
      <c r="F19" s="619" t="s">
        <v>66</v>
      </c>
      <c r="G19" s="619"/>
      <c r="H19" s="619"/>
      <c r="I19" s="619"/>
      <c r="J19" s="349" t="s">
        <v>567</v>
      </c>
      <c r="K19" s="349"/>
      <c r="L19" s="349"/>
    </row>
    <row r="20" spans="1:21" ht="27.6">
      <c r="A20" s="154" t="s">
        <v>28</v>
      </c>
      <c r="B20" s="32" t="s">
        <v>60</v>
      </c>
      <c r="C20" s="33" t="s">
        <v>67</v>
      </c>
      <c r="D20" s="33" t="s">
        <v>68</v>
      </c>
      <c r="E20" s="33" t="s">
        <v>69</v>
      </c>
      <c r="F20" s="34" t="s">
        <v>70</v>
      </c>
      <c r="G20" s="34" t="s">
        <v>239</v>
      </c>
      <c r="H20" s="34" t="s">
        <v>240</v>
      </c>
      <c r="I20" s="33" t="s">
        <v>59</v>
      </c>
      <c r="J20" s="33" t="s">
        <v>67</v>
      </c>
      <c r="K20" s="33" t="s">
        <v>68</v>
      </c>
      <c r="L20" s="34" t="s">
        <v>136</v>
      </c>
      <c r="M20" s="56"/>
      <c r="N20" s="56"/>
      <c r="O20" s="56"/>
      <c r="P20" s="56"/>
      <c r="Q20" s="56"/>
      <c r="R20" s="56"/>
      <c r="S20" s="56"/>
      <c r="T20" s="56"/>
      <c r="U20" s="56"/>
    </row>
    <row r="21" spans="1:21" ht="13.8">
      <c r="A21" s="22" t="s">
        <v>13</v>
      </c>
      <c r="B21" s="98" t="s">
        <v>24</v>
      </c>
      <c r="C21" s="333">
        <v>577.34</v>
      </c>
      <c r="D21" s="63">
        <v>8477.2000000000007</v>
      </c>
      <c r="E21" s="89">
        <v>9054.5400000000009</v>
      </c>
      <c r="F21" s="34"/>
      <c r="G21" s="33"/>
      <c r="H21" s="33"/>
      <c r="J21" s="33"/>
      <c r="K21" s="33"/>
      <c r="L21" s="34"/>
      <c r="M21" s="56"/>
      <c r="N21" s="56"/>
      <c r="O21" s="335"/>
      <c r="P21" s="56"/>
      <c r="Q21" s="56"/>
      <c r="R21" s="56"/>
      <c r="S21" s="56"/>
      <c r="T21" s="56"/>
      <c r="U21" s="56"/>
    </row>
    <row r="22" spans="1:21" ht="13.8">
      <c r="A22" s="152"/>
      <c r="B22" s="30" t="s">
        <v>25</v>
      </c>
      <c r="C22" s="333">
        <v>583.44999999999993</v>
      </c>
      <c r="D22" s="63">
        <v>8458.57</v>
      </c>
      <c r="E22" s="89">
        <v>9042.02</v>
      </c>
      <c r="F22" s="34"/>
      <c r="G22" s="33"/>
      <c r="H22" s="33"/>
      <c r="J22" s="33"/>
      <c r="K22" s="33"/>
      <c r="L22" s="34"/>
      <c r="M22" s="56"/>
      <c r="N22" s="56"/>
      <c r="O22" s="335"/>
      <c r="P22" s="56"/>
      <c r="Q22" s="56"/>
      <c r="R22" s="56"/>
      <c r="S22" s="56"/>
      <c r="T22" s="56"/>
      <c r="U22" s="56"/>
    </row>
    <row r="23" spans="1:21" ht="13.8">
      <c r="A23" s="153"/>
      <c r="B23" s="30" t="s">
        <v>26</v>
      </c>
      <c r="C23" s="63">
        <v>594</v>
      </c>
      <c r="D23" s="330">
        <v>8566</v>
      </c>
      <c r="E23" s="67">
        <v>9160</v>
      </c>
      <c r="F23" s="34"/>
      <c r="G23" s="29"/>
      <c r="H23" s="78"/>
      <c r="J23" s="33"/>
      <c r="K23" s="33"/>
      <c r="L23" s="34"/>
      <c r="M23" s="56"/>
      <c r="N23" s="56"/>
      <c r="O23" s="23"/>
      <c r="P23" s="56"/>
      <c r="Q23" s="56"/>
      <c r="R23" s="56"/>
      <c r="S23" s="56"/>
      <c r="T23" s="56"/>
      <c r="U23" s="56"/>
    </row>
    <row r="24" spans="1:21" ht="13.8">
      <c r="A24" s="22"/>
      <c r="B24" s="30" t="s">
        <v>27</v>
      </c>
      <c r="C24" s="63">
        <v>605</v>
      </c>
      <c r="D24" s="29">
        <v>8809</v>
      </c>
      <c r="E24" s="67">
        <v>9414</v>
      </c>
      <c r="F24" s="155"/>
      <c r="G24" s="68"/>
      <c r="H24" s="68"/>
      <c r="I24" s="54"/>
      <c r="J24" s="156"/>
      <c r="K24" s="156"/>
      <c r="L24" s="155"/>
      <c r="M24" s="56"/>
      <c r="N24" s="56"/>
      <c r="O24" s="23"/>
      <c r="P24" s="56"/>
      <c r="Q24" s="56"/>
      <c r="R24" s="56"/>
      <c r="S24" s="56"/>
      <c r="T24" s="56"/>
      <c r="U24" s="56"/>
    </row>
    <row r="25" spans="1:21" ht="13.8">
      <c r="A25" s="99" t="s">
        <v>14</v>
      </c>
      <c r="B25" s="98" t="s">
        <v>24</v>
      </c>
      <c r="C25" s="334">
        <v>607</v>
      </c>
      <c r="D25" s="95">
        <v>8746</v>
      </c>
      <c r="E25" s="95">
        <v>9353</v>
      </c>
      <c r="F25" s="35">
        <v>37316</v>
      </c>
      <c r="G25" s="63">
        <f>SUM(D22:D25)</f>
        <v>34579.57</v>
      </c>
      <c r="H25" s="63">
        <f>SUM(C22:C25)</f>
        <v>2389.4499999999998</v>
      </c>
      <c r="I25" s="63">
        <f>G25+H25</f>
        <v>36969.019999999997</v>
      </c>
      <c r="J25" s="36">
        <f t="shared" ref="J25:J68" si="0">(C25-C21)/C21</f>
        <v>5.1373540721238724E-2</v>
      </c>
      <c r="K25" s="36">
        <f t="shared" ref="K25:K68" si="1">(D25-D21)/D21</f>
        <v>3.1708583022696087E-2</v>
      </c>
      <c r="L25" s="36">
        <f t="shared" ref="L25:L68" si="2">(E25-E21)/E21</f>
        <v>3.2962469656106122E-2</v>
      </c>
      <c r="M25" s="56"/>
      <c r="N25" s="56"/>
      <c r="O25" s="56"/>
      <c r="P25" s="56"/>
      <c r="Q25" s="56"/>
      <c r="R25" s="56"/>
      <c r="S25" s="56"/>
      <c r="T25" s="56"/>
      <c r="U25" s="56"/>
    </row>
    <row r="26" spans="1:21" ht="13.8">
      <c r="A26" s="22"/>
      <c r="B26" s="30" t="s">
        <v>25</v>
      </c>
      <c r="C26" s="63">
        <v>610</v>
      </c>
      <c r="D26" s="29">
        <v>8747</v>
      </c>
      <c r="E26" s="29">
        <v>9357</v>
      </c>
      <c r="F26" s="35">
        <v>37408</v>
      </c>
      <c r="G26" s="131">
        <f>SUM(D23:D26)</f>
        <v>34868</v>
      </c>
      <c r="H26" s="131">
        <f>SUM(C23:C26)</f>
        <v>2416</v>
      </c>
      <c r="I26" s="344">
        <f t="shared" ref="I26:I68" si="3">G26+H26</f>
        <v>37284</v>
      </c>
      <c r="J26" s="36">
        <f t="shared" si="0"/>
        <v>4.5505184677350367E-2</v>
      </c>
      <c r="K26" s="36">
        <f t="shared" si="1"/>
        <v>3.4099144418028145E-2</v>
      </c>
      <c r="L26" s="36">
        <f t="shared" si="2"/>
        <v>3.4835136396513117E-2</v>
      </c>
      <c r="M26" s="56"/>
      <c r="N26" s="56"/>
      <c r="O26" s="56"/>
      <c r="P26" s="56"/>
      <c r="Q26" s="56"/>
      <c r="R26" s="56"/>
      <c r="S26" s="56"/>
      <c r="T26" s="56"/>
      <c r="U26" s="56"/>
    </row>
    <row r="27" spans="1:21" ht="13.8">
      <c r="A27" s="22"/>
      <c r="B27" s="30" t="s">
        <v>26</v>
      </c>
      <c r="C27" s="63">
        <v>616</v>
      </c>
      <c r="D27" s="29">
        <v>8851</v>
      </c>
      <c r="E27" s="29">
        <v>9467</v>
      </c>
      <c r="F27" s="35">
        <v>37500</v>
      </c>
      <c r="G27" s="29">
        <f>SUM(D24:D27)</f>
        <v>35153</v>
      </c>
      <c r="H27" s="78">
        <f>SUM(C24:C27)</f>
        <v>2438</v>
      </c>
      <c r="I27" s="344">
        <f t="shared" si="3"/>
        <v>37591</v>
      </c>
      <c r="J27" s="36">
        <f t="shared" si="0"/>
        <v>3.7037037037037035E-2</v>
      </c>
      <c r="K27" s="36">
        <f t="shared" si="1"/>
        <v>3.3271071678729863E-2</v>
      </c>
      <c r="L27" s="36">
        <f t="shared" si="2"/>
        <v>3.3515283842794757E-2</v>
      </c>
      <c r="M27" s="56"/>
      <c r="N27" s="56"/>
      <c r="O27" s="56"/>
      <c r="P27" s="56"/>
      <c r="Q27" s="56"/>
      <c r="R27" s="56"/>
      <c r="S27" s="56"/>
      <c r="T27" s="56"/>
      <c r="U27" s="56"/>
    </row>
    <row r="28" spans="1:21" ht="13.8">
      <c r="A28" s="22"/>
      <c r="B28" s="30" t="s">
        <v>27</v>
      </c>
      <c r="C28" s="63">
        <v>633</v>
      </c>
      <c r="D28" s="29">
        <v>9079</v>
      </c>
      <c r="E28" s="29">
        <v>9712</v>
      </c>
      <c r="F28" s="35">
        <v>37591</v>
      </c>
      <c r="G28" s="78">
        <f t="shared" ref="G28:G58" si="4">SUM(D25:D28)</f>
        <v>35423</v>
      </c>
      <c r="H28" s="78">
        <f t="shared" ref="H28:H58" si="5">SUM(C25:C28)</f>
        <v>2466</v>
      </c>
      <c r="I28" s="344">
        <f t="shared" si="3"/>
        <v>37889</v>
      </c>
      <c r="J28" s="36">
        <f t="shared" si="0"/>
        <v>4.6280991735537187E-2</v>
      </c>
      <c r="K28" s="36">
        <f t="shared" si="1"/>
        <v>3.0650471109092973E-2</v>
      </c>
      <c r="L28" s="36">
        <f t="shared" si="2"/>
        <v>3.1654981941788826E-2</v>
      </c>
    </row>
    <row r="29" spans="1:21" ht="13.8">
      <c r="A29" s="99" t="s">
        <v>15</v>
      </c>
      <c r="B29" s="98" t="s">
        <v>24</v>
      </c>
      <c r="C29" s="334">
        <v>628</v>
      </c>
      <c r="D29" s="95">
        <v>9009</v>
      </c>
      <c r="E29" s="126">
        <v>9637</v>
      </c>
      <c r="F29" s="35">
        <v>37681</v>
      </c>
      <c r="G29" s="78">
        <f t="shared" si="4"/>
        <v>35686</v>
      </c>
      <c r="H29" s="78">
        <f t="shared" si="5"/>
        <v>2487</v>
      </c>
      <c r="I29" s="344">
        <f t="shared" si="3"/>
        <v>38173</v>
      </c>
      <c r="J29" s="36">
        <f t="shared" si="0"/>
        <v>3.459637561779242E-2</v>
      </c>
      <c r="K29" s="36">
        <f t="shared" si="1"/>
        <v>3.0070889549508345E-2</v>
      </c>
      <c r="L29" s="36">
        <f t="shared" si="2"/>
        <v>3.0364588901956591E-2</v>
      </c>
    </row>
    <row r="30" spans="1:21" ht="13.8">
      <c r="A30" s="22"/>
      <c r="B30" s="30" t="s">
        <v>25</v>
      </c>
      <c r="C30" s="63">
        <v>632</v>
      </c>
      <c r="D30" s="29">
        <v>9020</v>
      </c>
      <c r="E30" s="29">
        <v>9652</v>
      </c>
      <c r="F30" s="35">
        <v>37773</v>
      </c>
      <c r="G30" s="78">
        <f t="shared" si="4"/>
        <v>35959</v>
      </c>
      <c r="H30" s="78">
        <f t="shared" si="5"/>
        <v>2509</v>
      </c>
      <c r="I30" s="344">
        <f t="shared" si="3"/>
        <v>38468</v>
      </c>
      <c r="J30" s="36">
        <f t="shared" si="0"/>
        <v>3.6065573770491806E-2</v>
      </c>
      <c r="K30" s="36">
        <f t="shared" si="1"/>
        <v>3.1210700811706869E-2</v>
      </c>
      <c r="L30" s="36">
        <f t="shared" si="2"/>
        <v>3.152719888853265E-2</v>
      </c>
    </row>
    <row r="31" spans="1:21" ht="13.8">
      <c r="A31" s="22"/>
      <c r="B31" s="30" t="s">
        <v>26</v>
      </c>
      <c r="C31" s="63">
        <v>645</v>
      </c>
      <c r="D31" s="29">
        <v>9133</v>
      </c>
      <c r="E31" s="29">
        <v>9778</v>
      </c>
      <c r="F31" s="35">
        <v>37865</v>
      </c>
      <c r="G31" s="78">
        <f t="shared" si="4"/>
        <v>36241</v>
      </c>
      <c r="H31" s="78">
        <f t="shared" si="5"/>
        <v>2538</v>
      </c>
      <c r="I31" s="344">
        <f t="shared" si="3"/>
        <v>38779</v>
      </c>
      <c r="J31" s="36">
        <f t="shared" si="0"/>
        <v>4.707792207792208E-2</v>
      </c>
      <c r="K31" s="36">
        <f t="shared" si="1"/>
        <v>3.1860806688509775E-2</v>
      </c>
      <c r="L31" s="36">
        <f t="shared" si="2"/>
        <v>3.2850955952255199E-2</v>
      </c>
    </row>
    <row r="32" spans="1:21" ht="13.8">
      <c r="A32" s="22"/>
      <c r="B32" s="30" t="s">
        <v>27</v>
      </c>
      <c r="C32" s="63">
        <v>665</v>
      </c>
      <c r="D32" s="29">
        <v>9363</v>
      </c>
      <c r="E32" s="29">
        <v>10028</v>
      </c>
      <c r="F32" s="35">
        <v>37956</v>
      </c>
      <c r="G32" s="78">
        <f t="shared" si="4"/>
        <v>36525</v>
      </c>
      <c r="H32" s="78">
        <f t="shared" si="5"/>
        <v>2570</v>
      </c>
      <c r="I32" s="344">
        <f t="shared" si="3"/>
        <v>39095</v>
      </c>
      <c r="J32" s="36">
        <f t="shared" si="0"/>
        <v>5.0552922590837282E-2</v>
      </c>
      <c r="K32" s="36">
        <f t="shared" si="1"/>
        <v>3.1280978081286485E-2</v>
      </c>
      <c r="L32" s="36">
        <f t="shared" si="2"/>
        <v>3.2537067545304776E-2</v>
      </c>
    </row>
    <row r="33" spans="1:22" ht="13.8">
      <c r="A33" s="99" t="s">
        <v>16</v>
      </c>
      <c r="B33" s="98" t="s">
        <v>24</v>
      </c>
      <c r="C33" s="334">
        <v>674</v>
      </c>
      <c r="D33" s="95">
        <v>9371</v>
      </c>
      <c r="E33" s="126">
        <v>10045</v>
      </c>
      <c r="F33" s="35">
        <v>38047</v>
      </c>
      <c r="G33" s="78">
        <f t="shared" si="4"/>
        <v>36887</v>
      </c>
      <c r="H33" s="78">
        <f t="shared" si="5"/>
        <v>2616</v>
      </c>
      <c r="I33" s="344">
        <f t="shared" si="3"/>
        <v>39503</v>
      </c>
      <c r="J33" s="36">
        <f t="shared" si="0"/>
        <v>7.32484076433121E-2</v>
      </c>
      <c r="K33" s="36">
        <f t="shared" si="1"/>
        <v>4.0182040182040184E-2</v>
      </c>
      <c r="L33" s="36">
        <f t="shared" si="2"/>
        <v>4.2336826813323646E-2</v>
      </c>
    </row>
    <row r="34" spans="1:22" ht="13.8">
      <c r="A34" s="22"/>
      <c r="B34" s="30" t="s">
        <v>25</v>
      </c>
      <c r="C34" s="63">
        <v>677</v>
      </c>
      <c r="D34" s="29">
        <v>9249</v>
      </c>
      <c r="E34" s="29">
        <v>9926</v>
      </c>
      <c r="F34" s="35">
        <v>38139</v>
      </c>
      <c r="G34" s="78">
        <f t="shared" si="4"/>
        <v>37116</v>
      </c>
      <c r="H34" s="78">
        <f t="shared" si="5"/>
        <v>2661</v>
      </c>
      <c r="I34" s="344">
        <f t="shared" si="3"/>
        <v>39777</v>
      </c>
      <c r="J34" s="36">
        <f t="shared" si="0"/>
        <v>7.1202531645569625E-2</v>
      </c>
      <c r="K34" s="36">
        <f t="shared" si="1"/>
        <v>2.5388026607538802E-2</v>
      </c>
      <c r="L34" s="36">
        <f t="shared" si="2"/>
        <v>2.838789888106092E-2</v>
      </c>
    </row>
    <row r="35" spans="1:22" ht="13.8">
      <c r="A35" s="22"/>
      <c r="B35" s="30" t="s">
        <v>26</v>
      </c>
      <c r="C35" s="63">
        <v>688</v>
      </c>
      <c r="D35" s="29">
        <v>9327</v>
      </c>
      <c r="E35" s="29">
        <v>10015</v>
      </c>
      <c r="F35" s="35">
        <v>38231</v>
      </c>
      <c r="G35" s="78">
        <f t="shared" si="4"/>
        <v>37310</v>
      </c>
      <c r="H35" s="78">
        <f t="shared" si="5"/>
        <v>2704</v>
      </c>
      <c r="I35" s="344">
        <f t="shared" si="3"/>
        <v>40014</v>
      </c>
      <c r="J35" s="36">
        <f t="shared" si="0"/>
        <v>6.6666666666666666E-2</v>
      </c>
      <c r="K35" s="36">
        <f t="shared" si="1"/>
        <v>2.1241651155151649E-2</v>
      </c>
      <c r="L35" s="36">
        <f t="shared" si="2"/>
        <v>2.4238085498056863E-2</v>
      </c>
    </row>
    <row r="36" spans="1:22" ht="13.8">
      <c r="A36" s="22"/>
      <c r="B36" s="30" t="s">
        <v>27</v>
      </c>
      <c r="C36" s="63">
        <v>705</v>
      </c>
      <c r="D36" s="29">
        <v>9545</v>
      </c>
      <c r="E36" s="29">
        <v>10250</v>
      </c>
      <c r="F36" s="35">
        <v>38322</v>
      </c>
      <c r="G36" s="78">
        <f t="shared" si="4"/>
        <v>37492</v>
      </c>
      <c r="H36" s="78">
        <f t="shared" si="5"/>
        <v>2744</v>
      </c>
      <c r="I36" s="344">
        <f t="shared" si="3"/>
        <v>40236</v>
      </c>
      <c r="J36" s="36">
        <f t="shared" si="0"/>
        <v>6.0150375939849621E-2</v>
      </c>
      <c r="K36" s="36">
        <f t="shared" si="1"/>
        <v>1.9438214247570224E-2</v>
      </c>
      <c r="L36" s="36">
        <f t="shared" si="2"/>
        <v>2.2138013562026326E-2</v>
      </c>
    </row>
    <row r="37" spans="1:22" ht="13.8">
      <c r="A37" s="99" t="s">
        <v>17</v>
      </c>
      <c r="B37" s="98" t="s">
        <v>24</v>
      </c>
      <c r="C37" s="334">
        <v>701</v>
      </c>
      <c r="D37" s="95">
        <v>9456</v>
      </c>
      <c r="E37" s="126">
        <v>10157</v>
      </c>
      <c r="F37" s="35">
        <v>38412</v>
      </c>
      <c r="G37" s="78">
        <f t="shared" si="4"/>
        <v>37577</v>
      </c>
      <c r="H37" s="78">
        <f t="shared" si="5"/>
        <v>2771</v>
      </c>
      <c r="I37" s="344">
        <f t="shared" si="3"/>
        <v>40348</v>
      </c>
      <c r="J37" s="36">
        <f t="shared" si="0"/>
        <v>4.0059347181008904E-2</v>
      </c>
      <c r="K37" s="36">
        <f t="shared" si="1"/>
        <v>9.0705367623519374E-3</v>
      </c>
      <c r="L37" s="36">
        <f t="shared" si="2"/>
        <v>1.1149825783972125E-2</v>
      </c>
    </row>
    <row r="38" spans="1:22" ht="13.8">
      <c r="A38" s="22"/>
      <c r="B38" s="30" t="s">
        <v>25</v>
      </c>
      <c r="C38" s="63">
        <v>702</v>
      </c>
      <c r="D38" s="29">
        <v>9386</v>
      </c>
      <c r="E38" s="29">
        <v>10088</v>
      </c>
      <c r="F38" s="35">
        <v>38504</v>
      </c>
      <c r="G38" s="78">
        <f t="shared" si="4"/>
        <v>37714</v>
      </c>
      <c r="H38" s="78">
        <f t="shared" si="5"/>
        <v>2796</v>
      </c>
      <c r="I38" s="344">
        <f t="shared" si="3"/>
        <v>40510</v>
      </c>
      <c r="J38" s="36">
        <f t="shared" si="0"/>
        <v>3.6927621861152143E-2</v>
      </c>
      <c r="K38" s="36">
        <f t="shared" si="1"/>
        <v>1.4812412152665154E-2</v>
      </c>
      <c r="L38" s="36">
        <f t="shared" si="2"/>
        <v>1.6320773725569213E-2</v>
      </c>
      <c r="S38" s="56"/>
      <c r="T38" s="56"/>
      <c r="U38" s="56"/>
      <c r="V38" s="56"/>
    </row>
    <row r="39" spans="1:22" ht="13.8">
      <c r="A39" s="22"/>
      <c r="B39" s="30" t="s">
        <v>26</v>
      </c>
      <c r="C39" s="63">
        <v>710</v>
      </c>
      <c r="D39" s="29">
        <v>9401</v>
      </c>
      <c r="E39" s="29">
        <v>10111</v>
      </c>
      <c r="F39" s="35">
        <v>38596</v>
      </c>
      <c r="G39" s="78">
        <f t="shared" si="4"/>
        <v>37788</v>
      </c>
      <c r="H39" s="78">
        <f t="shared" si="5"/>
        <v>2818</v>
      </c>
      <c r="I39" s="344">
        <f t="shared" si="3"/>
        <v>40606</v>
      </c>
      <c r="J39" s="36">
        <f t="shared" si="0"/>
        <v>3.1976744186046513E-2</v>
      </c>
      <c r="K39" s="36">
        <f t="shared" si="1"/>
        <v>7.9339551838747725E-3</v>
      </c>
      <c r="L39" s="36">
        <f t="shared" si="2"/>
        <v>9.5856215676485279E-3</v>
      </c>
    </row>
    <row r="40" spans="1:22" ht="13.8">
      <c r="A40" s="22"/>
      <c r="B40" s="30" t="s">
        <v>27</v>
      </c>
      <c r="C40" s="63">
        <v>720</v>
      </c>
      <c r="D40" s="29">
        <v>9553</v>
      </c>
      <c r="E40" s="29">
        <v>10273</v>
      </c>
      <c r="F40" s="35">
        <v>38687</v>
      </c>
      <c r="G40" s="78">
        <f t="shared" si="4"/>
        <v>37796</v>
      </c>
      <c r="H40" s="78">
        <f t="shared" si="5"/>
        <v>2833</v>
      </c>
      <c r="I40" s="344">
        <f t="shared" si="3"/>
        <v>40629</v>
      </c>
      <c r="J40" s="36">
        <f t="shared" si="0"/>
        <v>2.1276595744680851E-2</v>
      </c>
      <c r="K40" s="36">
        <f t="shared" si="1"/>
        <v>8.3813514929282349E-4</v>
      </c>
      <c r="L40" s="36">
        <f t="shared" si="2"/>
        <v>2.2439024390243901E-3</v>
      </c>
    </row>
    <row r="41" spans="1:22" ht="13.8">
      <c r="A41" s="99" t="s">
        <v>18</v>
      </c>
      <c r="B41" s="98" t="s">
        <v>24</v>
      </c>
      <c r="C41" s="334">
        <v>710</v>
      </c>
      <c r="D41" s="95">
        <v>9403</v>
      </c>
      <c r="E41" s="126">
        <v>10113</v>
      </c>
      <c r="F41" s="35">
        <v>38777</v>
      </c>
      <c r="G41" s="78">
        <f t="shared" si="4"/>
        <v>37743</v>
      </c>
      <c r="H41" s="78">
        <f t="shared" si="5"/>
        <v>2842</v>
      </c>
      <c r="I41" s="344">
        <f t="shared" si="3"/>
        <v>40585</v>
      </c>
      <c r="J41" s="36">
        <f t="shared" si="0"/>
        <v>1.2838801711840228E-2</v>
      </c>
      <c r="K41" s="36">
        <f t="shared" si="1"/>
        <v>-5.6049069373942471E-3</v>
      </c>
      <c r="L41" s="36">
        <f t="shared" si="2"/>
        <v>-4.3319877916707687E-3</v>
      </c>
    </row>
    <row r="42" spans="1:22" ht="13.8">
      <c r="A42" s="22"/>
      <c r="B42" s="30" t="s">
        <v>25</v>
      </c>
      <c r="C42" s="63">
        <v>713</v>
      </c>
      <c r="D42" s="29">
        <v>9313</v>
      </c>
      <c r="E42" s="29">
        <v>10026</v>
      </c>
      <c r="F42" s="35">
        <v>38869</v>
      </c>
      <c r="G42" s="78">
        <f t="shared" si="4"/>
        <v>37670</v>
      </c>
      <c r="H42" s="78">
        <f t="shared" si="5"/>
        <v>2853</v>
      </c>
      <c r="I42" s="344">
        <f t="shared" si="3"/>
        <v>40523</v>
      </c>
      <c r="J42" s="36">
        <f t="shared" si="0"/>
        <v>1.5669515669515671E-2</v>
      </c>
      <c r="K42" s="36">
        <f t="shared" si="1"/>
        <v>-7.7775410185382489E-3</v>
      </c>
      <c r="L42" s="36">
        <f t="shared" si="2"/>
        <v>-6.1459159397303726E-3</v>
      </c>
    </row>
    <row r="43" spans="1:22" ht="13.8">
      <c r="A43" s="22"/>
      <c r="B43" s="30" t="s">
        <v>26</v>
      </c>
      <c r="C43" s="63">
        <v>722</v>
      </c>
      <c r="D43" s="29">
        <v>9366</v>
      </c>
      <c r="E43" s="29">
        <v>10088</v>
      </c>
      <c r="F43" s="35">
        <v>38961</v>
      </c>
      <c r="G43" s="78">
        <f t="shared" si="4"/>
        <v>37635</v>
      </c>
      <c r="H43" s="78">
        <f t="shared" si="5"/>
        <v>2865</v>
      </c>
      <c r="I43" s="344">
        <f t="shared" si="3"/>
        <v>40500</v>
      </c>
      <c r="J43" s="36">
        <f t="shared" si="0"/>
        <v>1.6901408450704224E-2</v>
      </c>
      <c r="K43" s="36">
        <f t="shared" si="1"/>
        <v>-3.7230081906180195E-3</v>
      </c>
      <c r="L43" s="36">
        <f t="shared" si="2"/>
        <v>-2.2747502719810109E-3</v>
      </c>
    </row>
    <row r="44" spans="1:22" ht="13.8">
      <c r="A44" s="22"/>
      <c r="B44" s="30" t="s">
        <v>27</v>
      </c>
      <c r="C44" s="63">
        <v>743</v>
      </c>
      <c r="D44" s="29">
        <v>9612</v>
      </c>
      <c r="E44" s="29">
        <v>10355</v>
      </c>
      <c r="F44" s="35">
        <v>39052</v>
      </c>
      <c r="G44" s="78">
        <f t="shared" si="4"/>
        <v>37694</v>
      </c>
      <c r="H44" s="78">
        <f t="shared" si="5"/>
        <v>2888</v>
      </c>
      <c r="I44" s="344">
        <f t="shared" si="3"/>
        <v>40582</v>
      </c>
      <c r="J44" s="36">
        <f t="shared" si="0"/>
        <v>3.1944444444444442E-2</v>
      </c>
      <c r="K44" s="36">
        <f t="shared" si="1"/>
        <v>6.176070344394431E-3</v>
      </c>
      <c r="L44" s="36">
        <f t="shared" si="2"/>
        <v>7.9820889710892629E-3</v>
      </c>
    </row>
    <row r="45" spans="1:22" ht="13.8">
      <c r="A45" s="99" t="s">
        <v>19</v>
      </c>
      <c r="B45" s="98" t="s">
        <v>24</v>
      </c>
      <c r="C45" s="334">
        <v>732</v>
      </c>
      <c r="D45" s="95">
        <v>9540</v>
      </c>
      <c r="E45" s="126">
        <v>10272</v>
      </c>
      <c r="F45" s="35">
        <v>39142</v>
      </c>
      <c r="G45" s="78">
        <f t="shared" si="4"/>
        <v>37831</v>
      </c>
      <c r="H45" s="78">
        <f t="shared" si="5"/>
        <v>2910</v>
      </c>
      <c r="I45" s="344">
        <f t="shared" si="3"/>
        <v>40741</v>
      </c>
      <c r="J45" s="36">
        <f t="shared" si="0"/>
        <v>3.0985915492957747E-2</v>
      </c>
      <c r="K45" s="36">
        <f t="shared" si="1"/>
        <v>1.4569818143145804E-2</v>
      </c>
      <c r="L45" s="36">
        <f t="shared" si="2"/>
        <v>1.5722337585286267E-2</v>
      </c>
    </row>
    <row r="46" spans="1:22" ht="13.8">
      <c r="A46" s="22"/>
      <c r="B46" s="30" t="s">
        <v>25</v>
      </c>
      <c r="C46" s="63">
        <v>734</v>
      </c>
      <c r="D46" s="29">
        <v>9495</v>
      </c>
      <c r="E46" s="29">
        <v>10229</v>
      </c>
      <c r="F46" s="35">
        <v>39234</v>
      </c>
      <c r="G46" s="78">
        <f t="shared" si="4"/>
        <v>38013</v>
      </c>
      <c r="H46" s="78">
        <f t="shared" si="5"/>
        <v>2931</v>
      </c>
      <c r="I46" s="344">
        <f t="shared" si="3"/>
        <v>40944</v>
      </c>
      <c r="J46" s="36">
        <f t="shared" si="0"/>
        <v>2.9453015427769985E-2</v>
      </c>
      <c r="K46" s="36">
        <f t="shared" si="1"/>
        <v>1.9542574895307634E-2</v>
      </c>
      <c r="L46" s="36">
        <f t="shared" si="2"/>
        <v>2.0247356872132454E-2</v>
      </c>
    </row>
    <row r="47" spans="1:22" ht="13.8">
      <c r="A47" s="22"/>
      <c r="B47" s="30" t="s">
        <v>26</v>
      </c>
      <c r="C47" s="63">
        <v>742</v>
      </c>
      <c r="D47" s="29">
        <v>9539</v>
      </c>
      <c r="E47" s="29">
        <v>10281</v>
      </c>
      <c r="F47" s="35">
        <v>39326</v>
      </c>
      <c r="G47" s="78">
        <f t="shared" si="4"/>
        <v>38186</v>
      </c>
      <c r="H47" s="78">
        <f t="shared" si="5"/>
        <v>2951</v>
      </c>
      <c r="I47" s="344">
        <f t="shared" si="3"/>
        <v>41137</v>
      </c>
      <c r="J47" s="36">
        <f t="shared" si="0"/>
        <v>2.7700831024930747E-2</v>
      </c>
      <c r="K47" s="36">
        <f t="shared" si="1"/>
        <v>1.847106555626735E-2</v>
      </c>
      <c r="L47" s="36">
        <f t="shared" si="2"/>
        <v>1.9131641554321968E-2</v>
      </c>
    </row>
    <row r="48" spans="1:22" ht="13.8">
      <c r="A48" s="22"/>
      <c r="B48" s="30" t="s">
        <v>27</v>
      </c>
      <c r="C48" s="63">
        <v>754</v>
      </c>
      <c r="D48" s="29">
        <v>9680</v>
      </c>
      <c r="E48" s="29">
        <v>10434</v>
      </c>
      <c r="F48" s="35">
        <v>39417</v>
      </c>
      <c r="G48" s="78">
        <f t="shared" si="4"/>
        <v>38254</v>
      </c>
      <c r="H48" s="78">
        <f t="shared" si="5"/>
        <v>2962</v>
      </c>
      <c r="I48" s="344">
        <f t="shared" si="3"/>
        <v>41216</v>
      </c>
      <c r="J48" s="36">
        <f t="shared" si="0"/>
        <v>1.4804845222072678E-2</v>
      </c>
      <c r="K48" s="36">
        <f t="shared" si="1"/>
        <v>7.0744902205576365E-3</v>
      </c>
      <c r="L48" s="36">
        <f t="shared" si="2"/>
        <v>7.6291646547561563E-3</v>
      </c>
    </row>
    <row r="49" spans="1:12" ht="13.8">
      <c r="A49" s="99" t="s">
        <v>20</v>
      </c>
      <c r="B49" s="98" t="s">
        <v>24</v>
      </c>
      <c r="C49" s="334">
        <v>756</v>
      </c>
      <c r="D49" s="95">
        <v>9584</v>
      </c>
      <c r="E49" s="126">
        <v>10340</v>
      </c>
      <c r="F49" s="35">
        <v>39508</v>
      </c>
      <c r="G49" s="78">
        <f t="shared" si="4"/>
        <v>38298</v>
      </c>
      <c r="H49" s="78">
        <f t="shared" si="5"/>
        <v>2986</v>
      </c>
      <c r="I49" s="344">
        <f t="shared" si="3"/>
        <v>41284</v>
      </c>
      <c r="J49" s="36">
        <f t="shared" si="0"/>
        <v>3.2786885245901641E-2</v>
      </c>
      <c r="K49" s="36">
        <f t="shared" si="1"/>
        <v>4.6121593291404616E-3</v>
      </c>
      <c r="L49" s="36">
        <f t="shared" si="2"/>
        <v>6.6199376947040497E-3</v>
      </c>
    </row>
    <row r="50" spans="1:12" ht="13.8">
      <c r="A50" s="22"/>
      <c r="B50" s="30" t="s">
        <v>25</v>
      </c>
      <c r="C50" s="63">
        <v>742</v>
      </c>
      <c r="D50" s="29">
        <v>9309</v>
      </c>
      <c r="E50" s="29">
        <v>10051</v>
      </c>
      <c r="F50" s="35">
        <v>39600</v>
      </c>
      <c r="G50" s="78">
        <f t="shared" si="4"/>
        <v>38112</v>
      </c>
      <c r="H50" s="78">
        <f t="shared" si="5"/>
        <v>2994</v>
      </c>
      <c r="I50" s="344">
        <f t="shared" si="3"/>
        <v>41106</v>
      </c>
      <c r="J50" s="36">
        <f t="shared" si="0"/>
        <v>1.0899182561307902E-2</v>
      </c>
      <c r="K50" s="36">
        <f t="shared" si="1"/>
        <v>-1.9589257503949447E-2</v>
      </c>
      <c r="L50" s="36">
        <f t="shared" si="2"/>
        <v>-1.7401505523511586E-2</v>
      </c>
    </row>
    <row r="51" spans="1:12" ht="13.8">
      <c r="A51" s="22"/>
      <c r="B51" s="30" t="s">
        <v>26</v>
      </c>
      <c r="C51" s="63">
        <v>732</v>
      </c>
      <c r="D51" s="29">
        <v>9282</v>
      </c>
      <c r="E51" s="29">
        <v>10014</v>
      </c>
      <c r="F51" s="35">
        <v>39692</v>
      </c>
      <c r="G51" s="78">
        <f t="shared" si="4"/>
        <v>37855</v>
      </c>
      <c r="H51" s="78">
        <f t="shared" si="5"/>
        <v>2984</v>
      </c>
      <c r="I51" s="344">
        <f t="shared" si="3"/>
        <v>40839</v>
      </c>
      <c r="J51" s="36">
        <f t="shared" si="0"/>
        <v>-1.3477088948787063E-2</v>
      </c>
      <c r="K51" s="36">
        <f t="shared" si="1"/>
        <v>-2.6942027466191426E-2</v>
      </c>
      <c r="L51" s="36">
        <f t="shared" si="2"/>
        <v>-2.59702363583309E-2</v>
      </c>
    </row>
    <row r="52" spans="1:12" ht="13.8">
      <c r="A52" s="22"/>
      <c r="B52" s="30" t="s">
        <v>27</v>
      </c>
      <c r="C52" s="63">
        <v>736</v>
      </c>
      <c r="D52" s="29">
        <v>9499</v>
      </c>
      <c r="E52" s="29">
        <v>10235</v>
      </c>
      <c r="F52" s="35">
        <v>39783</v>
      </c>
      <c r="G52" s="78">
        <f t="shared" si="4"/>
        <v>37674</v>
      </c>
      <c r="H52" s="78">
        <f t="shared" si="5"/>
        <v>2966</v>
      </c>
      <c r="I52" s="344">
        <f t="shared" si="3"/>
        <v>40640</v>
      </c>
      <c r="J52" s="36">
        <f t="shared" si="0"/>
        <v>-2.3872679045092837E-2</v>
      </c>
      <c r="K52" s="36">
        <f t="shared" si="1"/>
        <v>-1.8698347107438017E-2</v>
      </c>
      <c r="L52" s="36">
        <f t="shared" si="2"/>
        <v>-1.9072263753114816E-2</v>
      </c>
    </row>
    <row r="53" spans="1:12" ht="13.8">
      <c r="A53" s="127" t="s">
        <v>21</v>
      </c>
      <c r="B53" s="98" t="s">
        <v>24</v>
      </c>
      <c r="C53" s="334">
        <v>719</v>
      </c>
      <c r="D53" s="95">
        <v>9405</v>
      </c>
      <c r="E53" s="126">
        <v>10124</v>
      </c>
      <c r="F53" s="35">
        <v>39873</v>
      </c>
      <c r="G53" s="78">
        <f t="shared" si="4"/>
        <v>37495</v>
      </c>
      <c r="H53" s="78">
        <f t="shared" si="5"/>
        <v>2929</v>
      </c>
      <c r="I53" s="344">
        <f t="shared" si="3"/>
        <v>40424</v>
      </c>
      <c r="J53" s="36">
        <f t="shared" si="0"/>
        <v>-4.8941798941798939E-2</v>
      </c>
      <c r="K53" s="36">
        <f t="shared" si="1"/>
        <v>-1.867696160267112E-2</v>
      </c>
      <c r="L53" s="36">
        <f t="shared" si="2"/>
        <v>-2.0889748549323017E-2</v>
      </c>
    </row>
    <row r="54" spans="1:12" ht="13.8">
      <c r="A54" s="24"/>
      <c r="B54" s="30" t="s">
        <v>25</v>
      </c>
      <c r="C54" s="63">
        <v>703</v>
      </c>
      <c r="D54" s="29">
        <v>9341</v>
      </c>
      <c r="E54" s="29">
        <v>10044</v>
      </c>
      <c r="F54" s="35">
        <v>39965</v>
      </c>
      <c r="G54" s="78">
        <f t="shared" si="4"/>
        <v>37527</v>
      </c>
      <c r="H54" s="78">
        <f t="shared" si="5"/>
        <v>2890</v>
      </c>
      <c r="I54" s="344">
        <f t="shared" si="3"/>
        <v>40417</v>
      </c>
      <c r="J54" s="36">
        <f t="shared" si="0"/>
        <v>-5.2560646900269542E-2</v>
      </c>
      <c r="K54" s="36">
        <f t="shared" si="1"/>
        <v>3.4375335696637662E-3</v>
      </c>
      <c r="L54" s="36">
        <f t="shared" si="2"/>
        <v>-6.9644811461546112E-4</v>
      </c>
    </row>
    <row r="55" spans="1:12" ht="13.8">
      <c r="A55" s="24"/>
      <c r="B55" s="30" t="s">
        <v>26</v>
      </c>
      <c r="C55" s="63">
        <v>703</v>
      </c>
      <c r="D55" s="29">
        <v>9405</v>
      </c>
      <c r="E55" s="29">
        <v>10108</v>
      </c>
      <c r="F55" s="35">
        <v>40057</v>
      </c>
      <c r="G55" s="78">
        <f t="shared" si="4"/>
        <v>37650</v>
      </c>
      <c r="H55" s="78">
        <f t="shared" si="5"/>
        <v>2861</v>
      </c>
      <c r="I55" s="344">
        <f t="shared" si="3"/>
        <v>40511</v>
      </c>
      <c r="J55" s="36">
        <f t="shared" si="0"/>
        <v>-3.9617486338797817E-2</v>
      </c>
      <c r="K55" s="36">
        <f t="shared" si="1"/>
        <v>1.3251454427925016E-2</v>
      </c>
      <c r="L55" s="36">
        <f t="shared" si="2"/>
        <v>9.3868583982424612E-3</v>
      </c>
    </row>
    <row r="56" spans="1:12" ht="13.8">
      <c r="A56" s="345"/>
      <c r="B56" s="346" t="s">
        <v>27</v>
      </c>
      <c r="C56" s="347">
        <v>719</v>
      </c>
      <c r="D56" s="68">
        <v>9601</v>
      </c>
      <c r="E56" s="348">
        <v>10320</v>
      </c>
      <c r="F56" s="35">
        <v>40148</v>
      </c>
      <c r="G56" s="78">
        <f t="shared" si="4"/>
        <v>37752</v>
      </c>
      <c r="H56" s="78">
        <f t="shared" si="5"/>
        <v>2844</v>
      </c>
      <c r="I56" s="344">
        <f t="shared" si="3"/>
        <v>40596</v>
      </c>
      <c r="J56" s="36">
        <f t="shared" si="0"/>
        <v>-2.309782608695652E-2</v>
      </c>
      <c r="K56" s="36">
        <f t="shared" si="1"/>
        <v>1.0737972418149279E-2</v>
      </c>
      <c r="L56" s="36">
        <f t="shared" si="2"/>
        <v>8.3048363458720076E-3</v>
      </c>
    </row>
    <row r="57" spans="1:12" ht="13.8">
      <c r="A57" s="24" t="s">
        <v>22</v>
      </c>
      <c r="B57" s="30" t="s">
        <v>24</v>
      </c>
      <c r="C57" s="63">
        <v>711</v>
      </c>
      <c r="D57" s="221">
        <v>9461</v>
      </c>
      <c r="E57" s="221">
        <v>10172</v>
      </c>
      <c r="F57" s="35">
        <v>40238</v>
      </c>
      <c r="G57" s="78">
        <f t="shared" si="4"/>
        <v>37808</v>
      </c>
      <c r="H57" s="78">
        <f t="shared" si="5"/>
        <v>2836</v>
      </c>
      <c r="I57" s="344">
        <f t="shared" si="3"/>
        <v>40644</v>
      </c>
      <c r="J57" s="36">
        <f t="shared" si="0"/>
        <v>-1.1126564673157162E-2</v>
      </c>
      <c r="K57" s="36">
        <f t="shared" si="1"/>
        <v>5.9542796384901651E-3</v>
      </c>
      <c r="L57" s="36">
        <f t="shared" si="2"/>
        <v>4.7412090082971162E-3</v>
      </c>
    </row>
    <row r="58" spans="1:12" ht="13.8">
      <c r="A58" s="24"/>
      <c r="B58" s="30" t="s">
        <v>25</v>
      </c>
      <c r="C58" s="63">
        <v>708</v>
      </c>
      <c r="D58" s="221">
        <v>9358</v>
      </c>
      <c r="E58" s="221">
        <v>10066</v>
      </c>
      <c r="F58" s="35">
        <v>40330</v>
      </c>
      <c r="G58" s="78">
        <f t="shared" si="4"/>
        <v>37825</v>
      </c>
      <c r="H58" s="78">
        <f t="shared" si="5"/>
        <v>2841</v>
      </c>
      <c r="I58" s="344">
        <f t="shared" si="3"/>
        <v>40666</v>
      </c>
      <c r="J58" s="36">
        <f t="shared" si="0"/>
        <v>7.1123755334281651E-3</v>
      </c>
      <c r="K58" s="36">
        <f t="shared" si="1"/>
        <v>1.8199336259501124E-3</v>
      </c>
      <c r="L58" s="36">
        <f t="shared" si="2"/>
        <v>2.1903624054161689E-3</v>
      </c>
    </row>
    <row r="59" spans="1:12" ht="13.8">
      <c r="A59" s="24"/>
      <c r="B59" s="30" t="s">
        <v>26</v>
      </c>
      <c r="C59" s="63">
        <v>711</v>
      </c>
      <c r="D59" s="221">
        <v>9378</v>
      </c>
      <c r="E59" s="221">
        <v>10089</v>
      </c>
      <c r="F59" s="35">
        <v>40422</v>
      </c>
      <c r="G59" s="78">
        <f t="shared" ref="G59:G64" si="6">SUM(D56:D59)</f>
        <v>37798</v>
      </c>
      <c r="H59" s="78">
        <f t="shared" ref="H59:H64" si="7">SUM(C56:C59)</f>
        <v>2849</v>
      </c>
      <c r="I59" s="344">
        <f t="shared" si="3"/>
        <v>40647</v>
      </c>
      <c r="J59" s="36">
        <f t="shared" si="0"/>
        <v>1.1379800853485065E-2</v>
      </c>
      <c r="K59" s="36">
        <f t="shared" si="1"/>
        <v>-2.8708133971291866E-3</v>
      </c>
      <c r="L59" s="36">
        <f t="shared" si="2"/>
        <v>-1.8796992481203006E-3</v>
      </c>
    </row>
    <row r="60" spans="1:12" ht="13.8">
      <c r="A60" s="345"/>
      <c r="B60" s="346" t="s">
        <v>27</v>
      </c>
      <c r="C60" s="347">
        <v>723</v>
      </c>
      <c r="D60" s="68">
        <v>9529</v>
      </c>
      <c r="E60" s="348">
        <v>10252</v>
      </c>
      <c r="F60" s="35">
        <v>40513</v>
      </c>
      <c r="G60" s="159">
        <f t="shared" si="6"/>
        <v>37726</v>
      </c>
      <c r="H60" s="159">
        <f t="shared" si="7"/>
        <v>2853</v>
      </c>
      <c r="I60" s="344">
        <f t="shared" si="3"/>
        <v>40579</v>
      </c>
      <c r="J60" s="36">
        <f t="shared" si="0"/>
        <v>5.5632823365785811E-3</v>
      </c>
      <c r="K60" s="36">
        <f t="shared" si="1"/>
        <v>-7.4992188313717321E-3</v>
      </c>
      <c r="L60" s="36">
        <f t="shared" si="2"/>
        <v>-6.5891472868217053E-3</v>
      </c>
    </row>
    <row r="61" spans="1:12" ht="13.8">
      <c r="A61" s="24">
        <v>11</v>
      </c>
      <c r="B61" s="30" t="s">
        <v>24</v>
      </c>
      <c r="C61" s="63">
        <v>714</v>
      </c>
      <c r="D61" s="221">
        <v>9358</v>
      </c>
      <c r="E61" s="221">
        <v>10072</v>
      </c>
      <c r="F61" s="35">
        <v>40603</v>
      </c>
      <c r="G61" s="209">
        <f t="shared" si="6"/>
        <v>37623</v>
      </c>
      <c r="H61" s="209">
        <f t="shared" si="7"/>
        <v>2856</v>
      </c>
      <c r="I61" s="344">
        <f t="shared" si="3"/>
        <v>40479</v>
      </c>
      <c r="J61" s="36">
        <f t="shared" si="0"/>
        <v>4.2194092827004216E-3</v>
      </c>
      <c r="K61" s="36">
        <f t="shared" si="1"/>
        <v>-1.0886798435683331E-2</v>
      </c>
      <c r="L61" s="36">
        <f t="shared" si="2"/>
        <v>-9.8309083759339361E-3</v>
      </c>
    </row>
    <row r="62" spans="1:12" ht="13.8">
      <c r="A62" s="24"/>
      <c r="B62" s="30" t="s">
        <v>25</v>
      </c>
      <c r="C62" s="63">
        <v>711</v>
      </c>
      <c r="D62" s="221">
        <v>9242</v>
      </c>
      <c r="E62" s="221">
        <v>9953</v>
      </c>
      <c r="F62" s="222">
        <v>40695</v>
      </c>
      <c r="G62" s="221">
        <f t="shared" si="6"/>
        <v>37507</v>
      </c>
      <c r="H62" s="221">
        <f t="shared" si="7"/>
        <v>2859</v>
      </c>
      <c r="I62" s="344">
        <f t="shared" si="3"/>
        <v>40366</v>
      </c>
      <c r="J62" s="36">
        <f t="shared" si="0"/>
        <v>4.2372881355932203E-3</v>
      </c>
      <c r="K62" s="36">
        <f t="shared" si="1"/>
        <v>-1.2395811070741612E-2</v>
      </c>
      <c r="L62" s="36">
        <f t="shared" si="2"/>
        <v>-1.1225909000596066E-2</v>
      </c>
    </row>
    <row r="63" spans="1:12" ht="13.8">
      <c r="A63" s="24"/>
      <c r="B63" s="30" t="s">
        <v>26</v>
      </c>
      <c r="C63" s="63">
        <v>714</v>
      </c>
      <c r="D63" s="226">
        <v>9252</v>
      </c>
      <c r="E63" s="226">
        <v>9966</v>
      </c>
      <c r="F63" s="222">
        <v>40787</v>
      </c>
      <c r="G63" s="226">
        <f t="shared" si="6"/>
        <v>37381</v>
      </c>
      <c r="H63" s="226">
        <f t="shared" si="7"/>
        <v>2862</v>
      </c>
      <c r="I63" s="344">
        <f t="shared" si="3"/>
        <v>40243</v>
      </c>
      <c r="J63" s="36">
        <f t="shared" si="0"/>
        <v>4.2194092827004216E-3</v>
      </c>
      <c r="K63" s="36">
        <f t="shared" si="1"/>
        <v>-1.3435700575815739E-2</v>
      </c>
      <c r="L63" s="36">
        <f t="shared" si="2"/>
        <v>-1.2191495688373476E-2</v>
      </c>
    </row>
    <row r="64" spans="1:12" ht="13.8">
      <c r="A64" s="345"/>
      <c r="B64" s="346" t="s">
        <v>27</v>
      </c>
      <c r="C64" s="347">
        <v>721</v>
      </c>
      <c r="D64" s="68">
        <v>9407</v>
      </c>
      <c r="E64" s="68">
        <v>10128</v>
      </c>
      <c r="F64" s="222">
        <v>40878</v>
      </c>
      <c r="G64" s="240">
        <f t="shared" si="6"/>
        <v>37259</v>
      </c>
      <c r="H64" s="240">
        <f t="shared" si="7"/>
        <v>2860</v>
      </c>
      <c r="I64" s="344">
        <f t="shared" si="3"/>
        <v>40119</v>
      </c>
      <c r="J64" s="36">
        <f t="shared" si="0"/>
        <v>-2.7662517289073307E-3</v>
      </c>
      <c r="K64" s="36">
        <f t="shared" si="1"/>
        <v>-1.2803022352817715E-2</v>
      </c>
      <c r="L64" s="36">
        <f t="shared" si="2"/>
        <v>-1.2095200936402654E-2</v>
      </c>
    </row>
    <row r="65" spans="1:12" ht="13.8">
      <c r="A65" s="24">
        <v>12</v>
      </c>
      <c r="B65" s="30" t="s">
        <v>24</v>
      </c>
      <c r="C65" s="63">
        <v>717</v>
      </c>
      <c r="D65" s="261">
        <v>9371</v>
      </c>
      <c r="E65" s="261">
        <v>10088</v>
      </c>
      <c r="F65" s="222">
        <v>40969</v>
      </c>
      <c r="G65" s="261">
        <f t="shared" ref="G65:G70" si="8">SUM(D62:D65)</f>
        <v>37272</v>
      </c>
      <c r="H65" s="261">
        <f t="shared" ref="H65:H70" si="9">SUM(C62:C65)</f>
        <v>2863</v>
      </c>
      <c r="I65" s="344">
        <f t="shared" si="3"/>
        <v>40135</v>
      </c>
      <c r="J65" s="36">
        <f t="shared" si="0"/>
        <v>4.2016806722689074E-3</v>
      </c>
      <c r="K65" s="36">
        <f t="shared" si="1"/>
        <v>1.3891857234451805E-3</v>
      </c>
      <c r="L65" s="36">
        <f t="shared" si="2"/>
        <v>1.5885623510722795E-3</v>
      </c>
    </row>
    <row r="66" spans="1:12" ht="13.8">
      <c r="A66" s="24"/>
      <c r="B66" s="30" t="s">
        <v>25</v>
      </c>
      <c r="C66" s="63">
        <v>709</v>
      </c>
      <c r="D66" s="309">
        <v>9210</v>
      </c>
      <c r="E66" s="309">
        <v>9919</v>
      </c>
      <c r="F66" s="222">
        <v>41061</v>
      </c>
      <c r="G66" s="309">
        <f t="shared" si="8"/>
        <v>37240</v>
      </c>
      <c r="H66" s="309">
        <f t="shared" si="9"/>
        <v>2861</v>
      </c>
      <c r="I66" s="344">
        <f t="shared" si="3"/>
        <v>40101</v>
      </c>
      <c r="J66" s="36">
        <f t="shared" si="0"/>
        <v>-2.8129395218002813E-3</v>
      </c>
      <c r="K66" s="36">
        <f t="shared" si="1"/>
        <v>-3.4624540142826226E-3</v>
      </c>
      <c r="L66" s="36">
        <f t="shared" si="2"/>
        <v>-3.4160554606651261E-3</v>
      </c>
    </row>
    <row r="67" spans="1:12" ht="13.8">
      <c r="A67" s="24"/>
      <c r="B67" s="30" t="s">
        <v>26</v>
      </c>
      <c r="C67" s="63">
        <v>713</v>
      </c>
      <c r="D67" s="326">
        <v>9270</v>
      </c>
      <c r="E67" s="326">
        <v>9983</v>
      </c>
      <c r="F67" s="222">
        <v>41153</v>
      </c>
      <c r="G67" s="326">
        <f t="shared" si="8"/>
        <v>37258</v>
      </c>
      <c r="H67" s="326">
        <f t="shared" si="9"/>
        <v>2860</v>
      </c>
      <c r="I67" s="344">
        <f t="shared" si="3"/>
        <v>40118</v>
      </c>
      <c r="J67" s="36">
        <f t="shared" si="0"/>
        <v>-1.4005602240896359E-3</v>
      </c>
      <c r="K67" s="36">
        <f t="shared" si="1"/>
        <v>1.9455252918287938E-3</v>
      </c>
      <c r="L67" s="36">
        <f t="shared" si="2"/>
        <v>1.7057997190447522E-3</v>
      </c>
    </row>
    <row r="68" spans="1:12" ht="13.8">
      <c r="A68" s="24"/>
      <c r="B68" s="30" t="s">
        <v>27</v>
      </c>
      <c r="C68" s="63">
        <v>725</v>
      </c>
      <c r="D68" s="336">
        <v>9490</v>
      </c>
      <c r="E68" s="68">
        <v>10215</v>
      </c>
      <c r="F68" s="339">
        <v>41244</v>
      </c>
      <c r="G68" s="336">
        <f t="shared" si="8"/>
        <v>37341</v>
      </c>
      <c r="H68" s="336">
        <f t="shared" si="9"/>
        <v>2864</v>
      </c>
      <c r="I68" s="344">
        <f t="shared" si="3"/>
        <v>40205</v>
      </c>
      <c r="J68" s="36">
        <f t="shared" si="0"/>
        <v>5.5478502080443829E-3</v>
      </c>
      <c r="K68" s="36">
        <f t="shared" si="1"/>
        <v>8.8232167534814492E-3</v>
      </c>
      <c r="L68" s="36">
        <f t="shared" si="2"/>
        <v>8.5900473933649291E-3</v>
      </c>
    </row>
    <row r="69" spans="1:12" ht="13.8">
      <c r="A69" s="127">
        <v>13</v>
      </c>
      <c r="B69" s="98" t="s">
        <v>24</v>
      </c>
      <c r="C69" s="334">
        <v>720</v>
      </c>
      <c r="D69" s="95">
        <v>9402</v>
      </c>
      <c r="E69" s="350">
        <v>10122</v>
      </c>
      <c r="F69" s="339">
        <v>41334</v>
      </c>
      <c r="G69" s="350">
        <f t="shared" si="8"/>
        <v>37372</v>
      </c>
      <c r="H69" s="350">
        <f t="shared" si="9"/>
        <v>2867</v>
      </c>
      <c r="I69" s="350">
        <f t="shared" ref="I69:I77" si="10">G69+H69</f>
        <v>40239</v>
      </c>
      <c r="J69" s="36">
        <f t="shared" ref="J69:L70" si="11">(C69-C65)/C65</f>
        <v>4.1841004184100415E-3</v>
      </c>
      <c r="K69" s="36">
        <f t="shared" si="11"/>
        <v>3.3080781133283535E-3</v>
      </c>
      <c r="L69" s="36">
        <f t="shared" si="11"/>
        <v>3.3703409992069788E-3</v>
      </c>
    </row>
    <row r="70" spans="1:12" ht="13.8">
      <c r="A70" s="370"/>
      <c r="B70" s="30" t="s">
        <v>25</v>
      </c>
      <c r="C70" s="89">
        <v>723</v>
      </c>
      <c r="D70" s="67">
        <v>9373</v>
      </c>
      <c r="E70" s="367">
        <v>10096</v>
      </c>
      <c r="F70" s="339">
        <v>41426</v>
      </c>
      <c r="G70" s="367">
        <f t="shared" si="8"/>
        <v>37535</v>
      </c>
      <c r="H70" s="367">
        <f t="shared" si="9"/>
        <v>2881</v>
      </c>
      <c r="I70" s="367">
        <f t="shared" si="10"/>
        <v>40416</v>
      </c>
      <c r="J70" s="36">
        <f t="shared" si="11"/>
        <v>1.9746121297602257E-2</v>
      </c>
      <c r="K70" s="36">
        <f t="shared" si="11"/>
        <v>1.769815418023887E-2</v>
      </c>
      <c r="L70" s="36">
        <f t="shared" si="11"/>
        <v>1.7844540780320595E-2</v>
      </c>
    </row>
    <row r="71" spans="1:12" ht="13.8">
      <c r="A71" s="24"/>
      <c r="B71" s="30" t="s">
        <v>26</v>
      </c>
      <c r="C71" s="63">
        <v>735</v>
      </c>
      <c r="D71" s="350">
        <v>9464</v>
      </c>
      <c r="E71" s="350">
        <v>10199</v>
      </c>
      <c r="F71" s="339">
        <v>41518</v>
      </c>
      <c r="G71" s="384">
        <f t="shared" ref="G71:G77" si="12">SUM(D68:D71)</f>
        <v>37729</v>
      </c>
      <c r="H71" s="384">
        <f t="shared" ref="H71:H77" si="13">SUM(C68:C71)</f>
        <v>2903</v>
      </c>
      <c r="I71" s="384">
        <f t="shared" si="10"/>
        <v>40632</v>
      </c>
      <c r="J71" s="36">
        <f t="shared" ref="J71:L73" si="14">(C71-C67)/C67</f>
        <v>3.0855539971949508E-2</v>
      </c>
      <c r="K71" s="36">
        <f t="shared" si="14"/>
        <v>2.0927723840345198E-2</v>
      </c>
      <c r="L71" s="36">
        <f t="shared" si="14"/>
        <v>2.1636782530301511E-2</v>
      </c>
    </row>
    <row r="72" spans="1:12" ht="13.8">
      <c r="A72" s="24"/>
      <c r="B72" s="30" t="s">
        <v>27</v>
      </c>
      <c r="C72" s="347">
        <v>756</v>
      </c>
      <c r="D72" s="68">
        <v>9698</v>
      </c>
      <c r="E72" s="68">
        <v>10454</v>
      </c>
      <c r="F72" s="339">
        <v>41609</v>
      </c>
      <c r="G72" s="404">
        <f t="shared" si="12"/>
        <v>37937</v>
      </c>
      <c r="H72" s="404">
        <f t="shared" si="13"/>
        <v>2934</v>
      </c>
      <c r="I72" s="404">
        <f t="shared" si="10"/>
        <v>40871</v>
      </c>
      <c r="J72" s="36">
        <f t="shared" si="14"/>
        <v>4.275862068965517E-2</v>
      </c>
      <c r="K72" s="36">
        <f t="shared" si="14"/>
        <v>2.1917808219178082E-2</v>
      </c>
      <c r="L72" s="36">
        <f t="shared" si="14"/>
        <v>2.339696524718551E-2</v>
      </c>
    </row>
    <row r="73" spans="1:12" ht="13.8">
      <c r="A73" s="127">
        <v>14</v>
      </c>
      <c r="B73" s="98" t="s">
        <v>24</v>
      </c>
      <c r="C73" s="63">
        <v>752</v>
      </c>
      <c r="D73" s="419">
        <v>9615</v>
      </c>
      <c r="E73" s="419">
        <v>10367</v>
      </c>
      <c r="F73" s="339">
        <v>41699</v>
      </c>
      <c r="G73" s="419">
        <f t="shared" si="12"/>
        <v>38150</v>
      </c>
      <c r="H73" s="419">
        <f t="shared" si="13"/>
        <v>2966</v>
      </c>
      <c r="I73" s="419">
        <f t="shared" si="10"/>
        <v>41116</v>
      </c>
      <c r="J73" s="36">
        <f t="shared" si="14"/>
        <v>4.4444444444444446E-2</v>
      </c>
      <c r="K73" s="36">
        <f t="shared" si="14"/>
        <v>2.265475430759413E-2</v>
      </c>
      <c r="L73" s="36">
        <f t="shared" si="14"/>
        <v>2.4204702627939143E-2</v>
      </c>
    </row>
    <row r="74" spans="1:12" ht="13.8">
      <c r="A74" s="370"/>
      <c r="B74" s="30" t="s">
        <v>25</v>
      </c>
      <c r="C74" s="63">
        <v>751</v>
      </c>
      <c r="D74" s="440">
        <v>9614</v>
      </c>
      <c r="E74" s="440">
        <v>10365</v>
      </c>
      <c r="F74" s="339">
        <v>41791</v>
      </c>
      <c r="G74" s="446">
        <f t="shared" si="12"/>
        <v>38391</v>
      </c>
      <c r="H74" s="446">
        <f t="shared" si="13"/>
        <v>2994</v>
      </c>
      <c r="I74" s="446">
        <f t="shared" si="10"/>
        <v>41385</v>
      </c>
      <c r="J74" s="36">
        <f t="shared" ref="J74:L77" si="15">(C74-C70)/C70</f>
        <v>3.8727524204702629E-2</v>
      </c>
      <c r="K74" s="36">
        <f t="shared" si="15"/>
        <v>2.5712151925744157E-2</v>
      </c>
      <c r="L74" s="36">
        <f t="shared" si="15"/>
        <v>2.6644215530903327E-2</v>
      </c>
    </row>
    <row r="75" spans="1:12" ht="13.8">
      <c r="A75" s="370"/>
      <c r="B75" s="30" t="s">
        <v>26</v>
      </c>
      <c r="C75" s="63">
        <v>763</v>
      </c>
      <c r="D75" s="440">
        <v>9760</v>
      </c>
      <c r="E75" s="440">
        <v>10523</v>
      </c>
      <c r="F75" s="339">
        <v>41883</v>
      </c>
      <c r="G75" s="446">
        <f t="shared" si="12"/>
        <v>38687</v>
      </c>
      <c r="H75" s="446">
        <f t="shared" si="13"/>
        <v>3022</v>
      </c>
      <c r="I75" s="446">
        <f t="shared" si="10"/>
        <v>41709</v>
      </c>
      <c r="J75" s="36">
        <f t="shared" si="15"/>
        <v>3.8095238095238099E-2</v>
      </c>
      <c r="K75" s="36">
        <f t="shared" si="15"/>
        <v>3.127641589180051E-2</v>
      </c>
      <c r="L75" s="36">
        <f t="shared" si="15"/>
        <v>3.1767820374546521E-2</v>
      </c>
    </row>
    <row r="76" spans="1:12" ht="13.8">
      <c r="A76" s="345"/>
      <c r="B76" s="346" t="s">
        <v>27</v>
      </c>
      <c r="C76" s="347">
        <v>784</v>
      </c>
      <c r="D76" s="68">
        <v>10023</v>
      </c>
      <c r="E76" s="68">
        <v>10807</v>
      </c>
      <c r="F76" s="339">
        <v>41974</v>
      </c>
      <c r="G76" s="466">
        <f t="shared" si="12"/>
        <v>39012</v>
      </c>
      <c r="H76" s="466">
        <f t="shared" si="13"/>
        <v>3050</v>
      </c>
      <c r="I76" s="466">
        <f t="shared" si="10"/>
        <v>42062</v>
      </c>
      <c r="J76" s="36">
        <f t="shared" si="15"/>
        <v>3.7037037037037035E-2</v>
      </c>
      <c r="K76" s="36">
        <f t="shared" si="15"/>
        <v>3.351206434316354E-2</v>
      </c>
      <c r="L76" s="36">
        <f t="shared" si="15"/>
        <v>3.3766979146738089E-2</v>
      </c>
    </row>
    <row r="77" spans="1:12" ht="13.8">
      <c r="A77" s="370">
        <v>15</v>
      </c>
      <c r="B77" s="30" t="s">
        <v>24</v>
      </c>
      <c r="C77" s="63">
        <v>776</v>
      </c>
      <c r="D77" s="484">
        <v>9896</v>
      </c>
      <c r="E77" s="484">
        <v>10672</v>
      </c>
      <c r="F77" s="339">
        <v>42064</v>
      </c>
      <c r="G77" s="484">
        <f t="shared" si="12"/>
        <v>39293</v>
      </c>
      <c r="H77" s="484">
        <f t="shared" si="13"/>
        <v>3074</v>
      </c>
      <c r="I77" s="484">
        <f t="shared" si="10"/>
        <v>42367</v>
      </c>
      <c r="J77" s="36">
        <f t="shared" si="15"/>
        <v>3.1914893617021274E-2</v>
      </c>
      <c r="K77" s="36">
        <f t="shared" si="15"/>
        <v>2.9225169006760272E-2</v>
      </c>
      <c r="L77" s="36">
        <f t="shared" si="15"/>
        <v>2.9420275875373783E-2</v>
      </c>
    </row>
    <row r="78" spans="1:12" ht="13.8">
      <c r="A78" s="370"/>
      <c r="B78" s="30" t="s">
        <v>25</v>
      </c>
      <c r="C78" s="63">
        <v>774</v>
      </c>
      <c r="D78" s="490">
        <v>9904</v>
      </c>
      <c r="E78" s="490">
        <v>10678</v>
      </c>
      <c r="F78" s="339">
        <v>42156</v>
      </c>
      <c r="G78" s="490">
        <f t="shared" ref="G78" si="16">SUM(D75:D78)</f>
        <v>39583</v>
      </c>
      <c r="H78" s="490">
        <f t="shared" ref="H78" si="17">SUM(C75:C78)</f>
        <v>3097</v>
      </c>
      <c r="I78" s="490">
        <f t="shared" ref="I78" si="18">G78+H78</f>
        <v>42680</v>
      </c>
      <c r="J78" s="36">
        <f t="shared" ref="J78" si="19">(C78-C74)/C74</f>
        <v>3.0625832223701729E-2</v>
      </c>
      <c r="K78" s="36">
        <f t="shared" ref="K78" si="20">(D78-D74)/D74</f>
        <v>3.0164343665487831E-2</v>
      </c>
      <c r="L78" s="36">
        <f t="shared" ref="L78" si="21">(E78-E74)/E74</f>
        <v>3.0197780993728895E-2</v>
      </c>
    </row>
    <row r="79" spans="1:12" ht="13.8">
      <c r="A79" s="370"/>
      <c r="B79" s="30" t="s">
        <v>26</v>
      </c>
      <c r="C79" s="63">
        <v>783</v>
      </c>
      <c r="D79" s="550">
        <v>10100</v>
      </c>
      <c r="E79" s="550">
        <v>10883</v>
      </c>
      <c r="F79" s="339">
        <v>42248</v>
      </c>
      <c r="G79" s="550">
        <f t="shared" ref="G79" si="22">SUM(D76:D79)</f>
        <v>39923</v>
      </c>
      <c r="H79" s="550">
        <f t="shared" ref="H79" si="23">SUM(C76:C79)</f>
        <v>3117</v>
      </c>
      <c r="I79" s="550">
        <f t="shared" ref="I79" si="24">G79+H79</f>
        <v>43040</v>
      </c>
      <c r="J79" s="36">
        <f>(C79-C75)/C75</f>
        <v>2.621231979030144E-2</v>
      </c>
      <c r="K79" s="36">
        <f t="shared" ref="K79" si="25">(D79-D75)/D75</f>
        <v>3.4836065573770489E-2</v>
      </c>
      <c r="L79" s="36">
        <f t="shared" ref="L79" si="26">(E79-E75)/E75</f>
        <v>3.4210776394564289E-2</v>
      </c>
    </row>
    <row r="80" spans="1:12" ht="13.8">
      <c r="A80" s="345"/>
      <c r="B80" s="346" t="s">
        <v>27</v>
      </c>
      <c r="C80" s="347">
        <v>812</v>
      </c>
      <c r="D80" s="68">
        <v>10422</v>
      </c>
      <c r="E80" s="68">
        <v>11234</v>
      </c>
      <c r="F80" s="339">
        <v>42339</v>
      </c>
      <c r="G80" s="560">
        <f t="shared" ref="G80" si="27">SUM(D77:D80)</f>
        <v>40322</v>
      </c>
      <c r="H80" s="560">
        <f t="shared" ref="H80" si="28">SUM(C77:C80)</f>
        <v>3145</v>
      </c>
      <c r="I80" s="560">
        <f t="shared" ref="I80" si="29">G80+H80</f>
        <v>43467</v>
      </c>
      <c r="J80" s="36">
        <f>(C80-C76)/C76</f>
        <v>3.5714285714285712E-2</v>
      </c>
      <c r="K80" s="36">
        <f t="shared" ref="K80" si="30">(D80-D76)/D76</f>
        <v>3.9808440586650701E-2</v>
      </c>
      <c r="L80" s="36">
        <f t="shared" ref="L80" si="31">(E80-E76)/E76</f>
        <v>3.9511427778291849E-2</v>
      </c>
    </row>
    <row r="81" spans="1:12" ht="13.8">
      <c r="A81" s="370">
        <v>16</v>
      </c>
      <c r="B81" s="30" t="s">
        <v>24</v>
      </c>
      <c r="C81" s="63">
        <v>817</v>
      </c>
      <c r="D81" s="560">
        <v>10355</v>
      </c>
      <c r="E81" s="560">
        <v>11172</v>
      </c>
      <c r="F81" s="339">
        <v>42430</v>
      </c>
      <c r="G81" s="570">
        <f t="shared" ref="G81" si="32">SUM(D78:D81)</f>
        <v>40781</v>
      </c>
      <c r="H81" s="570">
        <f t="shared" ref="H81" si="33">SUM(C78:C81)</f>
        <v>3186</v>
      </c>
      <c r="I81" s="570">
        <f t="shared" ref="I81" si="34">G81+H81</f>
        <v>43967</v>
      </c>
      <c r="J81" s="36">
        <f>(C81-C77)/C77</f>
        <v>5.2835051546391752E-2</v>
      </c>
      <c r="K81" s="36">
        <f t="shared" ref="K81" si="35">(D81-D77)/D77</f>
        <v>4.6382376717865804E-2</v>
      </c>
      <c r="L81" s="36">
        <f t="shared" ref="L81" si="36">(E81-E77)/E77</f>
        <v>4.685157421289355E-2</v>
      </c>
    </row>
    <row r="82" spans="1:12" ht="13.8">
      <c r="A82" s="370"/>
      <c r="B82" s="30"/>
      <c r="C82" s="63"/>
      <c r="D82" s="591"/>
      <c r="E82" s="591"/>
      <c r="F82" s="339"/>
      <c r="G82" s="591"/>
      <c r="H82" s="591"/>
      <c r="I82" s="591"/>
      <c r="J82" s="36"/>
      <c r="K82" s="36"/>
      <c r="L82" s="36"/>
    </row>
    <row r="83" spans="1:12">
      <c r="B83" s="31"/>
    </row>
    <row r="84" spans="1:12" ht="13.8">
      <c r="A84" s="135" t="s">
        <v>306</v>
      </c>
      <c r="B84" s="136"/>
      <c r="C84" s="112"/>
      <c r="D84" s="112"/>
      <c r="F84" s="141" t="s">
        <v>484</v>
      </c>
      <c r="G84" s="140"/>
      <c r="I84" s="144" t="s">
        <v>296</v>
      </c>
      <c r="J84" s="112"/>
      <c r="K84" s="148" t="s">
        <v>486</v>
      </c>
      <c r="L84" s="140"/>
    </row>
    <row r="85" spans="1:12" ht="13.8">
      <c r="A85" s="112"/>
      <c r="B85" s="135" t="s">
        <v>298</v>
      </c>
      <c r="C85" s="112"/>
      <c r="D85" s="112"/>
      <c r="F85" s="141" t="s">
        <v>483</v>
      </c>
      <c r="G85" s="141"/>
      <c r="H85" s="129"/>
      <c r="I85" s="145" t="s">
        <v>305</v>
      </c>
      <c r="J85" s="112"/>
      <c r="K85" s="148" t="s">
        <v>307</v>
      </c>
      <c r="L85" s="140"/>
    </row>
    <row r="86" spans="1:12" ht="27.6">
      <c r="A86" s="137"/>
      <c r="B86" s="137" t="s">
        <v>288</v>
      </c>
      <c r="C86" s="138" t="s">
        <v>68</v>
      </c>
      <c r="D86" s="138" t="s">
        <v>67</v>
      </c>
      <c r="E86" t="s">
        <v>531</v>
      </c>
      <c r="F86" s="142">
        <v>1.46</v>
      </c>
      <c r="G86" s="142">
        <v>1.56</v>
      </c>
      <c r="H86" s="129"/>
      <c r="I86" s="146" t="s">
        <v>296</v>
      </c>
      <c r="J86" s="146" t="s">
        <v>299</v>
      </c>
      <c r="K86" s="149" t="s">
        <v>297</v>
      </c>
      <c r="L86" s="150" t="s">
        <v>300</v>
      </c>
    </row>
    <row r="87" spans="1:12" ht="13.8">
      <c r="A87" s="158" t="s">
        <v>13</v>
      </c>
      <c r="B87" s="139">
        <v>36.345550000000003</v>
      </c>
      <c r="C87" s="139">
        <v>33.993169999999999</v>
      </c>
      <c r="D87" s="139">
        <v>2.3523800000000001</v>
      </c>
      <c r="F87" s="142">
        <v>1.51</v>
      </c>
      <c r="G87" s="142">
        <v>1.64</v>
      </c>
      <c r="H87" s="129"/>
      <c r="I87" s="138">
        <f>B87/B$87</f>
        <v>1</v>
      </c>
      <c r="J87" s="138">
        <f>D87/D$87</f>
        <v>1</v>
      </c>
      <c r="K87" s="151">
        <f>F87/F$87</f>
        <v>1</v>
      </c>
      <c r="L87" s="157">
        <f t="shared" ref="L87:L96" si="37">G87/G$87</f>
        <v>1</v>
      </c>
    </row>
    <row r="88" spans="1:12" ht="13.8">
      <c r="A88" s="158" t="s">
        <v>14</v>
      </c>
      <c r="B88" s="139">
        <v>37.536999999999999</v>
      </c>
      <c r="C88" s="139">
        <v>35.079000000000001</v>
      </c>
      <c r="D88" s="139">
        <v>2.4580000000000002</v>
      </c>
      <c r="F88" s="143">
        <v>1.56</v>
      </c>
      <c r="G88" s="143">
        <v>1.73</v>
      </c>
      <c r="I88" s="147">
        <f t="shared" ref="I88:I96" si="38">B88/B$87</f>
        <v>1.0327811795391733</v>
      </c>
      <c r="J88" s="147">
        <f t="shared" ref="J88:J96" si="39">D88/D$87</f>
        <v>1.0448992084612181</v>
      </c>
      <c r="K88" s="151">
        <f t="shared" ref="K88:K96" si="40">F88/F$87</f>
        <v>1.0331125827814569</v>
      </c>
      <c r="L88" s="157">
        <f t="shared" si="37"/>
        <v>1.0548780487804879</v>
      </c>
    </row>
    <row r="89" spans="1:12" ht="13.8">
      <c r="A89" s="158" t="s">
        <v>15</v>
      </c>
      <c r="B89" s="139">
        <v>38.675999999999995</v>
      </c>
      <c r="C89" s="139">
        <v>36.113999999999997</v>
      </c>
      <c r="D89" s="139">
        <v>2.5619999999999998</v>
      </c>
      <c r="F89" s="143">
        <v>1.63</v>
      </c>
      <c r="G89" s="143">
        <v>1.81</v>
      </c>
      <c r="I89" s="147">
        <f t="shared" si="38"/>
        <v>1.0641192663200858</v>
      </c>
      <c r="J89" s="147">
        <f t="shared" si="39"/>
        <v>1.0891097526760132</v>
      </c>
      <c r="K89" s="151">
        <f t="shared" si="40"/>
        <v>1.0794701986754967</v>
      </c>
      <c r="L89" s="157">
        <f t="shared" si="37"/>
        <v>1.1036585365853659</v>
      </c>
    </row>
    <row r="90" spans="1:12" ht="13.8">
      <c r="A90" s="158" t="s">
        <v>16</v>
      </c>
      <c r="B90" s="139">
        <v>39.830999999999996</v>
      </c>
      <c r="C90" s="139">
        <v>37.097999999999999</v>
      </c>
      <c r="D90" s="139">
        <v>2.7330000000000001</v>
      </c>
      <c r="F90" s="143">
        <v>1.66</v>
      </c>
      <c r="G90" s="143">
        <v>1.93</v>
      </c>
      <c r="I90" s="147">
        <f t="shared" si="38"/>
        <v>1.0958975720549007</v>
      </c>
      <c r="J90" s="147">
        <f t="shared" si="39"/>
        <v>1.1618020897984169</v>
      </c>
      <c r="K90" s="151">
        <f t="shared" si="40"/>
        <v>1.0993377483443707</v>
      </c>
      <c r="L90" s="157">
        <f t="shared" si="37"/>
        <v>1.1768292682926829</v>
      </c>
    </row>
    <row r="91" spans="1:12" ht="13.8">
      <c r="A91" s="158" t="s">
        <v>17</v>
      </c>
      <c r="B91" s="139">
        <v>40.238999999999997</v>
      </c>
      <c r="C91" s="139">
        <v>37.406999999999996</v>
      </c>
      <c r="D91" s="139">
        <v>2.8319999999999999</v>
      </c>
      <c r="F91" s="143">
        <v>1.69</v>
      </c>
      <c r="G91" s="143">
        <v>2.04</v>
      </c>
      <c r="I91" s="147">
        <f t="shared" si="38"/>
        <v>1.1071231553794068</v>
      </c>
      <c r="J91" s="147">
        <f t="shared" si="39"/>
        <v>1.2038871270798084</v>
      </c>
      <c r="K91" s="151">
        <f t="shared" si="40"/>
        <v>1.119205298013245</v>
      </c>
      <c r="L91" s="157">
        <f t="shared" si="37"/>
        <v>1.2439024390243902</v>
      </c>
    </row>
    <row r="92" spans="1:12" ht="13.8">
      <c r="A92" s="158" t="s">
        <v>18</v>
      </c>
      <c r="B92" s="139">
        <v>40.28</v>
      </c>
      <c r="C92" s="139">
        <v>37.396000000000001</v>
      </c>
      <c r="D92" s="139">
        <v>2.8839999999999999</v>
      </c>
      <c r="F92" s="143">
        <v>1.68</v>
      </c>
      <c r="G92" s="143">
        <v>2.0499999999999998</v>
      </c>
      <c r="I92" s="147">
        <f t="shared" si="38"/>
        <v>1.1082512164487812</v>
      </c>
      <c r="J92" s="147">
        <f t="shared" si="39"/>
        <v>1.2259923991872059</v>
      </c>
      <c r="K92" s="151">
        <f t="shared" si="40"/>
        <v>1.1125827814569536</v>
      </c>
      <c r="L92" s="157">
        <f t="shared" si="37"/>
        <v>1.25</v>
      </c>
    </row>
    <row r="93" spans="1:12" ht="13.8">
      <c r="A93" s="158" t="s">
        <v>19</v>
      </c>
      <c r="B93" s="139">
        <v>40.920999999999999</v>
      </c>
      <c r="C93" s="139">
        <v>37.963000000000001</v>
      </c>
      <c r="D93" s="139">
        <v>2.9580000000000002</v>
      </c>
      <c r="F93" s="143">
        <v>1.71</v>
      </c>
      <c r="G93" s="143">
        <v>2.14</v>
      </c>
      <c r="I93" s="147">
        <f t="shared" si="38"/>
        <v>1.1258874882894878</v>
      </c>
      <c r="J93" s="147">
        <f t="shared" si="39"/>
        <v>1.2574499018015797</v>
      </c>
      <c r="K93" s="151">
        <f t="shared" si="40"/>
        <v>1.1324503311258278</v>
      </c>
      <c r="L93" s="157">
        <f t="shared" si="37"/>
        <v>1.3048780487804879</v>
      </c>
    </row>
    <row r="94" spans="1:12" ht="13.8">
      <c r="A94" s="158" t="s">
        <v>20</v>
      </c>
      <c r="B94" s="139">
        <v>40.424999999999997</v>
      </c>
      <c r="C94" s="139">
        <v>37.457999999999998</v>
      </c>
      <c r="D94" s="139">
        <v>2.9670000000000001</v>
      </c>
      <c r="F94" s="143">
        <v>1.66</v>
      </c>
      <c r="G94" s="143">
        <v>2.14</v>
      </c>
      <c r="I94" s="147">
        <f t="shared" si="38"/>
        <v>1.1122407007185198</v>
      </c>
      <c r="J94" s="147">
        <f t="shared" si="39"/>
        <v>1.2612758142817062</v>
      </c>
      <c r="K94" s="151">
        <f t="shared" si="40"/>
        <v>1.0993377483443707</v>
      </c>
      <c r="L94" s="157">
        <f t="shared" si="37"/>
        <v>1.3048780487804879</v>
      </c>
    </row>
    <row r="95" spans="1:12" ht="13.8">
      <c r="A95" s="158" t="s">
        <v>21</v>
      </c>
      <c r="B95" s="139">
        <v>40.448</v>
      </c>
      <c r="C95" s="139">
        <v>37.597000000000001</v>
      </c>
      <c r="D95" s="139">
        <v>2.851</v>
      </c>
      <c r="F95" s="143">
        <v>1.68</v>
      </c>
      <c r="G95" s="143">
        <v>2.0299999999999998</v>
      </c>
      <c r="I95" s="147">
        <f t="shared" si="38"/>
        <v>1.1128735154647542</v>
      </c>
      <c r="J95" s="147">
        <f t="shared" si="39"/>
        <v>1.2119640534267422</v>
      </c>
      <c r="K95" s="151">
        <f t="shared" si="40"/>
        <v>1.1125827814569536</v>
      </c>
      <c r="L95" s="157">
        <f t="shared" si="37"/>
        <v>1.2378048780487805</v>
      </c>
    </row>
    <row r="96" spans="1:12" ht="13.8">
      <c r="A96" s="158">
        <v>10</v>
      </c>
      <c r="B96" s="139">
        <v>40.384</v>
      </c>
      <c r="C96" s="139">
        <v>37.527000000000001</v>
      </c>
      <c r="D96" s="139">
        <v>2.8570000000000002</v>
      </c>
      <c r="F96" s="143">
        <v>1.69</v>
      </c>
      <c r="G96" s="143">
        <v>2.1</v>
      </c>
      <c r="I96" s="147">
        <f t="shared" si="38"/>
        <v>1.1111126396491453</v>
      </c>
      <c r="J96" s="147">
        <f t="shared" si="39"/>
        <v>1.2145146617468265</v>
      </c>
      <c r="K96" s="151">
        <f t="shared" si="40"/>
        <v>1.119205298013245</v>
      </c>
      <c r="L96" s="157">
        <f t="shared" si="37"/>
        <v>1.2804878048780488</v>
      </c>
    </row>
    <row r="97" spans="1:12" ht="13.8">
      <c r="A97" s="158">
        <v>11</v>
      </c>
      <c r="B97" s="139">
        <v>39.948</v>
      </c>
      <c r="C97" s="139">
        <v>37.08</v>
      </c>
      <c r="D97" s="139">
        <v>2.8679999999999999</v>
      </c>
      <c r="F97" s="143">
        <v>1.67</v>
      </c>
      <c r="G97" s="143">
        <v>2.08</v>
      </c>
      <c r="I97" s="147">
        <f>B97/B$87</f>
        <v>1.0991166731553106</v>
      </c>
      <c r="J97" s="147">
        <f>D97/D$87</f>
        <v>1.2191907770003145</v>
      </c>
      <c r="K97" s="151">
        <f t="shared" ref="K97:L99" si="41">F97/F$87</f>
        <v>1.1059602649006621</v>
      </c>
      <c r="L97" s="157">
        <f t="shared" si="41"/>
        <v>1.2682926829268293</v>
      </c>
    </row>
    <row r="98" spans="1:12" ht="13.8">
      <c r="A98" s="158">
        <v>12</v>
      </c>
      <c r="B98" s="139">
        <v>40.031999999999996</v>
      </c>
      <c r="C98" s="139">
        <v>37.162999999999997</v>
      </c>
      <c r="D98" s="139">
        <v>2.8690000000000002</v>
      </c>
      <c r="F98" s="143">
        <v>1.67</v>
      </c>
      <c r="G98" s="143">
        <v>2.1</v>
      </c>
      <c r="I98" s="147">
        <f>B98/B$87</f>
        <v>1.101427822663297</v>
      </c>
      <c r="J98" s="147">
        <f>D98/D$87</f>
        <v>1.2196158783869953</v>
      </c>
      <c r="K98" s="151">
        <f t="shared" si="41"/>
        <v>1.1059602649006621</v>
      </c>
      <c r="L98" s="157">
        <f t="shared" si="41"/>
        <v>1.2804878048780488</v>
      </c>
    </row>
    <row r="99" spans="1:12" ht="13.8">
      <c r="A99" s="158">
        <v>13</v>
      </c>
      <c r="B99" s="139">
        <v>40.660000000000004</v>
      </c>
      <c r="C99" s="139">
        <v>37.722000000000001</v>
      </c>
      <c r="D99" s="139">
        <v>2.9380000000000002</v>
      </c>
      <c r="F99" s="143">
        <v>1.71</v>
      </c>
      <c r="G99" s="143">
        <v>2.1800000000000002</v>
      </c>
      <c r="I99" s="147">
        <f>B99/B$87</f>
        <v>1.1187064166039584</v>
      </c>
      <c r="J99" s="147">
        <f>D99/D$87</f>
        <v>1.2489478740679651</v>
      </c>
      <c r="K99" s="151">
        <f t="shared" si="41"/>
        <v>1.1324503311258278</v>
      </c>
      <c r="L99" s="157">
        <f t="shared" si="41"/>
        <v>1.3292682926829269</v>
      </c>
    </row>
    <row r="100" spans="1:12" ht="13.8">
      <c r="A100" s="158">
        <v>14</v>
      </c>
      <c r="B100" s="139">
        <v>41.791000000000004</v>
      </c>
      <c r="C100" s="139">
        <v>38.737000000000002</v>
      </c>
      <c r="D100" s="139">
        <v>3.0539999999999998</v>
      </c>
      <c r="F100" s="143">
        <v>1.75</v>
      </c>
      <c r="G100" s="143">
        <v>2.27</v>
      </c>
      <c r="I100" s="147">
        <f>B100/B$87</f>
        <v>1.14982439390792</v>
      </c>
      <c r="J100" s="147">
        <f>D100/D$87</f>
        <v>1.298259634922929</v>
      </c>
      <c r="K100" s="151">
        <f>F100/F$87</f>
        <v>1.1589403973509933</v>
      </c>
      <c r="L100" s="157">
        <f>G100/G$87</f>
        <v>1.3841463414634148</v>
      </c>
    </row>
    <row r="101" spans="1:12" ht="13.8">
      <c r="A101" s="158">
        <v>15</v>
      </c>
      <c r="B101" s="139">
        <v>43.625</v>
      </c>
      <c r="C101" s="139">
        <v>40.451000000000001</v>
      </c>
      <c r="D101" s="139">
        <v>3.1739999999999999</v>
      </c>
      <c r="F101" s="143">
        <v>1.83</v>
      </c>
      <c r="G101" s="143">
        <v>2.33</v>
      </c>
      <c r="I101" s="147">
        <f>B101/B$87</f>
        <v>1.2002844914989592</v>
      </c>
      <c r="J101" s="147">
        <f>D101/D$87</f>
        <v>1.3492718013246159</v>
      </c>
      <c r="K101" s="157">
        <f>F101/F$87</f>
        <v>1.2119205298013245</v>
      </c>
      <c r="L101" s="157">
        <f>G101/G$87</f>
        <v>1.4207317073170733</v>
      </c>
    </row>
    <row r="103" spans="1:12">
      <c r="F103" s="112" t="s">
        <v>485</v>
      </c>
      <c r="G103" s="112"/>
      <c r="H103" s="112"/>
      <c r="I103" s="112"/>
      <c r="J103" s="112"/>
      <c r="K103" s="112"/>
      <c r="L103" s="112"/>
    </row>
    <row r="104" spans="1:12">
      <c r="F104" s="140" t="s">
        <v>156</v>
      </c>
      <c r="G104" s="322" t="s">
        <v>333</v>
      </c>
      <c r="H104" s="140"/>
      <c r="I104" s="140"/>
      <c r="J104" s="140"/>
      <c r="K104" s="140"/>
      <c r="L104" s="140"/>
    </row>
    <row r="105" spans="1:12">
      <c r="G105" t="s">
        <v>539</v>
      </c>
    </row>
  </sheetData>
  <customSheetViews>
    <customSheetView guid="{BE477902-03C8-43E2-8A95-9B5C06ED7E3B}" showPageBreaks="1" fitToPage="1" topLeftCell="A52">
      <selection activeCell="K67" sqref="K67"/>
      <pageMargins left="0.70866141732283472" right="0.70866141732283472" top="0.74803149606299213" bottom="0.74803149606299213" header="0.31496062992125984" footer="0.31496062992125984"/>
      <pageSetup paperSize="9" scale="44" orientation="landscape" r:id="rId1"/>
    </customSheetView>
    <customSheetView guid="{54431632-60CA-490A-B625-F84D986B77B5}" fitToPage="1" topLeftCell="A52">
      <selection activeCell="K67" sqref="K67"/>
      <pageMargins left="0.70866141732283472" right="0.70866141732283472" top="0.74803149606299213" bottom="0.74803149606299213" header="0.31496062992125984" footer="0.31496062992125984"/>
      <pageSetup paperSize="9" scale="44" orientation="landscape" r:id="rId2"/>
    </customSheetView>
    <customSheetView guid="{CA0580B8-3FF5-49ED-816A-017DDF38942F}" fitToPage="1">
      <selection activeCell="T12" sqref="T12"/>
      <pageMargins left="0.70866141732283472" right="0.70866141732283472" top="0.74803149606299213" bottom="0.74803149606299213" header="0.31496062992125984" footer="0.31496062992125984"/>
      <pageSetup paperSize="9" scale="44" orientation="landscape" r:id="rId3"/>
    </customSheetView>
  </customSheetViews>
  <mergeCells count="2">
    <mergeCell ref="C19:E19"/>
    <mergeCell ref="F19:I19"/>
  </mergeCells>
  <hyperlinks>
    <hyperlink ref="G104" r:id="rId4"/>
  </hyperlinks>
  <pageMargins left="0.70866141732283472" right="0.70866141732283472" top="0.74803149606299213" bottom="0.74803149606299213" header="0.31496062992125984" footer="0.31496062992125984"/>
  <pageSetup paperSize="9" scale="44" orientation="landscape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FFFF00"/>
  </sheetPr>
  <dimension ref="A1:EE77"/>
  <sheetViews>
    <sheetView topLeftCell="CW13" zoomScaleNormal="100" workbookViewId="0">
      <selection activeCell="DM8" sqref="DM8"/>
    </sheetView>
  </sheetViews>
  <sheetFormatPr defaultRowHeight="13.2"/>
  <cols>
    <col min="1" max="1" width="14" customWidth="1"/>
    <col min="71" max="71" width="9.33203125" customWidth="1"/>
    <col min="73" max="78" width="10" customWidth="1"/>
  </cols>
  <sheetData>
    <row r="1" spans="1:75" ht="26.25" customHeight="1">
      <c r="A1" s="7" t="s">
        <v>392</v>
      </c>
      <c r="B1" s="7"/>
      <c r="C1" s="15"/>
      <c r="D1" s="15"/>
      <c r="E1" s="16"/>
      <c r="F1" s="16"/>
      <c r="G1" s="16"/>
      <c r="H1" s="16"/>
      <c r="I1" s="16"/>
      <c r="J1" s="16"/>
      <c r="K1" s="6"/>
      <c r="Z1" s="49"/>
      <c r="AL1" s="49"/>
    </row>
    <row r="2" spans="1:75" ht="15.6">
      <c r="BR2" s="365"/>
    </row>
    <row r="3" spans="1:75" ht="15.6">
      <c r="BR3" s="365"/>
    </row>
    <row r="4" spans="1:75">
      <c r="BU4" s="82"/>
      <c r="BV4" s="82"/>
      <c r="BW4" s="82"/>
    </row>
    <row r="5" spans="1:75">
      <c r="BU5" s="82"/>
      <c r="BV5" s="383"/>
      <c r="BW5" s="82"/>
    </row>
    <row r="6" spans="1:75">
      <c r="BU6" s="82"/>
      <c r="BV6" s="82"/>
      <c r="BW6" s="82"/>
    </row>
    <row r="7" spans="1:75">
      <c r="BU7" s="82"/>
      <c r="BV7" s="82"/>
      <c r="BW7" s="82"/>
    </row>
    <row r="8" spans="1:75">
      <c r="BU8" s="50"/>
      <c r="BV8" s="50"/>
      <c r="BW8" s="50"/>
    </row>
    <row r="10" spans="1:75">
      <c r="A10" s="177"/>
      <c r="B10" s="177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83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83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83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  <c r="BJ10" s="183"/>
      <c r="BK10" s="177"/>
      <c r="BL10" s="177"/>
      <c r="BM10" s="177"/>
      <c r="BN10" s="177"/>
      <c r="BO10" s="177"/>
      <c r="BP10" s="177"/>
      <c r="BQ10" s="188"/>
      <c r="BR10" s="188"/>
      <c r="BS10" s="188"/>
      <c r="BT10" s="188"/>
    </row>
    <row r="11" spans="1:75">
      <c r="A11" s="177"/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83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83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83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  <c r="BJ11" s="183"/>
      <c r="BK11" s="177"/>
      <c r="BL11" s="177"/>
      <c r="BM11" s="177"/>
      <c r="BN11" s="177"/>
      <c r="BO11" s="177"/>
      <c r="BP11" s="177"/>
      <c r="BQ11" s="188"/>
      <c r="BR11" s="188"/>
      <c r="BS11" s="188"/>
      <c r="BT11" s="188"/>
    </row>
    <row r="12" spans="1:75">
      <c r="A12" s="177"/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83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83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83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  <c r="BJ12" s="183"/>
      <c r="BK12" s="177"/>
      <c r="BL12" s="177"/>
      <c r="BM12" s="177"/>
      <c r="BN12" s="177"/>
      <c r="BO12" s="177"/>
      <c r="BP12" s="177"/>
      <c r="BQ12" s="188"/>
      <c r="BR12" s="188"/>
      <c r="BS12" s="188"/>
      <c r="BT12" s="188"/>
    </row>
    <row r="13" spans="1:75">
      <c r="A13" s="177"/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83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83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83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  <c r="BJ13" s="183"/>
      <c r="BK13" s="177"/>
      <c r="BL13" s="177"/>
      <c r="BM13" s="177"/>
      <c r="BN13" s="177"/>
      <c r="BO13" s="177"/>
      <c r="BP13" s="177"/>
      <c r="BQ13" s="188"/>
      <c r="BR13" s="188"/>
      <c r="BS13" s="188"/>
      <c r="BT13" s="188"/>
    </row>
    <row r="14" spans="1:75">
      <c r="A14" s="177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83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83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83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  <c r="BJ14" s="183"/>
      <c r="BK14" s="177"/>
      <c r="BL14" s="177"/>
      <c r="BM14" s="177"/>
      <c r="BN14" s="177"/>
      <c r="BO14" s="177"/>
      <c r="BP14" s="177"/>
      <c r="BQ14" s="188"/>
      <c r="BR14" s="188"/>
      <c r="BS14" s="188"/>
      <c r="BT14" s="188"/>
    </row>
    <row r="15" spans="1:75">
      <c r="A15" s="177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83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83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83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7"/>
      <c r="BJ15" s="183"/>
      <c r="BK15" s="177"/>
      <c r="BL15" s="177"/>
      <c r="BM15" s="177"/>
      <c r="BN15" s="177"/>
      <c r="BO15" s="177"/>
      <c r="BP15" s="177"/>
      <c r="BQ15" s="188"/>
      <c r="BR15" s="188"/>
      <c r="BS15" s="188"/>
      <c r="BT15" s="188"/>
    </row>
    <row r="16" spans="1:75">
      <c r="A16" s="177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83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83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83"/>
      <c r="AY16" s="177"/>
      <c r="AZ16" s="177"/>
      <c r="BA16" s="177"/>
      <c r="BB16" s="177"/>
      <c r="BC16" s="177"/>
      <c r="BD16" s="177"/>
      <c r="BE16" s="177"/>
      <c r="BF16" s="177"/>
      <c r="BG16" s="177"/>
      <c r="BH16" s="177"/>
      <c r="BI16" s="177"/>
      <c r="BJ16" s="183"/>
      <c r="BK16" s="177"/>
      <c r="BL16" s="177"/>
      <c r="BM16" s="177"/>
      <c r="BN16" s="177"/>
      <c r="BO16" s="177"/>
      <c r="BP16" s="177"/>
      <c r="BQ16" s="188"/>
      <c r="BR16" s="188"/>
      <c r="BS16" s="188"/>
      <c r="BT16" s="188"/>
    </row>
    <row r="17" spans="1:135">
      <c r="A17" s="177"/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83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83"/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83"/>
      <c r="AY17" s="177"/>
      <c r="AZ17" s="177"/>
      <c r="BA17" s="177"/>
      <c r="BB17" s="177"/>
      <c r="BC17" s="177"/>
      <c r="BD17" s="177"/>
      <c r="BE17" s="177"/>
      <c r="BF17" s="177"/>
      <c r="BG17" s="177"/>
      <c r="BH17" s="177"/>
      <c r="BI17" s="177"/>
      <c r="BJ17" s="183"/>
      <c r="BK17" s="177"/>
      <c r="BL17" s="177"/>
      <c r="BM17" s="177"/>
      <c r="BN17" s="177"/>
      <c r="BO17" s="177"/>
      <c r="BP17" s="177"/>
      <c r="BQ17" s="188"/>
      <c r="BR17" s="188"/>
      <c r="BS17" s="188"/>
      <c r="BT17" s="188"/>
    </row>
    <row r="18" spans="1:135">
      <c r="A18" s="177"/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83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83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83"/>
      <c r="AY18" s="177"/>
      <c r="AZ18" s="177"/>
      <c r="BA18" s="177"/>
      <c r="BB18" s="177"/>
      <c r="BC18" s="177"/>
      <c r="BD18" s="177"/>
      <c r="BE18" s="177"/>
      <c r="BF18" s="177"/>
      <c r="BG18" s="177"/>
      <c r="BH18" s="177"/>
      <c r="BI18" s="177"/>
      <c r="BJ18" s="183"/>
      <c r="BK18" s="177"/>
      <c r="BL18" s="177"/>
      <c r="BM18" s="177"/>
      <c r="BN18" s="177"/>
      <c r="BO18" s="177"/>
      <c r="BP18" s="177"/>
      <c r="BQ18" s="188"/>
      <c r="BR18" s="188"/>
      <c r="BS18" s="188"/>
      <c r="BT18" s="188"/>
    </row>
    <row r="19" spans="1:135">
      <c r="A19" s="177"/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83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83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83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83"/>
      <c r="BK19" s="177"/>
      <c r="BL19" s="177"/>
      <c r="BM19" s="177"/>
      <c r="BN19" s="177"/>
      <c r="BO19" s="177"/>
      <c r="BP19" s="177"/>
      <c r="BQ19" s="188"/>
      <c r="BR19" s="188"/>
      <c r="BS19" s="188"/>
      <c r="BT19" s="188"/>
    </row>
    <row r="20" spans="1:135">
      <c r="A20" s="177"/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83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83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83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83"/>
      <c r="BK20" s="177"/>
      <c r="BL20" s="177"/>
      <c r="BM20" s="177"/>
      <c r="BN20" s="177"/>
      <c r="BO20" s="177"/>
      <c r="BP20" s="177"/>
      <c r="BQ20" s="188"/>
      <c r="BR20" s="188"/>
      <c r="BS20" s="188"/>
      <c r="BT20" s="188"/>
    </row>
    <row r="21" spans="1:135">
      <c r="A21" s="177"/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83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83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83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  <c r="BJ21" s="183"/>
      <c r="BK21" s="177"/>
      <c r="BL21" s="177"/>
      <c r="BM21" s="177"/>
      <c r="BN21" s="177"/>
      <c r="BO21" s="177"/>
      <c r="BP21" s="177"/>
      <c r="BQ21" s="188"/>
      <c r="BR21" s="188"/>
      <c r="BS21" s="188"/>
      <c r="BT21" s="188"/>
    </row>
    <row r="22" spans="1:135">
      <c r="A22" s="177"/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83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83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83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  <c r="BJ22" s="183"/>
      <c r="BK22" s="177"/>
      <c r="BL22" s="177"/>
      <c r="BM22" s="177"/>
      <c r="BN22" s="177"/>
      <c r="BO22" s="177"/>
      <c r="BP22" s="177"/>
      <c r="BQ22" s="188"/>
      <c r="BR22" s="188"/>
      <c r="BS22" s="188"/>
      <c r="BT22" s="188"/>
    </row>
    <row r="23" spans="1:135">
      <c r="A23" s="17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83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83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83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  <c r="BJ23" s="183"/>
      <c r="BK23" s="177"/>
      <c r="BL23" s="177"/>
      <c r="BM23" s="177"/>
      <c r="BN23" s="177"/>
      <c r="BO23" s="177"/>
      <c r="BP23" s="177"/>
      <c r="BQ23" s="188"/>
      <c r="BR23" s="188"/>
      <c r="BS23" s="188"/>
      <c r="BT23" s="188"/>
      <c r="DB23" s="488" t="s">
        <v>549</v>
      </c>
      <c r="DC23" s="489" t="s">
        <v>550</v>
      </c>
      <c r="DO23" s="488" t="s">
        <v>549</v>
      </c>
      <c r="DP23" s="489" t="s">
        <v>550</v>
      </c>
    </row>
    <row r="24" spans="1:135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83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83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83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  <c r="BJ24" s="183"/>
      <c r="BK24" s="177"/>
      <c r="BL24" s="177"/>
      <c r="BM24" s="177"/>
      <c r="BN24" s="177"/>
      <c r="BO24" s="177"/>
      <c r="BP24" s="177"/>
      <c r="BQ24" s="188"/>
      <c r="BR24" s="188"/>
      <c r="BS24" s="188"/>
      <c r="BT24" s="188"/>
      <c r="DO24" t="s">
        <v>599</v>
      </c>
    </row>
    <row r="25" spans="1:135">
      <c r="A25" s="177"/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83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83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83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  <c r="BJ25" s="183"/>
      <c r="BK25" s="177"/>
      <c r="BL25" s="177"/>
      <c r="BM25" s="177"/>
      <c r="BN25" s="177"/>
      <c r="BO25" s="177"/>
      <c r="BP25" s="177"/>
      <c r="BQ25" s="188"/>
      <c r="BR25" s="188"/>
      <c r="BS25" s="188"/>
      <c r="BT25" s="188"/>
    </row>
    <row r="26" spans="1:135">
      <c r="A26" s="177"/>
      <c r="B26" s="177">
        <v>2006</v>
      </c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>
        <v>2007</v>
      </c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83">
        <v>2008</v>
      </c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83">
        <v>2009</v>
      </c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83">
        <v>2010</v>
      </c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  <c r="BJ26" s="183">
        <v>2011</v>
      </c>
      <c r="BK26" s="177"/>
      <c r="BL26" s="177"/>
      <c r="BM26" s="177"/>
      <c r="BN26" s="177"/>
      <c r="BO26" s="177"/>
      <c r="BP26" s="177"/>
      <c r="BQ26" s="188"/>
      <c r="BR26" s="188"/>
      <c r="BS26" s="188"/>
      <c r="BT26" s="188"/>
      <c r="BV26" s="49">
        <v>2012</v>
      </c>
      <c r="CH26" s="49">
        <v>2013</v>
      </c>
      <c r="CT26" s="49">
        <v>2014</v>
      </c>
      <c r="DF26">
        <v>2015</v>
      </c>
      <c r="DR26">
        <v>2016</v>
      </c>
    </row>
    <row r="27" spans="1:135">
      <c r="A27" s="177"/>
      <c r="B27" s="179" t="s">
        <v>342</v>
      </c>
      <c r="C27" s="179" t="s">
        <v>343</v>
      </c>
      <c r="D27" s="179" t="s">
        <v>344</v>
      </c>
      <c r="E27" s="179" t="s">
        <v>345</v>
      </c>
      <c r="F27" s="179" t="s">
        <v>346</v>
      </c>
      <c r="G27" s="179" t="s">
        <v>347</v>
      </c>
      <c r="H27" s="179" t="s">
        <v>348</v>
      </c>
      <c r="I27" s="179" t="s">
        <v>349</v>
      </c>
      <c r="J27" s="179" t="s">
        <v>350</v>
      </c>
      <c r="K27" s="179" t="s">
        <v>351</v>
      </c>
      <c r="L27" s="179" t="s">
        <v>352</v>
      </c>
      <c r="M27" s="179" t="s">
        <v>353</v>
      </c>
      <c r="N27" s="179" t="s">
        <v>342</v>
      </c>
      <c r="O27" s="179" t="s">
        <v>343</v>
      </c>
      <c r="P27" s="179" t="s">
        <v>344</v>
      </c>
      <c r="Q27" s="179" t="s">
        <v>345</v>
      </c>
      <c r="R27" s="179" t="s">
        <v>346</v>
      </c>
      <c r="S27" s="179" t="s">
        <v>347</v>
      </c>
      <c r="T27" s="179" t="s">
        <v>348</v>
      </c>
      <c r="U27" s="179" t="s">
        <v>349</v>
      </c>
      <c r="V27" s="179" t="s">
        <v>350</v>
      </c>
      <c r="W27" s="179" t="s">
        <v>351</v>
      </c>
      <c r="X27" s="179" t="s">
        <v>352</v>
      </c>
      <c r="Y27" s="179" t="s">
        <v>353</v>
      </c>
      <c r="Z27" s="184" t="s">
        <v>342</v>
      </c>
      <c r="AA27" s="179" t="s">
        <v>343</v>
      </c>
      <c r="AB27" s="179" t="s">
        <v>344</v>
      </c>
      <c r="AC27" s="179" t="s">
        <v>345</v>
      </c>
      <c r="AD27" s="179" t="s">
        <v>346</v>
      </c>
      <c r="AE27" s="179" t="s">
        <v>347</v>
      </c>
      <c r="AF27" s="179" t="s">
        <v>348</v>
      </c>
      <c r="AG27" s="179" t="s">
        <v>349</v>
      </c>
      <c r="AH27" s="179" t="s">
        <v>350</v>
      </c>
      <c r="AI27" s="179" t="s">
        <v>351</v>
      </c>
      <c r="AJ27" s="179" t="s">
        <v>352</v>
      </c>
      <c r="AK27" s="179" t="s">
        <v>353</v>
      </c>
      <c r="AL27" s="184" t="s">
        <v>342</v>
      </c>
      <c r="AM27" s="179" t="s">
        <v>343</v>
      </c>
      <c r="AN27" s="179" t="s">
        <v>344</v>
      </c>
      <c r="AO27" s="179" t="s">
        <v>345</v>
      </c>
      <c r="AP27" s="179" t="s">
        <v>346</v>
      </c>
      <c r="AQ27" s="179" t="s">
        <v>347</v>
      </c>
      <c r="AR27" s="179" t="s">
        <v>348</v>
      </c>
      <c r="AS27" s="179" t="s">
        <v>349</v>
      </c>
      <c r="AT27" s="179" t="s">
        <v>350</v>
      </c>
      <c r="AU27" s="179" t="s">
        <v>351</v>
      </c>
      <c r="AV27" s="179" t="s">
        <v>352</v>
      </c>
      <c r="AW27" s="179" t="s">
        <v>353</v>
      </c>
      <c r="AX27" s="184" t="s">
        <v>342</v>
      </c>
      <c r="AY27" s="179" t="s">
        <v>343</v>
      </c>
      <c r="AZ27" s="179" t="s">
        <v>344</v>
      </c>
      <c r="BA27" s="179" t="s">
        <v>345</v>
      </c>
      <c r="BB27" s="179" t="s">
        <v>346</v>
      </c>
      <c r="BC27" s="179" t="s">
        <v>347</v>
      </c>
      <c r="BD27" s="179" t="s">
        <v>348</v>
      </c>
      <c r="BE27" s="179" t="s">
        <v>349</v>
      </c>
      <c r="BF27" s="179" t="s">
        <v>350</v>
      </c>
      <c r="BG27" s="179" t="s">
        <v>351</v>
      </c>
      <c r="BH27" s="179" t="s">
        <v>352</v>
      </c>
      <c r="BI27" s="179" t="s">
        <v>353</v>
      </c>
      <c r="BJ27" s="184" t="s">
        <v>342</v>
      </c>
      <c r="BK27" s="179" t="s">
        <v>343</v>
      </c>
      <c r="BL27" s="179" t="s">
        <v>344</v>
      </c>
      <c r="BM27" s="179" t="s">
        <v>345</v>
      </c>
      <c r="BN27" s="179" t="s">
        <v>346</v>
      </c>
      <c r="BO27" s="179" t="s">
        <v>347</v>
      </c>
      <c r="BP27" s="179" t="s">
        <v>348</v>
      </c>
      <c r="BQ27" s="179" t="s">
        <v>349</v>
      </c>
      <c r="BR27" s="179" t="s">
        <v>350</v>
      </c>
      <c r="BS27" s="179" t="s">
        <v>351</v>
      </c>
      <c r="BT27" s="179" t="s">
        <v>352</v>
      </c>
      <c r="BU27" s="179" t="s">
        <v>353</v>
      </c>
      <c r="BV27" s="184" t="s">
        <v>342</v>
      </c>
      <c r="BW27" s="179" t="s">
        <v>343</v>
      </c>
      <c r="BX27" s="179" t="s">
        <v>344</v>
      </c>
      <c r="BY27" s="179" t="s">
        <v>345</v>
      </c>
      <c r="BZ27" s="179" t="s">
        <v>346</v>
      </c>
      <c r="CA27" s="179" t="s">
        <v>347</v>
      </c>
      <c r="CB27" s="179" t="s">
        <v>348</v>
      </c>
      <c r="CC27" s="179" t="s">
        <v>349</v>
      </c>
      <c r="CD27" s="179" t="s">
        <v>350</v>
      </c>
      <c r="CE27" s="179" t="s">
        <v>351</v>
      </c>
      <c r="CF27" s="179" t="s">
        <v>352</v>
      </c>
      <c r="CG27" s="179" t="s">
        <v>353</v>
      </c>
      <c r="CH27" s="184" t="s">
        <v>342</v>
      </c>
      <c r="CI27" s="179" t="s">
        <v>343</v>
      </c>
      <c r="CJ27" s="179" t="s">
        <v>344</v>
      </c>
      <c r="CK27" s="179" t="s">
        <v>345</v>
      </c>
      <c r="CL27" s="179" t="s">
        <v>346</v>
      </c>
      <c r="CM27" s="179" t="s">
        <v>347</v>
      </c>
      <c r="CN27" s="179" t="s">
        <v>348</v>
      </c>
      <c r="CO27" s="179" t="s">
        <v>349</v>
      </c>
      <c r="CP27" s="179" t="s">
        <v>350</v>
      </c>
      <c r="CQ27" s="179" t="s">
        <v>351</v>
      </c>
      <c r="CR27" s="179" t="s">
        <v>352</v>
      </c>
      <c r="CS27" s="179" t="s">
        <v>353</v>
      </c>
      <c r="CT27" s="184" t="s">
        <v>342</v>
      </c>
      <c r="CU27" s="179" t="s">
        <v>343</v>
      </c>
      <c r="CV27" s="179" t="s">
        <v>344</v>
      </c>
      <c r="CW27" s="179" t="s">
        <v>345</v>
      </c>
      <c r="CX27" s="179" t="s">
        <v>346</v>
      </c>
      <c r="CY27" s="179" t="s">
        <v>347</v>
      </c>
      <c r="CZ27" s="179" t="s">
        <v>348</v>
      </c>
      <c r="DA27" s="179" t="s">
        <v>349</v>
      </c>
      <c r="DB27" s="179" t="s">
        <v>350</v>
      </c>
      <c r="DC27" s="179" t="s">
        <v>351</v>
      </c>
      <c r="DD27" s="179" t="s">
        <v>352</v>
      </c>
      <c r="DE27" s="179" t="s">
        <v>353</v>
      </c>
      <c r="DF27" s="184" t="s">
        <v>342</v>
      </c>
      <c r="DG27" s="179" t="s">
        <v>343</v>
      </c>
      <c r="DH27" s="179" t="s">
        <v>344</v>
      </c>
      <c r="DI27" s="179" t="s">
        <v>345</v>
      </c>
      <c r="DJ27" s="179" t="s">
        <v>346</v>
      </c>
      <c r="DK27" s="179" t="s">
        <v>347</v>
      </c>
      <c r="DL27" s="179" t="s">
        <v>348</v>
      </c>
      <c r="DM27" s="179" t="s">
        <v>349</v>
      </c>
      <c r="DN27" s="179" t="s">
        <v>350</v>
      </c>
      <c r="DO27" s="179" t="s">
        <v>351</v>
      </c>
      <c r="DP27" s="179" t="s">
        <v>352</v>
      </c>
      <c r="DQ27" s="179" t="s">
        <v>353</v>
      </c>
      <c r="DR27" s="184" t="s">
        <v>342</v>
      </c>
      <c r="DS27" s="179" t="s">
        <v>343</v>
      </c>
      <c r="DT27" s="179" t="s">
        <v>344</v>
      </c>
      <c r="DU27" s="179" t="s">
        <v>345</v>
      </c>
      <c r="DV27" s="179" t="s">
        <v>346</v>
      </c>
      <c r="DW27" s="179" t="s">
        <v>347</v>
      </c>
      <c r="DX27" s="179" t="s">
        <v>348</v>
      </c>
      <c r="DY27" s="179" t="s">
        <v>349</v>
      </c>
      <c r="DZ27" s="179" t="s">
        <v>350</v>
      </c>
      <c r="EA27" s="179" t="s">
        <v>351</v>
      </c>
      <c r="EB27" s="179" t="s">
        <v>352</v>
      </c>
      <c r="EC27" s="179" t="s">
        <v>353</v>
      </c>
    </row>
    <row r="28" spans="1:135">
      <c r="A28" s="3" t="s">
        <v>334</v>
      </c>
      <c r="B28" s="176">
        <v>312</v>
      </c>
      <c r="C28" s="176">
        <v>329</v>
      </c>
      <c r="D28" s="176">
        <v>338</v>
      </c>
      <c r="E28" s="176">
        <v>394</v>
      </c>
      <c r="F28" s="176">
        <v>430</v>
      </c>
      <c r="G28" s="176">
        <v>497</v>
      </c>
      <c r="H28" s="176">
        <v>543</v>
      </c>
      <c r="I28" s="176">
        <v>427</v>
      </c>
      <c r="J28" s="176">
        <v>510</v>
      </c>
      <c r="K28" s="176">
        <v>458</v>
      </c>
      <c r="L28" s="176">
        <v>431</v>
      </c>
      <c r="M28" s="176">
        <v>422</v>
      </c>
      <c r="N28" s="176">
        <v>345</v>
      </c>
      <c r="O28" s="176">
        <v>305</v>
      </c>
      <c r="P28" s="176">
        <v>407</v>
      </c>
      <c r="Q28" s="176">
        <v>478</v>
      </c>
      <c r="R28" s="176">
        <v>500</v>
      </c>
      <c r="S28" s="176">
        <v>463</v>
      </c>
      <c r="T28" s="176">
        <v>466</v>
      </c>
      <c r="U28" s="176">
        <v>481</v>
      </c>
      <c r="V28" s="176">
        <v>442</v>
      </c>
      <c r="W28" s="176">
        <v>405</v>
      </c>
      <c r="X28" s="176">
        <v>338</v>
      </c>
      <c r="Y28" s="176">
        <v>426</v>
      </c>
      <c r="Z28" s="185">
        <v>353</v>
      </c>
      <c r="AA28" s="176">
        <v>286</v>
      </c>
      <c r="AB28" s="176">
        <v>338</v>
      </c>
      <c r="AC28" s="176">
        <v>362</v>
      </c>
      <c r="AD28" s="176">
        <v>432</v>
      </c>
      <c r="AE28" s="176">
        <v>427</v>
      </c>
      <c r="AF28" s="176">
        <v>436</v>
      </c>
      <c r="AG28" s="176">
        <v>407</v>
      </c>
      <c r="AH28" s="176">
        <v>392</v>
      </c>
      <c r="AI28" s="176">
        <v>418</v>
      </c>
      <c r="AJ28" s="176">
        <v>288</v>
      </c>
      <c r="AK28" s="176">
        <v>336</v>
      </c>
      <c r="AL28" s="185">
        <v>281</v>
      </c>
      <c r="AM28" s="176">
        <v>249</v>
      </c>
      <c r="AN28" s="176">
        <v>281</v>
      </c>
      <c r="AO28" s="176">
        <v>382</v>
      </c>
      <c r="AP28" s="176">
        <v>398</v>
      </c>
      <c r="AQ28" s="176">
        <v>377</v>
      </c>
      <c r="AR28" s="176">
        <v>363</v>
      </c>
      <c r="AS28" s="176">
        <v>394</v>
      </c>
      <c r="AT28" s="176">
        <v>393</v>
      </c>
      <c r="AU28" s="176">
        <v>372</v>
      </c>
      <c r="AV28" s="176">
        <v>353</v>
      </c>
      <c r="AW28" s="176">
        <v>302</v>
      </c>
      <c r="AX28" s="185">
        <v>194</v>
      </c>
      <c r="AY28" s="176">
        <v>201</v>
      </c>
      <c r="AZ28" s="176">
        <v>265</v>
      </c>
      <c r="BA28" s="176">
        <v>360</v>
      </c>
      <c r="BB28" s="176">
        <v>316</v>
      </c>
      <c r="BC28" s="176">
        <v>359</v>
      </c>
      <c r="BD28" s="176">
        <v>428</v>
      </c>
      <c r="BE28" s="176">
        <v>298</v>
      </c>
      <c r="BF28" s="176">
        <v>372</v>
      </c>
      <c r="BG28" s="176">
        <v>334</v>
      </c>
      <c r="BH28" s="176">
        <v>351</v>
      </c>
      <c r="BI28" s="176">
        <v>187</v>
      </c>
      <c r="BJ28" s="231">
        <v>241</v>
      </c>
      <c r="BK28" s="188">
        <v>201</v>
      </c>
      <c r="BL28" s="188">
        <v>302</v>
      </c>
      <c r="BM28" s="188">
        <v>338</v>
      </c>
      <c r="BN28" s="188">
        <v>375</v>
      </c>
      <c r="BO28" s="188">
        <v>344</v>
      </c>
      <c r="BP28" s="188">
        <v>361</v>
      </c>
      <c r="BQ28" s="188">
        <v>380</v>
      </c>
      <c r="BR28" s="188">
        <v>395</v>
      </c>
      <c r="BS28" s="188">
        <v>380</v>
      </c>
      <c r="BT28" s="188">
        <v>319</v>
      </c>
      <c r="BU28" s="56">
        <v>364</v>
      </c>
      <c r="BV28" s="49">
        <v>266</v>
      </c>
      <c r="BW28">
        <v>251</v>
      </c>
      <c r="BX28">
        <v>252</v>
      </c>
      <c r="BY28">
        <v>249</v>
      </c>
      <c r="BZ28">
        <v>338</v>
      </c>
      <c r="CA28">
        <v>326</v>
      </c>
      <c r="CB28">
        <v>384</v>
      </c>
      <c r="CC28">
        <v>367</v>
      </c>
      <c r="CD28">
        <v>330</v>
      </c>
      <c r="CE28">
        <v>328</v>
      </c>
      <c r="CF28">
        <v>275</v>
      </c>
      <c r="CG28">
        <v>248</v>
      </c>
      <c r="CH28" s="371">
        <v>212</v>
      </c>
      <c r="CI28" s="369">
        <v>182</v>
      </c>
      <c r="CJ28" s="369">
        <v>230</v>
      </c>
      <c r="CK28" s="369">
        <v>244</v>
      </c>
      <c r="CL28" s="369">
        <v>274</v>
      </c>
      <c r="CM28" s="369">
        <v>310</v>
      </c>
      <c r="CN28" s="369">
        <v>362</v>
      </c>
      <c r="CO28" s="369">
        <v>321</v>
      </c>
      <c r="CP28" s="369">
        <v>345</v>
      </c>
      <c r="CQ28" s="369">
        <v>308</v>
      </c>
      <c r="CR28" s="369">
        <v>259</v>
      </c>
      <c r="CS28" s="369">
        <v>300</v>
      </c>
      <c r="CT28" s="371">
        <v>213</v>
      </c>
      <c r="CU28" s="405">
        <v>192</v>
      </c>
      <c r="CV28" s="405">
        <v>235</v>
      </c>
      <c r="CW28" s="420">
        <v>301</v>
      </c>
      <c r="CX28" s="420">
        <v>292</v>
      </c>
      <c r="CY28" s="420">
        <v>337</v>
      </c>
      <c r="CZ28" s="424">
        <v>336</v>
      </c>
      <c r="DA28" s="424">
        <v>276</v>
      </c>
      <c r="DB28" s="424">
        <v>337</v>
      </c>
      <c r="DC28" s="424">
        <v>289</v>
      </c>
      <c r="DD28" s="447">
        <v>250</v>
      </c>
      <c r="DE28" s="447">
        <v>299</v>
      </c>
      <c r="DF28" s="371">
        <v>222</v>
      </c>
      <c r="DG28" s="468">
        <v>202</v>
      </c>
      <c r="DH28" s="468">
        <v>230</v>
      </c>
      <c r="DI28" s="468">
        <v>285</v>
      </c>
      <c r="DJ28" s="468">
        <v>299</v>
      </c>
      <c r="DK28" s="468">
        <v>336</v>
      </c>
      <c r="DL28" s="468">
        <v>341</v>
      </c>
      <c r="DM28" s="468">
        <v>335</v>
      </c>
      <c r="DN28" s="468">
        <v>321</v>
      </c>
      <c r="DO28" s="487">
        <v>296</v>
      </c>
      <c r="DP28" s="487">
        <v>296</v>
      </c>
      <c r="DQ28" s="487">
        <v>296</v>
      </c>
      <c r="DR28" s="371">
        <v>241</v>
      </c>
      <c r="DS28">
        <v>189</v>
      </c>
      <c r="DT28">
        <v>190</v>
      </c>
      <c r="DU28">
        <v>246</v>
      </c>
      <c r="DV28">
        <v>314</v>
      </c>
      <c r="DW28">
        <v>258</v>
      </c>
      <c r="EE28" s="134" t="s">
        <v>334</v>
      </c>
    </row>
    <row r="29" spans="1:135">
      <c r="A29" s="3" t="s">
        <v>336</v>
      </c>
      <c r="B29" s="176">
        <v>39</v>
      </c>
      <c r="C29" s="176">
        <v>33</v>
      </c>
      <c r="D29" s="176">
        <v>30</v>
      </c>
      <c r="E29" s="176">
        <v>45</v>
      </c>
      <c r="F29" s="176">
        <v>68</v>
      </c>
      <c r="G29" s="176">
        <v>58</v>
      </c>
      <c r="H29" s="176">
        <v>94</v>
      </c>
      <c r="I29" s="176">
        <v>51</v>
      </c>
      <c r="J29" s="176">
        <v>104</v>
      </c>
      <c r="K29" s="176">
        <v>87</v>
      </c>
      <c r="L29" s="176">
        <v>56</v>
      </c>
      <c r="M29" s="176">
        <v>49</v>
      </c>
      <c r="N29" s="176">
        <v>39</v>
      </c>
      <c r="O29" s="176">
        <v>43</v>
      </c>
      <c r="P29" s="176">
        <v>41</v>
      </c>
      <c r="Q29" s="176">
        <v>64</v>
      </c>
      <c r="R29" s="176">
        <v>69</v>
      </c>
      <c r="S29" s="176">
        <v>62</v>
      </c>
      <c r="T29" s="176">
        <v>76</v>
      </c>
      <c r="U29" s="176">
        <v>66</v>
      </c>
      <c r="V29" s="176">
        <v>61</v>
      </c>
      <c r="W29" s="176">
        <v>55</v>
      </c>
      <c r="X29" s="176">
        <v>43</v>
      </c>
      <c r="Y29" s="176">
        <v>64</v>
      </c>
      <c r="Z29" s="185">
        <v>44</v>
      </c>
      <c r="AA29" s="176">
        <v>34</v>
      </c>
      <c r="AB29" s="176">
        <v>58</v>
      </c>
      <c r="AC29" s="176">
        <v>46</v>
      </c>
      <c r="AD29" s="176">
        <v>53</v>
      </c>
      <c r="AE29" s="176">
        <v>74</v>
      </c>
      <c r="AF29" s="176">
        <v>64</v>
      </c>
      <c r="AG29" s="176">
        <v>69</v>
      </c>
      <c r="AH29" s="176">
        <v>64</v>
      </c>
      <c r="AI29" s="176">
        <v>60</v>
      </c>
      <c r="AJ29" s="176">
        <v>55</v>
      </c>
      <c r="AK29" s="176">
        <v>52</v>
      </c>
      <c r="AL29" s="185">
        <v>57</v>
      </c>
      <c r="AM29" s="176">
        <v>34</v>
      </c>
      <c r="AN29" s="176">
        <v>33</v>
      </c>
      <c r="AO29" s="176">
        <v>47</v>
      </c>
      <c r="AP29" s="176">
        <v>56</v>
      </c>
      <c r="AQ29" s="176">
        <v>57</v>
      </c>
      <c r="AR29" s="176">
        <v>57</v>
      </c>
      <c r="AS29" s="176">
        <v>74</v>
      </c>
      <c r="AT29" s="176">
        <v>66</v>
      </c>
      <c r="AU29" s="176">
        <v>48</v>
      </c>
      <c r="AV29" s="176">
        <v>56</v>
      </c>
      <c r="AW29" s="176">
        <v>39</v>
      </c>
      <c r="AX29" s="185">
        <v>46</v>
      </c>
      <c r="AY29" s="176">
        <v>23</v>
      </c>
      <c r="AZ29" s="176">
        <v>34</v>
      </c>
      <c r="BA29" s="176">
        <v>42</v>
      </c>
      <c r="BB29" s="176">
        <v>34</v>
      </c>
      <c r="BC29" s="176">
        <v>49</v>
      </c>
      <c r="BD29" s="176">
        <v>58</v>
      </c>
      <c r="BE29" s="176">
        <v>56</v>
      </c>
      <c r="BF29" s="176">
        <v>50</v>
      </c>
      <c r="BG29" s="176">
        <v>50</v>
      </c>
      <c r="BH29" s="176">
        <v>43</v>
      </c>
      <c r="BI29" s="176">
        <v>37</v>
      </c>
      <c r="BJ29" s="229">
        <v>42</v>
      </c>
      <c r="BK29" s="230">
        <v>26</v>
      </c>
      <c r="BL29" s="230">
        <v>30</v>
      </c>
      <c r="BM29" s="230">
        <v>40</v>
      </c>
      <c r="BN29" s="230">
        <v>55</v>
      </c>
      <c r="BO29" s="188">
        <v>53</v>
      </c>
      <c r="BP29" s="188">
        <v>55</v>
      </c>
      <c r="BQ29" s="188">
        <v>52</v>
      </c>
      <c r="BR29" s="188">
        <v>54</v>
      </c>
      <c r="BS29" s="188">
        <v>45</v>
      </c>
      <c r="BT29" s="188">
        <v>36</v>
      </c>
      <c r="BU29" s="188">
        <v>35</v>
      </c>
      <c r="BV29" s="231">
        <v>33</v>
      </c>
      <c r="BW29" s="188">
        <v>28</v>
      </c>
      <c r="BX29" s="188">
        <v>36</v>
      </c>
      <c r="BY29" s="140"/>
      <c r="BZ29" s="140"/>
      <c r="CA29" s="140"/>
      <c r="CB29" s="140"/>
      <c r="CC29" s="140"/>
      <c r="CD29" s="140"/>
      <c r="CE29" s="140"/>
      <c r="CF29" s="140"/>
      <c r="CG29" s="140"/>
      <c r="CH29" s="200"/>
      <c r="CI29" s="162"/>
      <c r="CJ29" s="162"/>
      <c r="CK29" s="162"/>
      <c r="CL29" s="162"/>
      <c r="CM29" s="162"/>
      <c r="CN29" s="162"/>
      <c r="CO29" s="162"/>
      <c r="CP29" s="162"/>
      <c r="CQ29" s="162"/>
      <c r="CR29" s="162"/>
      <c r="CS29" s="162"/>
      <c r="CT29" s="200">
        <v>36</v>
      </c>
      <c r="CU29" s="162">
        <v>36</v>
      </c>
      <c r="CV29" s="162">
        <v>41</v>
      </c>
      <c r="CW29" s="162">
        <v>36</v>
      </c>
      <c r="CX29" s="162">
        <v>39</v>
      </c>
      <c r="CY29" s="162">
        <v>50</v>
      </c>
      <c r="CZ29" s="162">
        <v>30</v>
      </c>
      <c r="DA29" s="162">
        <v>42</v>
      </c>
      <c r="DB29" s="162">
        <v>35</v>
      </c>
      <c r="DC29" s="487">
        <v>38</v>
      </c>
      <c r="DD29" s="487">
        <v>38</v>
      </c>
      <c r="DE29" s="487">
        <v>38</v>
      </c>
      <c r="DF29" s="200">
        <v>26</v>
      </c>
      <c r="DG29" s="162">
        <v>29</v>
      </c>
      <c r="DH29" s="162">
        <v>30</v>
      </c>
      <c r="DI29" s="162">
        <v>31</v>
      </c>
      <c r="DJ29" s="162">
        <v>46</v>
      </c>
      <c r="DK29" s="162">
        <v>49</v>
      </c>
      <c r="DL29" s="162">
        <v>49</v>
      </c>
      <c r="DM29" s="162">
        <v>54</v>
      </c>
      <c r="DN29" s="162"/>
      <c r="DO29" s="162"/>
      <c r="DP29" s="162"/>
      <c r="DQ29" s="162"/>
      <c r="DR29" s="200"/>
      <c r="EE29" s="134" t="s">
        <v>336</v>
      </c>
    </row>
    <row r="30" spans="1:135">
      <c r="A30" s="3" t="s">
        <v>337</v>
      </c>
      <c r="B30" s="176">
        <v>22</v>
      </c>
      <c r="C30" s="176">
        <v>29</v>
      </c>
      <c r="D30" s="176">
        <v>28</v>
      </c>
      <c r="E30" s="176">
        <v>40</v>
      </c>
      <c r="F30" s="176">
        <v>33</v>
      </c>
      <c r="G30" s="176">
        <v>50</v>
      </c>
      <c r="H30" s="176">
        <v>47</v>
      </c>
      <c r="I30" s="176">
        <v>49</v>
      </c>
      <c r="J30" s="176">
        <v>37</v>
      </c>
      <c r="K30" s="176">
        <v>26</v>
      </c>
      <c r="L30" s="176">
        <v>32</v>
      </c>
      <c r="M30" s="176">
        <v>43</v>
      </c>
      <c r="N30" s="176">
        <v>33</v>
      </c>
      <c r="O30" s="176">
        <v>30</v>
      </c>
      <c r="P30" s="176">
        <v>27</v>
      </c>
      <c r="Q30" s="176">
        <v>29</v>
      </c>
      <c r="R30" s="176">
        <v>41</v>
      </c>
      <c r="S30" s="176">
        <v>47</v>
      </c>
      <c r="T30" s="176">
        <v>56</v>
      </c>
      <c r="U30" s="176">
        <v>52</v>
      </c>
      <c r="V30" s="176">
        <v>51</v>
      </c>
      <c r="W30" s="176">
        <v>34</v>
      </c>
      <c r="X30" s="176">
        <v>35</v>
      </c>
      <c r="Y30" s="176">
        <v>39</v>
      </c>
      <c r="Z30" s="185">
        <v>33</v>
      </c>
      <c r="AA30" s="176">
        <v>25</v>
      </c>
      <c r="AB30" s="176">
        <v>25</v>
      </c>
      <c r="AC30" s="176">
        <v>31</v>
      </c>
      <c r="AD30" s="176">
        <v>34</v>
      </c>
      <c r="AE30" s="176">
        <v>44</v>
      </c>
      <c r="AF30" s="176">
        <v>53</v>
      </c>
      <c r="AG30" s="176">
        <v>45</v>
      </c>
      <c r="AH30" s="176">
        <v>32</v>
      </c>
      <c r="AI30" s="176">
        <v>33</v>
      </c>
      <c r="AJ30" s="176">
        <v>27</v>
      </c>
      <c r="AK30" s="176">
        <v>22</v>
      </c>
      <c r="AL30" s="185">
        <v>26</v>
      </c>
      <c r="AM30" s="176">
        <v>16</v>
      </c>
      <c r="AN30" s="176">
        <v>12</v>
      </c>
      <c r="AO30" s="176">
        <v>36</v>
      </c>
      <c r="AP30" s="176">
        <v>34</v>
      </c>
      <c r="AQ30" s="176">
        <v>26</v>
      </c>
      <c r="AR30" s="176">
        <v>42</v>
      </c>
      <c r="AS30" s="176">
        <v>39</v>
      </c>
      <c r="AT30" s="176">
        <v>33</v>
      </c>
      <c r="AU30" s="176">
        <v>30</v>
      </c>
      <c r="AV30" s="176">
        <v>25</v>
      </c>
      <c r="AW30" s="176">
        <v>33</v>
      </c>
      <c r="AX30" s="185">
        <v>25</v>
      </c>
      <c r="AY30" s="176">
        <v>7</v>
      </c>
      <c r="AZ30" s="176">
        <v>15</v>
      </c>
      <c r="BA30" s="176">
        <v>16</v>
      </c>
      <c r="BB30" s="176">
        <v>27</v>
      </c>
      <c r="BC30" s="176">
        <v>35</v>
      </c>
      <c r="BD30" s="176">
        <v>36</v>
      </c>
      <c r="BE30" s="176">
        <v>27</v>
      </c>
      <c r="BF30" s="176">
        <v>27</v>
      </c>
      <c r="BG30" s="176">
        <v>24</v>
      </c>
      <c r="BH30" s="176">
        <v>23</v>
      </c>
      <c r="BI30" s="176">
        <v>17</v>
      </c>
      <c r="BJ30" s="231">
        <v>23</v>
      </c>
      <c r="BK30" s="188">
        <v>26</v>
      </c>
      <c r="BL30" s="188">
        <v>20</v>
      </c>
      <c r="BM30" s="188">
        <v>18</v>
      </c>
      <c r="BN30" s="188">
        <v>26</v>
      </c>
      <c r="BO30" s="188">
        <v>37</v>
      </c>
      <c r="BP30" s="188">
        <v>42</v>
      </c>
      <c r="BQ30" s="188">
        <v>33</v>
      </c>
      <c r="BR30" s="188">
        <v>26</v>
      </c>
      <c r="BS30" s="188">
        <v>26</v>
      </c>
      <c r="BT30" s="188">
        <v>18</v>
      </c>
      <c r="BU30" s="188">
        <v>32</v>
      </c>
      <c r="BV30" s="49">
        <v>17</v>
      </c>
      <c r="BW30">
        <v>16</v>
      </c>
      <c r="BX30">
        <v>17</v>
      </c>
      <c r="BY30">
        <v>23</v>
      </c>
      <c r="BZ30">
        <v>21</v>
      </c>
      <c r="CA30">
        <v>26</v>
      </c>
      <c r="CB30">
        <v>35</v>
      </c>
      <c r="CC30">
        <v>31</v>
      </c>
      <c r="CD30">
        <v>31</v>
      </c>
      <c r="CE30">
        <v>24</v>
      </c>
      <c r="CF30">
        <v>27</v>
      </c>
      <c r="CG30">
        <v>28</v>
      </c>
      <c r="CH30" s="371">
        <v>17</v>
      </c>
      <c r="CI30" s="369">
        <v>16</v>
      </c>
      <c r="CJ30" s="369">
        <v>13</v>
      </c>
      <c r="CK30" s="369">
        <v>14</v>
      </c>
      <c r="CL30" s="369">
        <v>26</v>
      </c>
      <c r="CM30" s="369">
        <v>28</v>
      </c>
      <c r="CN30" s="369">
        <v>33</v>
      </c>
      <c r="CO30" s="369">
        <v>28</v>
      </c>
      <c r="CP30" s="369">
        <v>17</v>
      </c>
      <c r="CQ30" s="369">
        <v>19</v>
      </c>
      <c r="CR30" s="369">
        <v>29</v>
      </c>
      <c r="CS30" s="369">
        <v>24</v>
      </c>
      <c r="CT30" s="371">
        <v>17</v>
      </c>
      <c r="CU30" s="405">
        <v>18</v>
      </c>
      <c r="CV30" s="405">
        <v>23</v>
      </c>
      <c r="CW30" s="420">
        <v>20</v>
      </c>
      <c r="CX30" s="420">
        <v>21</v>
      </c>
      <c r="CY30" s="420">
        <v>27</v>
      </c>
      <c r="CZ30" s="424">
        <v>27</v>
      </c>
      <c r="DA30" s="424">
        <v>27</v>
      </c>
      <c r="DB30" s="424">
        <v>33</v>
      </c>
      <c r="DC30" s="424">
        <v>19</v>
      </c>
      <c r="DD30" s="447">
        <v>19</v>
      </c>
      <c r="DE30" s="447">
        <v>30</v>
      </c>
      <c r="DF30" s="371">
        <v>13</v>
      </c>
      <c r="DG30" s="468">
        <v>18</v>
      </c>
      <c r="DH30" s="468">
        <v>17</v>
      </c>
      <c r="DI30" s="468">
        <v>13</v>
      </c>
      <c r="DJ30" s="468">
        <v>18</v>
      </c>
      <c r="DK30" s="468">
        <v>33</v>
      </c>
      <c r="DL30" s="468">
        <v>29</v>
      </c>
      <c r="DM30" s="468">
        <v>27</v>
      </c>
      <c r="DN30" s="468">
        <v>30</v>
      </c>
      <c r="DO30" s="603">
        <v>20.3</v>
      </c>
      <c r="DP30" s="603">
        <v>20.3</v>
      </c>
      <c r="DQ30" s="603">
        <v>20.3</v>
      </c>
      <c r="DR30" s="371">
        <v>18</v>
      </c>
      <c r="DS30">
        <v>21</v>
      </c>
      <c r="DT30">
        <v>7</v>
      </c>
      <c r="DU30">
        <v>21</v>
      </c>
      <c r="DV30">
        <v>24</v>
      </c>
      <c r="DW30">
        <v>27</v>
      </c>
      <c r="DX30">
        <v>33</v>
      </c>
      <c r="DY30">
        <v>25</v>
      </c>
      <c r="EE30" s="134" t="s">
        <v>337</v>
      </c>
    </row>
    <row r="31" spans="1:135">
      <c r="A31" s="3" t="s">
        <v>338</v>
      </c>
      <c r="B31" s="176">
        <v>12</v>
      </c>
      <c r="C31" s="176">
        <v>21</v>
      </c>
      <c r="D31" s="176">
        <v>19</v>
      </c>
      <c r="E31" s="176">
        <v>23</v>
      </c>
      <c r="F31" s="176">
        <v>22</v>
      </c>
      <c r="G31" s="176">
        <v>30</v>
      </c>
      <c r="H31" s="176">
        <v>22</v>
      </c>
      <c r="I31" s="176">
        <v>35</v>
      </c>
      <c r="J31" s="176">
        <v>30</v>
      </c>
      <c r="K31" s="176">
        <v>35</v>
      </c>
      <c r="L31" s="176">
        <v>29</v>
      </c>
      <c r="M31" s="176">
        <v>37</v>
      </c>
      <c r="N31" s="176">
        <v>37</v>
      </c>
      <c r="O31" s="176">
        <v>25</v>
      </c>
      <c r="P31" s="176">
        <v>32</v>
      </c>
      <c r="Q31" s="176">
        <v>32</v>
      </c>
      <c r="R31" s="176">
        <v>38</v>
      </c>
      <c r="S31" s="176">
        <v>21</v>
      </c>
      <c r="T31" s="176">
        <v>33</v>
      </c>
      <c r="U31" s="176">
        <v>42</v>
      </c>
      <c r="V31" s="176">
        <v>32</v>
      </c>
      <c r="W31" s="176">
        <v>33</v>
      </c>
      <c r="X31" s="176">
        <v>48</v>
      </c>
      <c r="Y31" s="176">
        <v>28</v>
      </c>
      <c r="Z31" s="185">
        <v>26</v>
      </c>
      <c r="AA31" s="176">
        <v>38</v>
      </c>
      <c r="AB31" s="176">
        <v>34</v>
      </c>
      <c r="AC31" s="176">
        <v>27</v>
      </c>
      <c r="AD31" s="176">
        <v>37</v>
      </c>
      <c r="AE31" s="176">
        <v>32</v>
      </c>
      <c r="AF31" s="176">
        <v>40</v>
      </c>
      <c r="AG31" s="176">
        <v>23</v>
      </c>
      <c r="AH31" s="182">
        <v>35</v>
      </c>
      <c r="AI31" s="182">
        <v>41</v>
      </c>
      <c r="AJ31" s="182">
        <v>37</v>
      </c>
      <c r="AK31" s="176">
        <v>26</v>
      </c>
      <c r="AL31" s="185">
        <v>25</v>
      </c>
      <c r="AM31" s="176">
        <v>19</v>
      </c>
      <c r="AN31" s="176">
        <v>30</v>
      </c>
      <c r="AO31" s="176">
        <v>38</v>
      </c>
      <c r="AP31" s="176">
        <v>27</v>
      </c>
      <c r="AQ31" s="176">
        <v>25</v>
      </c>
      <c r="AR31" s="176">
        <v>30</v>
      </c>
      <c r="AS31" s="176">
        <v>18</v>
      </c>
      <c r="AT31" s="182">
        <v>32</v>
      </c>
      <c r="AU31" s="182">
        <v>20</v>
      </c>
      <c r="AV31" s="182">
        <v>21</v>
      </c>
      <c r="AW31" s="176">
        <v>24</v>
      </c>
      <c r="AX31" s="185">
        <v>19</v>
      </c>
      <c r="AY31" s="176">
        <v>13</v>
      </c>
      <c r="AZ31" s="176">
        <v>21</v>
      </c>
      <c r="BA31" s="176">
        <v>23</v>
      </c>
      <c r="BB31" s="176">
        <v>24</v>
      </c>
      <c r="BC31" s="176">
        <v>27</v>
      </c>
      <c r="BD31" s="176">
        <v>39</v>
      </c>
      <c r="BE31" s="176">
        <v>25</v>
      </c>
      <c r="BF31" s="176">
        <v>19</v>
      </c>
      <c r="BG31" s="176">
        <v>17</v>
      </c>
      <c r="BH31" s="176">
        <v>23</v>
      </c>
      <c r="BI31" s="176">
        <v>21</v>
      </c>
      <c r="BJ31" s="231">
        <v>11</v>
      </c>
      <c r="BK31" s="188">
        <v>17</v>
      </c>
      <c r="BL31" s="188">
        <v>15</v>
      </c>
      <c r="BM31" s="188">
        <v>17</v>
      </c>
      <c r="BN31" s="188">
        <v>23</v>
      </c>
      <c r="BO31" s="188">
        <v>18</v>
      </c>
      <c r="BP31" s="188">
        <v>14</v>
      </c>
      <c r="BQ31" s="188">
        <v>15</v>
      </c>
      <c r="BR31" s="188">
        <v>28</v>
      </c>
      <c r="BS31" s="188">
        <v>15</v>
      </c>
      <c r="BT31" s="188">
        <v>16</v>
      </c>
      <c r="BU31" s="56">
        <v>26</v>
      </c>
      <c r="BV31" s="49">
        <v>18</v>
      </c>
      <c r="BW31">
        <v>16</v>
      </c>
      <c r="BX31">
        <v>11</v>
      </c>
      <c r="BY31">
        <v>10</v>
      </c>
      <c r="BZ31">
        <v>13</v>
      </c>
      <c r="CA31">
        <v>14</v>
      </c>
      <c r="CB31">
        <v>14</v>
      </c>
      <c r="CC31">
        <v>20</v>
      </c>
      <c r="CD31">
        <v>12</v>
      </c>
      <c r="CE31">
        <v>15</v>
      </c>
      <c r="CF31">
        <v>23</v>
      </c>
      <c r="CG31">
        <v>12</v>
      </c>
      <c r="CH31" s="371">
        <v>12</v>
      </c>
      <c r="CI31" s="369">
        <v>15</v>
      </c>
      <c r="CJ31" s="369">
        <v>10</v>
      </c>
      <c r="CK31" s="369">
        <v>14</v>
      </c>
      <c r="CL31" s="369">
        <v>17</v>
      </c>
      <c r="CM31" s="369">
        <v>14</v>
      </c>
      <c r="CN31" s="369">
        <v>24</v>
      </c>
      <c r="CO31" s="369">
        <v>19</v>
      </c>
      <c r="CP31" s="369">
        <v>16</v>
      </c>
      <c r="CQ31" s="369">
        <v>19</v>
      </c>
      <c r="CR31" s="369">
        <v>13</v>
      </c>
      <c r="CS31" s="369">
        <v>21</v>
      </c>
      <c r="CT31" s="371">
        <v>16</v>
      </c>
      <c r="CU31" s="405">
        <v>13</v>
      </c>
      <c r="CV31" s="405">
        <v>8</v>
      </c>
      <c r="CW31" s="420">
        <v>16</v>
      </c>
      <c r="CX31" s="420">
        <v>10</v>
      </c>
      <c r="CY31" s="420">
        <v>12</v>
      </c>
      <c r="CZ31" s="424">
        <v>21</v>
      </c>
      <c r="DA31" s="424">
        <v>20</v>
      </c>
      <c r="DB31" s="424">
        <v>14</v>
      </c>
      <c r="DC31" s="424">
        <v>10</v>
      </c>
      <c r="DD31" s="447">
        <v>19</v>
      </c>
      <c r="DE31" s="447">
        <v>24</v>
      </c>
      <c r="DF31" s="371">
        <v>14</v>
      </c>
      <c r="DG31" s="468">
        <v>12</v>
      </c>
      <c r="DH31" s="468">
        <v>14</v>
      </c>
      <c r="DI31" s="468">
        <v>8</v>
      </c>
      <c r="DJ31" s="468">
        <v>13</v>
      </c>
      <c r="DK31" s="468">
        <v>13</v>
      </c>
      <c r="DL31" s="468">
        <v>9</v>
      </c>
      <c r="DM31" s="468">
        <v>13</v>
      </c>
      <c r="DN31" s="468">
        <v>14</v>
      </c>
      <c r="DO31" s="468">
        <v>22</v>
      </c>
      <c r="DP31" s="468">
        <v>17</v>
      </c>
      <c r="DQ31" s="80">
        <v>29</v>
      </c>
      <c r="DR31" s="371">
        <v>17</v>
      </c>
      <c r="DS31">
        <v>10</v>
      </c>
      <c r="DT31">
        <v>11</v>
      </c>
      <c r="DU31">
        <v>15</v>
      </c>
      <c r="DV31">
        <v>20</v>
      </c>
      <c r="DW31">
        <v>16</v>
      </c>
      <c r="DX31">
        <v>21</v>
      </c>
      <c r="DY31">
        <v>21</v>
      </c>
      <c r="EE31" s="3" t="s">
        <v>338</v>
      </c>
    </row>
    <row r="32" spans="1:135">
      <c r="A32" s="3" t="s">
        <v>339</v>
      </c>
      <c r="B32" s="176">
        <v>15</v>
      </c>
      <c r="C32" s="176">
        <v>22</v>
      </c>
      <c r="D32" s="176">
        <v>16</v>
      </c>
      <c r="E32" s="176">
        <v>16</v>
      </c>
      <c r="F32" s="176">
        <v>27</v>
      </c>
      <c r="G32" s="176">
        <v>32</v>
      </c>
      <c r="H32" s="176">
        <v>36</v>
      </c>
      <c r="I32" s="176">
        <v>45</v>
      </c>
      <c r="J32" s="176">
        <v>40</v>
      </c>
      <c r="K32" s="176">
        <v>30</v>
      </c>
      <c r="L32" s="176">
        <v>24</v>
      </c>
      <c r="M32" s="176">
        <v>33</v>
      </c>
      <c r="N32" s="176">
        <v>28</v>
      </c>
      <c r="O32" s="176">
        <v>20</v>
      </c>
      <c r="P32" s="176">
        <v>28</v>
      </c>
      <c r="Q32" s="176">
        <v>24</v>
      </c>
      <c r="R32" s="176">
        <v>36</v>
      </c>
      <c r="S32" s="176">
        <v>47</v>
      </c>
      <c r="T32" s="176">
        <v>42</v>
      </c>
      <c r="U32" s="176">
        <v>33</v>
      </c>
      <c r="V32" s="176">
        <v>31</v>
      </c>
      <c r="W32" s="176">
        <v>30</v>
      </c>
      <c r="X32" s="176">
        <v>27</v>
      </c>
      <c r="Y32" s="176">
        <v>28</v>
      </c>
      <c r="Z32" s="185">
        <v>20</v>
      </c>
      <c r="AA32" s="176">
        <v>22</v>
      </c>
      <c r="AB32" s="176">
        <v>24</v>
      </c>
      <c r="AC32" s="176">
        <v>25</v>
      </c>
      <c r="AD32" s="176">
        <v>25</v>
      </c>
      <c r="AE32" s="176">
        <v>22</v>
      </c>
      <c r="AF32" s="176">
        <v>36</v>
      </c>
      <c r="AG32" s="176">
        <v>27</v>
      </c>
      <c r="AH32" s="213">
        <v>32</v>
      </c>
      <c r="AI32" s="213">
        <v>45</v>
      </c>
      <c r="AJ32" s="213">
        <v>28</v>
      </c>
      <c r="AK32" s="176">
        <v>28</v>
      </c>
      <c r="AL32" s="185">
        <v>22</v>
      </c>
      <c r="AM32" s="176">
        <v>15</v>
      </c>
      <c r="AN32" s="176">
        <v>17</v>
      </c>
      <c r="AO32" s="176">
        <v>19</v>
      </c>
      <c r="AP32" s="176">
        <v>31</v>
      </c>
      <c r="AQ32" s="176">
        <v>26</v>
      </c>
      <c r="AR32" s="176">
        <v>25</v>
      </c>
      <c r="AS32" s="176">
        <v>28</v>
      </c>
      <c r="AT32" s="213">
        <v>31</v>
      </c>
      <c r="AU32" s="213">
        <v>26</v>
      </c>
      <c r="AV32" s="213">
        <v>10</v>
      </c>
      <c r="AW32" s="176">
        <v>22</v>
      </c>
      <c r="AX32" s="185">
        <v>10</v>
      </c>
      <c r="AY32" s="176">
        <v>21</v>
      </c>
      <c r="AZ32" s="176">
        <v>14</v>
      </c>
      <c r="BA32" s="176">
        <v>24</v>
      </c>
      <c r="BB32" s="176">
        <v>21</v>
      </c>
      <c r="BC32" s="176">
        <v>23</v>
      </c>
      <c r="BD32" s="176">
        <v>40</v>
      </c>
      <c r="BE32" s="176">
        <v>26</v>
      </c>
      <c r="BF32" s="176">
        <v>23</v>
      </c>
      <c r="BG32" s="176">
        <v>20</v>
      </c>
      <c r="BH32" s="176">
        <v>19</v>
      </c>
      <c r="BI32" s="176">
        <v>22</v>
      </c>
      <c r="BJ32" s="231">
        <v>16</v>
      </c>
      <c r="BK32" s="188">
        <v>21</v>
      </c>
      <c r="BL32" s="188">
        <v>14</v>
      </c>
      <c r="BM32" s="188">
        <v>11</v>
      </c>
      <c r="BN32" s="188">
        <v>27</v>
      </c>
      <c r="BO32" s="188">
        <v>37</v>
      </c>
      <c r="BP32" s="188">
        <v>29</v>
      </c>
      <c r="BQ32" s="188">
        <v>32</v>
      </c>
      <c r="BR32" s="188">
        <v>22</v>
      </c>
      <c r="BS32" s="188">
        <v>18</v>
      </c>
      <c r="BT32" s="188">
        <v>19</v>
      </c>
      <c r="BU32" s="56">
        <v>34</v>
      </c>
      <c r="BV32" s="49">
        <v>26</v>
      </c>
      <c r="BW32">
        <v>17</v>
      </c>
      <c r="BX32">
        <v>21</v>
      </c>
      <c r="BY32">
        <v>15</v>
      </c>
      <c r="BZ32">
        <v>23</v>
      </c>
      <c r="CA32">
        <v>24</v>
      </c>
      <c r="CB32">
        <v>29</v>
      </c>
      <c r="CC32">
        <v>27</v>
      </c>
      <c r="CD32">
        <v>26</v>
      </c>
      <c r="CE32">
        <v>15</v>
      </c>
      <c r="CF32">
        <v>12</v>
      </c>
      <c r="CG32">
        <v>14</v>
      </c>
      <c r="CH32" s="371">
        <v>19</v>
      </c>
      <c r="CI32" s="369">
        <v>6</v>
      </c>
      <c r="CJ32" s="369">
        <v>19</v>
      </c>
      <c r="CK32" s="369">
        <v>19</v>
      </c>
      <c r="CL32" s="369">
        <v>29</v>
      </c>
      <c r="CM32" s="369">
        <v>29</v>
      </c>
      <c r="CN32" s="369">
        <v>35</v>
      </c>
      <c r="CO32" s="369">
        <v>22</v>
      </c>
      <c r="CP32" s="369">
        <v>17</v>
      </c>
      <c r="CQ32" s="369">
        <v>13</v>
      </c>
      <c r="CR32" s="369">
        <v>30</v>
      </c>
      <c r="CS32" s="369">
        <v>18</v>
      </c>
      <c r="CT32" s="371">
        <v>14</v>
      </c>
      <c r="CU32" s="405">
        <v>13</v>
      </c>
      <c r="CV32" s="405">
        <v>12</v>
      </c>
      <c r="CW32" s="420">
        <v>13</v>
      </c>
      <c r="CX32" s="420">
        <v>13</v>
      </c>
      <c r="CY32" s="420">
        <v>25</v>
      </c>
      <c r="CZ32" s="424">
        <v>26</v>
      </c>
      <c r="DA32" s="424">
        <v>20</v>
      </c>
      <c r="DB32" s="424">
        <v>20</v>
      </c>
      <c r="DC32" s="424">
        <v>18</v>
      </c>
      <c r="DD32" s="447">
        <v>16</v>
      </c>
      <c r="DE32" s="447">
        <v>25</v>
      </c>
      <c r="DF32" s="371">
        <v>18</v>
      </c>
      <c r="DG32" s="468">
        <v>15</v>
      </c>
      <c r="DH32" s="468">
        <v>19</v>
      </c>
      <c r="DI32" s="468">
        <v>26</v>
      </c>
      <c r="DJ32" s="468">
        <v>22</v>
      </c>
      <c r="DK32" s="468">
        <v>18</v>
      </c>
      <c r="DL32" s="468">
        <v>22</v>
      </c>
      <c r="DM32" s="468">
        <v>38</v>
      </c>
      <c r="DN32" s="468">
        <v>22</v>
      </c>
      <c r="DO32" s="468">
        <v>29</v>
      </c>
      <c r="DP32" s="468">
        <v>20</v>
      </c>
      <c r="DQ32" s="468">
        <v>17</v>
      </c>
      <c r="DR32" s="371">
        <v>16</v>
      </c>
      <c r="DS32">
        <v>19</v>
      </c>
      <c r="DT32">
        <v>13</v>
      </c>
      <c r="DU32">
        <v>15</v>
      </c>
      <c r="DV32">
        <v>19</v>
      </c>
      <c r="DW32">
        <v>21</v>
      </c>
      <c r="DX32">
        <v>23</v>
      </c>
      <c r="EE32" s="134" t="s">
        <v>339</v>
      </c>
    </row>
    <row r="33" spans="1:135">
      <c r="A33" s="3" t="s">
        <v>382</v>
      </c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242">
        <v>81</v>
      </c>
      <c r="O33" s="242">
        <v>63</v>
      </c>
      <c r="P33" s="242">
        <v>87</v>
      </c>
      <c r="Q33" s="242">
        <v>108</v>
      </c>
      <c r="R33" s="242">
        <v>81</v>
      </c>
      <c r="S33" s="242">
        <v>118</v>
      </c>
      <c r="T33" s="242">
        <v>131</v>
      </c>
      <c r="U33" s="242">
        <v>109</v>
      </c>
      <c r="V33" s="242">
        <v>135</v>
      </c>
      <c r="W33" s="242">
        <v>103</v>
      </c>
      <c r="X33" s="242">
        <v>99</v>
      </c>
      <c r="Y33" s="242">
        <v>107</v>
      </c>
      <c r="Z33" s="242">
        <v>71</v>
      </c>
      <c r="AA33" s="242">
        <v>73</v>
      </c>
      <c r="AB33" s="242">
        <v>66</v>
      </c>
      <c r="AC33" s="242">
        <v>76</v>
      </c>
      <c r="AD33" s="242">
        <v>86</v>
      </c>
      <c r="AE33" s="242">
        <v>104</v>
      </c>
      <c r="AF33" s="242">
        <v>112</v>
      </c>
      <c r="AG33" s="242">
        <v>112</v>
      </c>
      <c r="AH33" s="242">
        <v>87</v>
      </c>
      <c r="AI33" s="242">
        <v>90</v>
      </c>
      <c r="AJ33" s="242">
        <v>115</v>
      </c>
      <c r="AK33" s="242">
        <v>84</v>
      </c>
      <c r="AL33" s="242">
        <v>82</v>
      </c>
      <c r="AM33" s="242">
        <v>58</v>
      </c>
      <c r="AN33" s="242">
        <v>49</v>
      </c>
      <c r="AO33" s="242">
        <v>65</v>
      </c>
      <c r="AP33" s="242">
        <v>68</v>
      </c>
      <c r="AQ33" s="242">
        <v>85</v>
      </c>
      <c r="AR33" s="242">
        <v>82</v>
      </c>
      <c r="AS33" s="242">
        <v>85</v>
      </c>
      <c r="AT33" s="242">
        <v>82</v>
      </c>
      <c r="AU33" s="242">
        <v>102</v>
      </c>
      <c r="AV33" s="242">
        <v>67</v>
      </c>
      <c r="AW33" s="242">
        <v>76</v>
      </c>
      <c r="AX33" s="242">
        <v>42</v>
      </c>
      <c r="AY33" s="242">
        <v>30</v>
      </c>
      <c r="AZ33" s="242">
        <v>51</v>
      </c>
      <c r="BA33" s="242">
        <v>54</v>
      </c>
      <c r="BB33" s="242">
        <v>58</v>
      </c>
      <c r="BC33" s="242">
        <v>87</v>
      </c>
      <c r="BD33" s="242">
        <v>105</v>
      </c>
      <c r="BE33" s="242">
        <v>73</v>
      </c>
      <c r="BF33" s="242">
        <v>81</v>
      </c>
      <c r="BG33" s="242">
        <v>91</v>
      </c>
      <c r="BH33" s="242">
        <v>90</v>
      </c>
      <c r="BI33" s="242">
        <v>40</v>
      </c>
      <c r="BJ33" s="315">
        <v>46</v>
      </c>
      <c r="BK33" s="315">
        <v>55</v>
      </c>
      <c r="BL33" s="315">
        <v>52</v>
      </c>
      <c r="BM33" s="315">
        <v>53</v>
      </c>
      <c r="BN33" s="315">
        <v>66</v>
      </c>
      <c r="BO33" s="315">
        <v>76</v>
      </c>
      <c r="BP33" s="315">
        <v>66</v>
      </c>
      <c r="BQ33" s="315">
        <v>79</v>
      </c>
      <c r="BR33" s="315">
        <v>80</v>
      </c>
      <c r="BS33" s="315">
        <v>61</v>
      </c>
      <c r="BT33" s="315">
        <v>69</v>
      </c>
      <c r="BU33" s="315">
        <v>70</v>
      </c>
      <c r="BV33" s="231">
        <v>54</v>
      </c>
      <c r="BW33" s="315">
        <v>32</v>
      </c>
      <c r="BX33" s="315">
        <v>51</v>
      </c>
      <c r="BY33" s="315">
        <v>65</v>
      </c>
      <c r="BZ33" s="315">
        <v>67</v>
      </c>
      <c r="CA33" s="315">
        <v>76</v>
      </c>
      <c r="CB33" s="315">
        <v>70</v>
      </c>
      <c r="CC33" s="315">
        <v>77</v>
      </c>
      <c r="CD33" s="315">
        <v>64</v>
      </c>
      <c r="CE33" s="253">
        <v>66</v>
      </c>
      <c r="CF33" s="253">
        <v>67</v>
      </c>
      <c r="CG33" s="253">
        <v>49</v>
      </c>
      <c r="CH33" s="372">
        <v>40</v>
      </c>
      <c r="CI33" s="80">
        <v>36</v>
      </c>
      <c r="CJ33" s="80">
        <v>43</v>
      </c>
      <c r="CK33" s="80">
        <v>49</v>
      </c>
      <c r="CL33" s="80">
        <v>57</v>
      </c>
      <c r="CM33" s="80">
        <v>46</v>
      </c>
      <c r="CN33" s="80">
        <v>76</v>
      </c>
      <c r="CO33" s="80">
        <v>70</v>
      </c>
      <c r="CP33" s="80">
        <v>63</v>
      </c>
      <c r="CQ33" s="80">
        <v>52</v>
      </c>
      <c r="CR33" s="80">
        <v>48</v>
      </c>
      <c r="CS33" s="80">
        <v>54</v>
      </c>
      <c r="CT33" s="372">
        <v>44</v>
      </c>
      <c r="CU33" s="80">
        <v>26</v>
      </c>
      <c r="CV33" s="80">
        <v>54</v>
      </c>
      <c r="CW33" s="80">
        <v>39</v>
      </c>
      <c r="CX33" s="80">
        <v>52</v>
      </c>
      <c r="CY33" s="80">
        <v>72</v>
      </c>
      <c r="CZ33" s="80">
        <v>80</v>
      </c>
      <c r="DA33" s="80">
        <v>62</v>
      </c>
      <c r="DB33" s="80">
        <v>82</v>
      </c>
      <c r="DC33" s="80">
        <v>58</v>
      </c>
      <c r="DD33" s="487">
        <v>57</v>
      </c>
      <c r="DE33" s="487">
        <v>57</v>
      </c>
      <c r="DF33" s="372">
        <v>39</v>
      </c>
      <c r="DG33" s="468">
        <v>39</v>
      </c>
      <c r="DH33" s="468">
        <v>48</v>
      </c>
      <c r="DI33" s="59">
        <v>49</v>
      </c>
      <c r="DJ33" s="468">
        <v>55</v>
      </c>
      <c r="DK33" s="603">
        <v>72.599999999999994</v>
      </c>
      <c r="DL33" s="603">
        <v>72.599999999999994</v>
      </c>
      <c r="DM33" s="603">
        <v>72.599999999999994</v>
      </c>
      <c r="DN33" s="603">
        <v>72.599999999999994</v>
      </c>
      <c r="DO33" s="603">
        <v>72.599999999999994</v>
      </c>
      <c r="DP33" s="603">
        <v>72.599999999999994</v>
      </c>
      <c r="DQ33" s="603">
        <v>72.599999999999994</v>
      </c>
      <c r="DR33" s="372">
        <v>27</v>
      </c>
      <c r="DS33">
        <v>32</v>
      </c>
      <c r="DT33">
        <v>49</v>
      </c>
      <c r="DU33">
        <v>39</v>
      </c>
      <c r="DV33">
        <v>45</v>
      </c>
      <c r="DW33">
        <v>38</v>
      </c>
      <c r="DX33">
        <v>60</v>
      </c>
      <c r="DY33">
        <v>63</v>
      </c>
      <c r="EE33" s="134" t="s">
        <v>382</v>
      </c>
    </row>
    <row r="34" spans="1:135">
      <c r="A34" s="3" t="s">
        <v>340</v>
      </c>
      <c r="B34">
        <v>40</v>
      </c>
      <c r="C34">
        <v>27</v>
      </c>
      <c r="D34">
        <v>31</v>
      </c>
      <c r="E34">
        <v>27</v>
      </c>
      <c r="F34">
        <v>35</v>
      </c>
      <c r="G34">
        <v>32</v>
      </c>
      <c r="H34">
        <v>27</v>
      </c>
      <c r="I34">
        <v>36</v>
      </c>
      <c r="J34">
        <v>31</v>
      </c>
      <c r="K34">
        <v>40</v>
      </c>
      <c r="L34">
        <v>21</v>
      </c>
      <c r="M34">
        <v>46</v>
      </c>
      <c r="N34">
        <v>39</v>
      </c>
      <c r="O34">
        <v>19</v>
      </c>
      <c r="P34">
        <v>39</v>
      </c>
      <c r="Q34">
        <v>38</v>
      </c>
      <c r="R34">
        <v>28</v>
      </c>
      <c r="S34">
        <v>38</v>
      </c>
      <c r="T34">
        <v>38</v>
      </c>
      <c r="U34">
        <v>31</v>
      </c>
      <c r="V34">
        <v>30</v>
      </c>
      <c r="W34">
        <v>34</v>
      </c>
      <c r="X34">
        <v>41</v>
      </c>
      <c r="Y34">
        <v>46</v>
      </c>
      <c r="Z34" s="49">
        <v>35</v>
      </c>
      <c r="AA34">
        <v>41</v>
      </c>
      <c r="AB34">
        <v>32</v>
      </c>
      <c r="AC34">
        <v>28</v>
      </c>
      <c r="AD34">
        <v>32</v>
      </c>
      <c r="AE34">
        <v>29</v>
      </c>
      <c r="AF34">
        <v>20</v>
      </c>
      <c r="AG34">
        <v>23</v>
      </c>
      <c r="AH34">
        <v>24</v>
      </c>
      <c r="AI34">
        <v>26</v>
      </c>
      <c r="AJ34">
        <v>27</v>
      </c>
      <c r="AK34">
        <v>49</v>
      </c>
      <c r="AL34" s="49">
        <v>33</v>
      </c>
      <c r="AM34">
        <v>36</v>
      </c>
      <c r="AN34">
        <v>36</v>
      </c>
      <c r="AO34">
        <v>45</v>
      </c>
      <c r="AP34">
        <v>37</v>
      </c>
      <c r="AQ34">
        <v>25</v>
      </c>
      <c r="AR34">
        <v>31</v>
      </c>
      <c r="AS34">
        <v>26</v>
      </c>
      <c r="AT34">
        <v>37</v>
      </c>
      <c r="AU34">
        <v>23</v>
      </c>
      <c r="AV34">
        <v>21</v>
      </c>
      <c r="AW34">
        <v>35</v>
      </c>
      <c r="AX34" s="49">
        <v>38</v>
      </c>
      <c r="AY34">
        <v>30</v>
      </c>
      <c r="AZ34">
        <v>32</v>
      </c>
      <c r="BA34">
        <v>42</v>
      </c>
      <c r="BB34">
        <v>38</v>
      </c>
      <c r="BC34">
        <v>19</v>
      </c>
      <c r="BD34">
        <v>34</v>
      </c>
      <c r="BE34">
        <v>21</v>
      </c>
      <c r="BF34">
        <v>24</v>
      </c>
      <c r="BG34">
        <v>30</v>
      </c>
      <c r="BH34">
        <v>35</v>
      </c>
      <c r="BI34">
        <v>32</v>
      </c>
      <c r="BJ34" s="49">
        <v>28</v>
      </c>
      <c r="BK34">
        <v>17</v>
      </c>
      <c r="BL34">
        <v>25</v>
      </c>
      <c r="BM34">
        <v>26</v>
      </c>
      <c r="BN34">
        <v>23</v>
      </c>
      <c r="BO34">
        <v>20</v>
      </c>
      <c r="BP34" s="177">
        <v>20</v>
      </c>
      <c r="BQ34" s="177">
        <v>26</v>
      </c>
      <c r="BR34" s="177">
        <v>21</v>
      </c>
      <c r="BS34" s="177">
        <v>26</v>
      </c>
      <c r="BT34" s="177">
        <v>19</v>
      </c>
      <c r="BU34" s="177">
        <v>33</v>
      </c>
      <c r="BV34" s="183">
        <v>35</v>
      </c>
      <c r="BW34" s="177">
        <v>16</v>
      </c>
      <c r="BX34" s="177">
        <v>33</v>
      </c>
      <c r="BY34" s="177">
        <v>11</v>
      </c>
      <c r="BZ34" s="177">
        <v>22</v>
      </c>
      <c r="CA34" s="177">
        <v>23</v>
      </c>
      <c r="CB34" s="177">
        <v>27</v>
      </c>
      <c r="CC34" s="177">
        <v>23</v>
      </c>
      <c r="CD34" s="177">
        <v>20</v>
      </c>
      <c r="CE34" s="177">
        <v>31</v>
      </c>
      <c r="CF34" s="177">
        <v>28</v>
      </c>
      <c r="CG34" s="177">
        <v>29</v>
      </c>
      <c r="CH34" s="373">
        <v>18</v>
      </c>
      <c r="CI34" s="374">
        <v>27</v>
      </c>
      <c r="CJ34" s="374">
        <v>21</v>
      </c>
      <c r="CK34" s="374">
        <v>17</v>
      </c>
      <c r="CL34" s="374">
        <v>23</v>
      </c>
      <c r="CM34" s="374">
        <v>20</v>
      </c>
      <c r="CN34" s="374">
        <v>21</v>
      </c>
      <c r="CO34" s="374">
        <v>28</v>
      </c>
      <c r="CP34" s="374">
        <v>13</v>
      </c>
      <c r="CQ34" s="374">
        <v>19</v>
      </c>
      <c r="CR34" s="374">
        <v>24</v>
      </c>
      <c r="CS34" s="374">
        <v>23</v>
      </c>
      <c r="CT34" s="371">
        <v>19</v>
      </c>
      <c r="CU34" s="447">
        <v>22</v>
      </c>
      <c r="CV34" s="447">
        <v>26</v>
      </c>
      <c r="CW34" s="447">
        <v>32</v>
      </c>
      <c r="CX34" s="447">
        <v>35</v>
      </c>
      <c r="CY34" s="447">
        <v>16</v>
      </c>
      <c r="CZ34" s="447">
        <v>17</v>
      </c>
      <c r="DA34" s="447">
        <v>15</v>
      </c>
      <c r="DB34" s="447">
        <v>16</v>
      </c>
      <c r="DC34" s="447">
        <v>32</v>
      </c>
      <c r="DD34" s="447">
        <v>38</v>
      </c>
      <c r="DE34" s="447">
        <v>27</v>
      </c>
      <c r="DF34" s="371">
        <v>23</v>
      </c>
      <c r="DG34" s="468">
        <v>32</v>
      </c>
      <c r="DH34" s="468">
        <v>26</v>
      </c>
      <c r="DI34" s="468">
        <v>31</v>
      </c>
      <c r="DJ34" s="468">
        <v>25</v>
      </c>
      <c r="DK34" s="468">
        <v>24</v>
      </c>
      <c r="DL34" s="468">
        <v>26</v>
      </c>
      <c r="DM34" s="468">
        <v>22</v>
      </c>
      <c r="DN34" s="468">
        <v>19</v>
      </c>
      <c r="DO34" s="468">
        <v>32</v>
      </c>
      <c r="DP34" s="468">
        <v>27</v>
      </c>
      <c r="DQ34" s="468">
        <v>32</v>
      </c>
      <c r="DR34" s="371">
        <v>34</v>
      </c>
      <c r="DS34">
        <v>30</v>
      </c>
      <c r="DT34">
        <v>25</v>
      </c>
      <c r="DU34">
        <v>27</v>
      </c>
      <c r="DV34">
        <v>23</v>
      </c>
      <c r="DW34">
        <v>31</v>
      </c>
      <c r="DX34">
        <v>17</v>
      </c>
      <c r="DY34">
        <v>31</v>
      </c>
      <c r="DZ34">
        <v>24</v>
      </c>
      <c r="EA34">
        <v>23</v>
      </c>
      <c r="EB34">
        <v>32</v>
      </c>
      <c r="EC34">
        <v>31</v>
      </c>
      <c r="EE34" s="134" t="s">
        <v>340</v>
      </c>
    </row>
    <row r="35" spans="1:135">
      <c r="A35" s="177" t="s">
        <v>341</v>
      </c>
      <c r="B35" s="180">
        <v>155</v>
      </c>
      <c r="C35" s="180">
        <v>127</v>
      </c>
      <c r="D35" s="180">
        <v>131</v>
      </c>
      <c r="E35" s="180">
        <v>124</v>
      </c>
      <c r="F35" s="180">
        <v>133</v>
      </c>
      <c r="G35" s="180">
        <v>136</v>
      </c>
      <c r="H35" s="180">
        <v>115</v>
      </c>
      <c r="I35" s="180">
        <v>127</v>
      </c>
      <c r="J35" s="180">
        <v>139</v>
      </c>
      <c r="K35" s="180">
        <v>121</v>
      </c>
      <c r="L35" s="180">
        <v>137</v>
      </c>
      <c r="M35" s="180">
        <v>154</v>
      </c>
      <c r="N35" s="180">
        <v>132</v>
      </c>
      <c r="O35" s="180">
        <v>121</v>
      </c>
      <c r="P35" s="180">
        <v>149</v>
      </c>
      <c r="Q35" s="180">
        <v>136</v>
      </c>
      <c r="R35" s="180">
        <v>133</v>
      </c>
      <c r="S35" s="180">
        <v>132</v>
      </c>
      <c r="T35" s="180">
        <v>134</v>
      </c>
      <c r="U35" s="180">
        <v>128</v>
      </c>
      <c r="V35" s="180">
        <v>120</v>
      </c>
      <c r="W35" s="180">
        <v>129</v>
      </c>
      <c r="X35" s="180">
        <v>131</v>
      </c>
      <c r="Y35" s="180">
        <v>158</v>
      </c>
      <c r="Z35" s="186">
        <v>112</v>
      </c>
      <c r="AA35" s="180">
        <v>103</v>
      </c>
      <c r="AB35" s="180">
        <v>134</v>
      </c>
      <c r="AC35" s="180">
        <v>108</v>
      </c>
      <c r="AD35" s="180">
        <v>108</v>
      </c>
      <c r="AE35" s="180">
        <v>124</v>
      </c>
      <c r="AF35" s="180">
        <v>124</v>
      </c>
      <c r="AG35" s="180">
        <v>139</v>
      </c>
      <c r="AH35" s="180">
        <v>110</v>
      </c>
      <c r="AI35" s="180">
        <v>125</v>
      </c>
      <c r="AJ35" s="180">
        <v>116</v>
      </c>
      <c r="AK35" s="180">
        <v>134</v>
      </c>
      <c r="AL35" s="186">
        <v>115</v>
      </c>
      <c r="AM35" s="180">
        <v>117</v>
      </c>
      <c r="AN35" s="180">
        <v>132</v>
      </c>
      <c r="AO35" s="180">
        <v>153</v>
      </c>
      <c r="AP35" s="180">
        <v>130</v>
      </c>
      <c r="AQ35" s="180">
        <v>130</v>
      </c>
      <c r="AR35" s="180">
        <v>109</v>
      </c>
      <c r="AS35" s="180">
        <v>117</v>
      </c>
      <c r="AT35" s="180">
        <v>113</v>
      </c>
      <c r="AU35" s="180">
        <v>142</v>
      </c>
      <c r="AV35" s="180">
        <v>107</v>
      </c>
      <c r="AW35" s="180">
        <v>124</v>
      </c>
      <c r="AX35" s="186">
        <v>126</v>
      </c>
      <c r="AY35" s="180">
        <v>98</v>
      </c>
      <c r="AZ35" s="180">
        <v>104</v>
      </c>
      <c r="BA35" s="180">
        <v>116</v>
      </c>
      <c r="BB35" s="180">
        <v>136</v>
      </c>
      <c r="BC35" s="180">
        <v>113</v>
      </c>
      <c r="BD35" s="180">
        <v>108</v>
      </c>
      <c r="BE35" s="180">
        <v>95</v>
      </c>
      <c r="BF35" s="180">
        <v>107</v>
      </c>
      <c r="BG35" s="180">
        <v>120</v>
      </c>
      <c r="BH35" s="180">
        <v>119</v>
      </c>
      <c r="BI35" s="180">
        <v>120</v>
      </c>
      <c r="BJ35" s="186">
        <v>92</v>
      </c>
      <c r="BK35" s="180">
        <v>99</v>
      </c>
      <c r="BL35" s="180">
        <v>111</v>
      </c>
      <c r="BM35" s="180">
        <v>114</v>
      </c>
      <c r="BN35" s="180">
        <v>109</v>
      </c>
      <c r="BO35" s="180">
        <v>106</v>
      </c>
      <c r="BP35" s="177">
        <v>99</v>
      </c>
      <c r="BQ35" s="177">
        <v>110</v>
      </c>
      <c r="BR35" s="177">
        <v>89</v>
      </c>
      <c r="BS35" s="177">
        <v>91</v>
      </c>
      <c r="BT35" s="177">
        <v>135</v>
      </c>
      <c r="BU35" s="177">
        <v>122</v>
      </c>
      <c r="BV35" s="183">
        <v>107</v>
      </c>
      <c r="BW35" s="177">
        <v>94</v>
      </c>
      <c r="BX35" s="177">
        <v>101</v>
      </c>
      <c r="BY35" s="177">
        <v>106</v>
      </c>
      <c r="BZ35" s="177">
        <v>114</v>
      </c>
      <c r="CA35" s="177">
        <v>107</v>
      </c>
      <c r="CB35" s="177">
        <v>89</v>
      </c>
      <c r="CC35" s="177">
        <v>125</v>
      </c>
      <c r="CD35" s="177">
        <v>109</v>
      </c>
      <c r="CE35" s="177">
        <v>117</v>
      </c>
      <c r="CF35" s="177">
        <v>118</v>
      </c>
      <c r="CG35" s="177">
        <v>112</v>
      </c>
      <c r="CH35" s="373">
        <v>97</v>
      </c>
      <c r="CI35" s="374">
        <v>102</v>
      </c>
      <c r="CJ35" s="374">
        <v>105</v>
      </c>
      <c r="CK35" s="374">
        <v>85</v>
      </c>
      <c r="CL35" s="374">
        <v>109</v>
      </c>
      <c r="CM35" s="374">
        <v>93</v>
      </c>
      <c r="CN35" s="374">
        <v>99</v>
      </c>
      <c r="CO35" s="374">
        <v>105</v>
      </c>
      <c r="CP35" s="374">
        <v>83</v>
      </c>
      <c r="CQ35" s="374">
        <v>94</v>
      </c>
      <c r="CR35" s="374">
        <v>108</v>
      </c>
      <c r="CS35" s="374">
        <v>112</v>
      </c>
      <c r="CT35" s="373">
        <v>98</v>
      </c>
      <c r="CU35" s="374">
        <v>89</v>
      </c>
      <c r="CV35" s="374">
        <v>111</v>
      </c>
      <c r="CW35" s="374">
        <v>72</v>
      </c>
      <c r="CX35" s="374">
        <v>102</v>
      </c>
      <c r="CY35" s="374">
        <v>90</v>
      </c>
      <c r="CZ35" s="374">
        <v>93</v>
      </c>
      <c r="DA35" s="374">
        <v>101</v>
      </c>
      <c r="DB35" s="374">
        <v>99</v>
      </c>
      <c r="DC35" s="374">
        <v>105</v>
      </c>
      <c r="DD35" s="374">
        <v>108</v>
      </c>
      <c r="DE35" s="374">
        <v>87</v>
      </c>
      <c r="DF35" s="377">
        <v>106</v>
      </c>
      <c r="DG35" s="382">
        <v>72</v>
      </c>
      <c r="DH35" s="382">
        <v>97</v>
      </c>
      <c r="DI35" s="374">
        <v>101</v>
      </c>
      <c r="DJ35" s="374">
        <v>105</v>
      </c>
      <c r="DK35" s="374">
        <v>99</v>
      </c>
      <c r="DL35" s="374">
        <v>94</v>
      </c>
      <c r="DM35" s="374">
        <v>124</v>
      </c>
      <c r="DN35" s="374">
        <v>92</v>
      </c>
      <c r="DO35" s="374">
        <v>125</v>
      </c>
      <c r="DP35" s="374">
        <v>95</v>
      </c>
      <c r="DQ35" s="374">
        <v>95</v>
      </c>
      <c r="DR35" s="373">
        <v>106</v>
      </c>
      <c r="DS35">
        <v>104</v>
      </c>
      <c r="DT35">
        <v>110</v>
      </c>
      <c r="DU35">
        <v>114</v>
      </c>
      <c r="DV35">
        <v>107</v>
      </c>
      <c r="DW35">
        <v>97</v>
      </c>
      <c r="DX35">
        <v>117</v>
      </c>
      <c r="DY35">
        <v>112</v>
      </c>
      <c r="DZ35">
        <v>92</v>
      </c>
      <c r="EA35">
        <v>118</v>
      </c>
      <c r="EB35">
        <v>106</v>
      </c>
      <c r="EC35">
        <v>117</v>
      </c>
      <c r="EE35" s="177" t="s">
        <v>341</v>
      </c>
    </row>
    <row r="36" spans="1:135">
      <c r="A36" s="244" t="s">
        <v>335</v>
      </c>
      <c r="B36" s="245">
        <v>52</v>
      </c>
      <c r="C36" s="245">
        <v>56</v>
      </c>
      <c r="D36" s="245">
        <v>57</v>
      </c>
      <c r="E36" s="245">
        <v>49</v>
      </c>
      <c r="F36" s="245">
        <v>75</v>
      </c>
      <c r="G36" s="245">
        <v>74</v>
      </c>
      <c r="H36" s="245">
        <v>60</v>
      </c>
      <c r="I36" s="245">
        <v>63</v>
      </c>
      <c r="J36" s="245">
        <v>69</v>
      </c>
      <c r="K36" s="245">
        <v>66</v>
      </c>
      <c r="L36" s="245">
        <v>79</v>
      </c>
      <c r="M36" s="245">
        <v>60</v>
      </c>
      <c r="N36" s="245">
        <v>68</v>
      </c>
      <c r="O36" s="245">
        <v>46</v>
      </c>
      <c r="P36" s="245">
        <v>63</v>
      </c>
      <c r="Q36" s="245">
        <v>64</v>
      </c>
      <c r="R36" s="245">
        <v>65</v>
      </c>
      <c r="S36" s="245">
        <v>47</v>
      </c>
      <c r="T36" s="245">
        <v>54</v>
      </c>
      <c r="U36" s="245">
        <v>52</v>
      </c>
      <c r="V36" s="245">
        <v>75</v>
      </c>
      <c r="W36" s="245">
        <v>66</v>
      </c>
      <c r="X36" s="245">
        <v>63</v>
      </c>
      <c r="Y36" s="245">
        <v>73</v>
      </c>
      <c r="Z36" s="246">
        <v>66</v>
      </c>
      <c r="AA36" s="245">
        <v>46</v>
      </c>
      <c r="AB36" s="245">
        <v>54</v>
      </c>
      <c r="AC36" s="245">
        <v>49</v>
      </c>
      <c r="AD36" s="245">
        <v>70</v>
      </c>
      <c r="AE36" s="245">
        <v>55</v>
      </c>
      <c r="AF36" s="245">
        <v>56</v>
      </c>
      <c r="AG36" s="245">
        <v>48</v>
      </c>
      <c r="AH36" s="245">
        <v>53</v>
      </c>
      <c r="AI36" s="245">
        <v>59</v>
      </c>
      <c r="AJ36" s="245">
        <v>79</v>
      </c>
      <c r="AK36" s="245">
        <v>62</v>
      </c>
      <c r="AL36" s="246">
        <v>44</v>
      </c>
      <c r="AM36" s="245">
        <v>56</v>
      </c>
      <c r="AN36" s="245">
        <v>54</v>
      </c>
      <c r="AO36" s="245">
        <v>54</v>
      </c>
      <c r="AP36" s="245">
        <v>75</v>
      </c>
      <c r="AQ36" s="245">
        <v>62</v>
      </c>
      <c r="AR36" s="245">
        <v>65</v>
      </c>
      <c r="AS36" s="245">
        <v>56</v>
      </c>
      <c r="AT36" s="245">
        <v>62</v>
      </c>
      <c r="AU36" s="245">
        <v>66</v>
      </c>
      <c r="AV36" s="245">
        <v>58</v>
      </c>
      <c r="AW36" s="245">
        <v>51</v>
      </c>
      <c r="AX36" s="246">
        <v>38</v>
      </c>
      <c r="AY36" s="245">
        <v>30</v>
      </c>
      <c r="AZ36" s="245">
        <v>35</v>
      </c>
      <c r="BA36" s="245">
        <v>48</v>
      </c>
      <c r="BB36" s="245">
        <v>54</v>
      </c>
      <c r="BC36" s="245">
        <v>69</v>
      </c>
      <c r="BD36" s="245">
        <v>53</v>
      </c>
      <c r="BE36" s="245">
        <v>43</v>
      </c>
      <c r="BF36" s="245">
        <v>61</v>
      </c>
      <c r="BG36" s="245">
        <v>68</v>
      </c>
      <c r="BH36" s="245">
        <v>40</v>
      </c>
      <c r="BI36" s="245">
        <v>39</v>
      </c>
      <c r="BJ36" s="246">
        <v>37</v>
      </c>
      <c r="BK36" s="245">
        <v>34</v>
      </c>
      <c r="BL36" s="245">
        <v>38</v>
      </c>
      <c r="BM36" s="245">
        <v>60</v>
      </c>
      <c r="BN36" s="245">
        <v>48</v>
      </c>
      <c r="BO36" s="247">
        <v>62</v>
      </c>
      <c r="BP36" s="247">
        <v>51</v>
      </c>
      <c r="BQ36" s="247">
        <v>55</v>
      </c>
      <c r="BR36" s="247">
        <v>67</v>
      </c>
      <c r="BS36" s="140">
        <v>55</v>
      </c>
      <c r="BT36" s="247">
        <v>51</v>
      </c>
      <c r="BU36" s="140">
        <v>80</v>
      </c>
      <c r="BV36" s="340">
        <v>53</v>
      </c>
      <c r="BW36" s="140">
        <v>44</v>
      </c>
      <c r="BX36" s="140">
        <v>56</v>
      </c>
      <c r="BY36" s="140">
        <v>59</v>
      </c>
      <c r="BZ36" s="140">
        <v>57</v>
      </c>
      <c r="CA36" s="140">
        <v>51</v>
      </c>
      <c r="CB36" s="140">
        <v>47</v>
      </c>
      <c r="CC36" s="140">
        <v>62</v>
      </c>
      <c r="CD36" s="140">
        <v>46</v>
      </c>
      <c r="CE36" s="140">
        <v>51</v>
      </c>
      <c r="CF36" s="140">
        <v>50</v>
      </c>
      <c r="CG36" s="140">
        <v>64</v>
      </c>
      <c r="CH36" s="200"/>
      <c r="CI36" s="162"/>
      <c r="CJ36" s="162"/>
      <c r="CK36" s="162"/>
      <c r="CL36" s="162"/>
      <c r="CM36" s="162"/>
      <c r="CN36" s="162"/>
      <c r="CO36" s="162"/>
      <c r="CP36" s="162"/>
      <c r="CQ36" s="162"/>
      <c r="CR36" s="162"/>
      <c r="CS36" s="162"/>
      <c r="CT36" s="200"/>
      <c r="CU36" s="162"/>
      <c r="CV36" s="162"/>
      <c r="CW36" s="162"/>
      <c r="CX36" s="162"/>
      <c r="CY36" s="162"/>
      <c r="CZ36" s="162"/>
      <c r="DA36" s="162"/>
      <c r="DB36" s="162"/>
      <c r="DC36" s="162"/>
      <c r="DD36" s="162"/>
      <c r="DE36" s="162"/>
      <c r="DF36" s="200"/>
      <c r="DG36" s="162"/>
      <c r="DH36" s="162"/>
      <c r="DI36" s="162"/>
      <c r="DJ36" s="162"/>
      <c r="DK36" s="162"/>
      <c r="DL36" s="162"/>
      <c r="DM36" s="162"/>
      <c r="DN36" s="162"/>
      <c r="DO36" s="162"/>
      <c r="DP36" s="162"/>
      <c r="DQ36" s="162"/>
      <c r="DR36" s="200"/>
      <c r="EE36" s="244" t="s">
        <v>335</v>
      </c>
    </row>
    <row r="37" spans="1:135">
      <c r="A37" s="244" t="s">
        <v>525</v>
      </c>
      <c r="B37" s="245">
        <v>252</v>
      </c>
      <c r="C37" s="245">
        <v>237</v>
      </c>
      <c r="D37" s="245">
        <v>318</v>
      </c>
      <c r="E37" s="245">
        <v>366</v>
      </c>
      <c r="F37" s="245">
        <v>417</v>
      </c>
      <c r="G37" s="245">
        <v>394</v>
      </c>
      <c r="H37" s="245">
        <v>514</v>
      </c>
      <c r="I37" s="245">
        <v>512</v>
      </c>
      <c r="J37" s="245">
        <v>538</v>
      </c>
      <c r="K37" s="245">
        <v>568</v>
      </c>
      <c r="L37" s="245">
        <v>512</v>
      </c>
      <c r="M37" s="245">
        <v>615</v>
      </c>
      <c r="N37" s="245">
        <v>503</v>
      </c>
      <c r="O37" s="245">
        <v>307</v>
      </c>
      <c r="P37" s="245">
        <v>366</v>
      </c>
      <c r="Q37" s="245">
        <v>396</v>
      </c>
      <c r="R37" s="245">
        <v>402</v>
      </c>
      <c r="S37" s="245">
        <v>467</v>
      </c>
      <c r="T37" s="245">
        <v>541</v>
      </c>
      <c r="U37" s="245">
        <v>509</v>
      </c>
      <c r="V37" s="245">
        <v>529</v>
      </c>
      <c r="W37" s="245">
        <v>527</v>
      </c>
      <c r="X37" s="245">
        <v>492</v>
      </c>
      <c r="Y37" s="245">
        <v>544</v>
      </c>
      <c r="Z37" s="422">
        <v>431</v>
      </c>
      <c r="AA37" s="245">
        <v>389</v>
      </c>
      <c r="AB37" s="245">
        <v>408</v>
      </c>
      <c r="AC37" s="245">
        <v>393</v>
      </c>
      <c r="AD37" s="245">
        <v>401</v>
      </c>
      <c r="AE37" s="245">
        <v>421</v>
      </c>
      <c r="AF37" s="245">
        <v>482</v>
      </c>
      <c r="AG37" s="245">
        <v>484</v>
      </c>
      <c r="AH37" s="245">
        <v>458</v>
      </c>
      <c r="AI37" s="245">
        <v>569</v>
      </c>
      <c r="AJ37" s="245">
        <v>505</v>
      </c>
      <c r="AK37" s="245">
        <v>496</v>
      </c>
      <c r="AL37" s="422">
        <v>327</v>
      </c>
      <c r="AM37" s="245">
        <v>253</v>
      </c>
      <c r="AN37" s="245">
        <v>281</v>
      </c>
      <c r="AO37" s="245">
        <v>348</v>
      </c>
      <c r="AP37" s="245">
        <v>330</v>
      </c>
      <c r="AQ37" s="245">
        <v>349</v>
      </c>
      <c r="AR37" s="245">
        <v>457</v>
      </c>
      <c r="AS37" s="245">
        <v>439</v>
      </c>
      <c r="AT37" s="245">
        <v>387</v>
      </c>
      <c r="AU37" s="245">
        <v>466</v>
      </c>
      <c r="AV37" s="245">
        <v>409</v>
      </c>
      <c r="AW37" s="245">
        <v>377</v>
      </c>
      <c r="AX37" s="422">
        <v>175</v>
      </c>
      <c r="AY37" s="245">
        <v>159</v>
      </c>
      <c r="AZ37" s="245">
        <v>256</v>
      </c>
      <c r="BA37" s="245">
        <v>252</v>
      </c>
      <c r="BB37" s="245">
        <v>293</v>
      </c>
      <c r="BC37" s="245">
        <v>360</v>
      </c>
      <c r="BD37" s="245">
        <v>387</v>
      </c>
      <c r="BE37" s="245">
        <v>448</v>
      </c>
      <c r="BF37" s="245">
        <v>460</v>
      </c>
      <c r="BG37" s="245">
        <v>428</v>
      </c>
      <c r="BH37" s="245">
        <v>458</v>
      </c>
      <c r="BI37" s="245">
        <v>174</v>
      </c>
      <c r="BJ37" s="422">
        <v>226</v>
      </c>
      <c r="BK37" s="245">
        <v>259</v>
      </c>
      <c r="BL37" s="245">
        <v>247</v>
      </c>
      <c r="BM37" s="245">
        <v>304</v>
      </c>
      <c r="BN37" s="245">
        <v>353</v>
      </c>
      <c r="BO37" s="247">
        <v>397</v>
      </c>
      <c r="BP37" s="247">
        <v>377</v>
      </c>
      <c r="BQ37" s="247">
        <v>431</v>
      </c>
      <c r="BR37" s="247">
        <v>395</v>
      </c>
      <c r="BS37" s="140">
        <v>419</v>
      </c>
      <c r="BT37" s="247">
        <v>328</v>
      </c>
      <c r="BU37" s="140">
        <v>453</v>
      </c>
      <c r="BV37" s="340">
        <v>254</v>
      </c>
      <c r="BW37" s="140">
        <v>199</v>
      </c>
      <c r="BX37" s="140">
        <v>265</v>
      </c>
      <c r="BY37" s="140">
        <v>233</v>
      </c>
      <c r="BZ37" s="140">
        <v>272</v>
      </c>
      <c r="CA37" s="140">
        <v>279</v>
      </c>
      <c r="CB37" s="140">
        <v>303</v>
      </c>
      <c r="CC37" s="140">
        <v>340</v>
      </c>
      <c r="CD37" s="140">
        <v>317</v>
      </c>
      <c r="CE37" s="140">
        <v>355</v>
      </c>
      <c r="CF37" s="140">
        <v>293</v>
      </c>
      <c r="CG37" s="140">
        <v>252</v>
      </c>
      <c r="CH37" s="200">
        <v>208</v>
      </c>
      <c r="CI37" s="162">
        <v>170</v>
      </c>
      <c r="CJ37" s="162">
        <v>184</v>
      </c>
      <c r="CK37" s="162">
        <v>186</v>
      </c>
      <c r="CL37" s="162">
        <v>267</v>
      </c>
      <c r="CM37" s="162">
        <v>267</v>
      </c>
      <c r="CN37" s="162">
        <v>284</v>
      </c>
      <c r="CO37" s="162">
        <v>355</v>
      </c>
      <c r="CP37" s="162">
        <v>317</v>
      </c>
      <c r="CQ37" s="162">
        <v>373</v>
      </c>
      <c r="CR37" s="162">
        <v>293</v>
      </c>
      <c r="CS37" s="162">
        <v>286</v>
      </c>
      <c r="CT37" s="200">
        <v>212</v>
      </c>
      <c r="CU37" s="162">
        <v>201</v>
      </c>
      <c r="CV37" s="162">
        <v>212</v>
      </c>
      <c r="CW37" s="162">
        <v>221</v>
      </c>
      <c r="CX37" s="162">
        <v>238</v>
      </c>
      <c r="CY37" s="162">
        <v>264</v>
      </c>
      <c r="CZ37" s="162">
        <v>270</v>
      </c>
      <c r="DA37" s="162">
        <v>279</v>
      </c>
      <c r="DB37" s="162">
        <v>300</v>
      </c>
      <c r="DC37" s="162">
        <v>311</v>
      </c>
      <c r="DD37" s="162">
        <v>269</v>
      </c>
      <c r="DE37" s="162">
        <v>305</v>
      </c>
      <c r="DF37" s="200">
        <v>207</v>
      </c>
      <c r="DG37" s="162">
        <v>182</v>
      </c>
      <c r="DH37" s="162">
        <v>226</v>
      </c>
      <c r="DI37" s="162">
        <v>211</v>
      </c>
      <c r="DJ37" s="162">
        <v>194</v>
      </c>
      <c r="DK37" s="162">
        <v>207</v>
      </c>
      <c r="DL37" s="162">
        <v>265</v>
      </c>
      <c r="DM37" s="162">
        <v>257</v>
      </c>
      <c r="DN37" s="162">
        <v>280</v>
      </c>
      <c r="DO37" s="162">
        <v>272</v>
      </c>
      <c r="DP37" s="162">
        <v>251</v>
      </c>
      <c r="DQ37" s="162">
        <v>326</v>
      </c>
      <c r="DR37" s="200">
        <v>162</v>
      </c>
      <c r="DS37">
        <v>181</v>
      </c>
      <c r="DT37">
        <v>205</v>
      </c>
      <c r="DU37">
        <v>208</v>
      </c>
      <c r="DV37">
        <v>235</v>
      </c>
      <c r="DW37">
        <v>272</v>
      </c>
      <c r="EE37" s="244" t="s">
        <v>525</v>
      </c>
    </row>
    <row r="38" spans="1:135">
      <c r="A38" s="244" t="s">
        <v>381</v>
      </c>
      <c r="B38" s="245"/>
      <c r="C38" s="245"/>
      <c r="D38" s="245"/>
      <c r="E38" s="245"/>
      <c r="F38" s="245"/>
      <c r="G38" s="245"/>
      <c r="H38" s="245"/>
      <c r="I38" s="245"/>
      <c r="J38" s="245"/>
      <c r="K38" s="245"/>
      <c r="L38" s="245"/>
      <c r="M38" s="245"/>
      <c r="N38" s="250">
        <v>75</v>
      </c>
      <c r="O38" s="250">
        <v>75</v>
      </c>
      <c r="P38" s="250">
        <v>89</v>
      </c>
      <c r="Q38" s="250">
        <v>95</v>
      </c>
      <c r="R38" s="250">
        <v>86</v>
      </c>
      <c r="S38" s="250">
        <v>89</v>
      </c>
      <c r="T38" s="250">
        <v>101</v>
      </c>
      <c r="U38" s="250">
        <v>88</v>
      </c>
      <c r="V38" s="250">
        <v>81</v>
      </c>
      <c r="W38" s="250">
        <v>95</v>
      </c>
      <c r="X38" s="250">
        <v>99</v>
      </c>
      <c r="Y38" s="250">
        <v>94</v>
      </c>
      <c r="Z38" s="250">
        <v>73</v>
      </c>
      <c r="AA38" s="250">
        <v>69</v>
      </c>
      <c r="AB38" s="250">
        <v>68</v>
      </c>
      <c r="AC38" s="250">
        <v>71</v>
      </c>
      <c r="AD38" s="250">
        <v>78</v>
      </c>
      <c r="AE38" s="250">
        <v>81</v>
      </c>
      <c r="AF38" s="250">
        <v>89</v>
      </c>
      <c r="AG38" s="250">
        <v>83</v>
      </c>
      <c r="AH38" s="250">
        <v>65</v>
      </c>
      <c r="AI38" s="250">
        <v>86</v>
      </c>
      <c r="AJ38" s="250">
        <v>84</v>
      </c>
      <c r="AK38" s="250">
        <v>67</v>
      </c>
      <c r="AL38" s="250">
        <v>66</v>
      </c>
      <c r="AM38" s="250">
        <v>60</v>
      </c>
      <c r="AN38" s="250">
        <v>75</v>
      </c>
      <c r="AO38" s="250">
        <v>78</v>
      </c>
      <c r="AP38" s="250">
        <v>79</v>
      </c>
      <c r="AQ38" s="250">
        <v>91</v>
      </c>
      <c r="AR38" s="250">
        <v>98</v>
      </c>
      <c r="AS38" s="250">
        <v>86</v>
      </c>
      <c r="AT38" s="250">
        <v>81</v>
      </c>
      <c r="AU38" s="250">
        <v>62</v>
      </c>
      <c r="AV38" s="250">
        <v>91</v>
      </c>
      <c r="AW38" s="250">
        <v>63</v>
      </c>
      <c r="AX38" s="250">
        <v>47</v>
      </c>
      <c r="AY38" s="250">
        <v>57</v>
      </c>
      <c r="AZ38" s="250">
        <v>56</v>
      </c>
      <c r="BA38" s="250">
        <v>76</v>
      </c>
      <c r="BB38" s="250">
        <v>73</v>
      </c>
      <c r="BC38" s="250">
        <v>68</v>
      </c>
      <c r="BD38" s="250">
        <v>69</v>
      </c>
      <c r="BE38" s="250">
        <v>61</v>
      </c>
      <c r="BF38" s="250">
        <v>67</v>
      </c>
      <c r="BG38" s="250">
        <v>73</v>
      </c>
      <c r="BH38" s="250">
        <v>60</v>
      </c>
      <c r="BI38" s="250">
        <v>35</v>
      </c>
      <c r="BJ38" s="250">
        <v>62</v>
      </c>
      <c r="BK38" s="250">
        <v>58</v>
      </c>
      <c r="BL38" s="250">
        <v>66</v>
      </c>
      <c r="BM38" s="250">
        <v>59</v>
      </c>
      <c r="BN38" s="250">
        <v>75</v>
      </c>
      <c r="BO38" s="250">
        <v>61</v>
      </c>
      <c r="BP38" s="250">
        <v>56</v>
      </c>
      <c r="BQ38" s="250">
        <v>76</v>
      </c>
      <c r="BR38" s="250">
        <v>60</v>
      </c>
      <c r="BS38" s="250">
        <v>68</v>
      </c>
      <c r="BT38" s="250">
        <v>67</v>
      </c>
      <c r="BU38" s="250">
        <v>71</v>
      </c>
      <c r="BV38" s="341">
        <v>45</v>
      </c>
      <c r="BW38" s="250">
        <v>45</v>
      </c>
      <c r="BX38" s="250">
        <v>50</v>
      </c>
      <c r="BY38" s="387"/>
      <c r="BZ38" s="387"/>
      <c r="CA38" s="387"/>
      <c r="CB38" s="387"/>
      <c r="CC38" s="387"/>
      <c r="CD38" s="387"/>
      <c r="CE38" s="387"/>
      <c r="CF38" s="387"/>
      <c r="CG38" s="387"/>
      <c r="CH38" s="200">
        <v>42</v>
      </c>
      <c r="CI38" s="162">
        <v>40</v>
      </c>
      <c r="CJ38" s="162">
        <v>53</v>
      </c>
      <c r="CK38" s="162">
        <v>74</v>
      </c>
      <c r="CL38" s="162">
        <v>42</v>
      </c>
      <c r="CM38" s="162">
        <v>53</v>
      </c>
      <c r="CN38" s="162">
        <v>63</v>
      </c>
      <c r="CO38" s="162">
        <v>41</v>
      </c>
      <c r="CP38" s="162">
        <v>54</v>
      </c>
      <c r="CQ38" s="162">
        <v>57</v>
      </c>
      <c r="CR38" s="162">
        <v>56</v>
      </c>
      <c r="CS38" s="162">
        <v>53</v>
      </c>
      <c r="CT38" s="200">
        <v>43</v>
      </c>
      <c r="CU38" s="162">
        <v>33</v>
      </c>
      <c r="CV38" s="162">
        <v>64</v>
      </c>
      <c r="CW38" s="162">
        <v>44</v>
      </c>
      <c r="CX38" s="162">
        <v>50</v>
      </c>
      <c r="CY38" s="162">
        <v>69</v>
      </c>
      <c r="CZ38" s="162">
        <v>52</v>
      </c>
      <c r="DA38" s="162">
        <v>44</v>
      </c>
      <c r="DB38" s="162">
        <v>62</v>
      </c>
      <c r="DC38" s="162">
        <v>47</v>
      </c>
      <c r="DD38" s="162">
        <v>60</v>
      </c>
      <c r="DE38" s="162">
        <v>46</v>
      </c>
      <c r="DF38" s="200">
        <v>52</v>
      </c>
      <c r="DG38" s="162">
        <v>38</v>
      </c>
      <c r="DH38" s="162">
        <v>43</v>
      </c>
      <c r="DI38" s="162">
        <v>44</v>
      </c>
      <c r="DJ38" s="162">
        <v>55</v>
      </c>
      <c r="DK38" s="162">
        <v>61</v>
      </c>
      <c r="DL38" s="162">
        <v>64</v>
      </c>
      <c r="DM38" s="162">
        <v>64</v>
      </c>
      <c r="DN38" s="162">
        <v>47</v>
      </c>
      <c r="DO38" s="162">
        <v>53</v>
      </c>
      <c r="DP38" s="162">
        <v>60</v>
      </c>
      <c r="DQ38" s="162">
        <v>51</v>
      </c>
      <c r="DR38" s="200">
        <v>45</v>
      </c>
      <c r="DS38">
        <v>49</v>
      </c>
      <c r="DT38">
        <v>40</v>
      </c>
      <c r="DU38">
        <v>49</v>
      </c>
      <c r="DV38">
        <v>46</v>
      </c>
      <c r="DW38">
        <v>37</v>
      </c>
      <c r="DX38">
        <v>55</v>
      </c>
      <c r="DY38">
        <v>51</v>
      </c>
      <c r="DZ38">
        <v>37</v>
      </c>
      <c r="EE38" s="244" t="s">
        <v>381</v>
      </c>
    </row>
    <row r="39" spans="1:135">
      <c r="A39" s="244" t="s">
        <v>383</v>
      </c>
      <c r="B39" s="248"/>
      <c r="C39" s="248"/>
      <c r="D39" s="248"/>
      <c r="E39" s="248"/>
      <c r="F39" s="248"/>
      <c r="G39" s="248"/>
      <c r="H39" s="248"/>
      <c r="I39" s="248"/>
      <c r="J39" s="248"/>
      <c r="K39" s="248"/>
      <c r="L39" s="248"/>
      <c r="M39" s="248"/>
      <c r="N39" s="250">
        <v>22</v>
      </c>
      <c r="O39" s="250">
        <v>25</v>
      </c>
      <c r="P39" s="250">
        <v>34</v>
      </c>
      <c r="Q39" s="250">
        <v>30</v>
      </c>
      <c r="R39" s="250">
        <v>24</v>
      </c>
      <c r="S39" s="250">
        <v>29</v>
      </c>
      <c r="T39" s="250">
        <v>31</v>
      </c>
      <c r="U39" s="250">
        <v>28</v>
      </c>
      <c r="V39" s="250">
        <v>28</v>
      </c>
      <c r="W39" s="250">
        <v>26</v>
      </c>
      <c r="X39" s="250">
        <v>23</v>
      </c>
      <c r="Y39" s="250">
        <v>38</v>
      </c>
      <c r="Z39" s="251">
        <v>25</v>
      </c>
      <c r="AA39" s="251">
        <v>32</v>
      </c>
      <c r="AB39" s="251">
        <v>19</v>
      </c>
      <c r="AC39" s="251">
        <v>19</v>
      </c>
      <c r="AD39" s="251">
        <v>20</v>
      </c>
      <c r="AE39" s="251">
        <v>27</v>
      </c>
      <c r="AF39" s="251">
        <v>26</v>
      </c>
      <c r="AG39" s="251">
        <v>29</v>
      </c>
      <c r="AH39" s="251">
        <v>20</v>
      </c>
      <c r="AI39" s="251">
        <v>22</v>
      </c>
      <c r="AJ39" s="251">
        <v>22</v>
      </c>
      <c r="AK39" s="251">
        <v>18</v>
      </c>
      <c r="AL39" s="250">
        <v>18</v>
      </c>
      <c r="AM39" s="250">
        <v>16</v>
      </c>
      <c r="AN39" s="250">
        <v>24</v>
      </c>
      <c r="AO39" s="250">
        <v>22</v>
      </c>
      <c r="AP39" s="250">
        <v>32</v>
      </c>
      <c r="AQ39" s="250">
        <v>16</v>
      </c>
      <c r="AR39" s="250">
        <v>20</v>
      </c>
      <c r="AS39" s="250">
        <v>20</v>
      </c>
      <c r="AT39" s="250">
        <v>13</v>
      </c>
      <c r="AU39" s="250">
        <v>22</v>
      </c>
      <c r="AV39" s="250">
        <v>23</v>
      </c>
      <c r="AW39" s="250">
        <v>18</v>
      </c>
      <c r="AX39" s="250">
        <v>16</v>
      </c>
      <c r="AY39" s="250">
        <v>14</v>
      </c>
      <c r="AZ39" s="250">
        <v>12</v>
      </c>
      <c r="BA39" s="250">
        <v>20</v>
      </c>
      <c r="BB39" s="250">
        <v>28</v>
      </c>
      <c r="BC39" s="250">
        <v>12</v>
      </c>
      <c r="BD39" s="250">
        <v>22</v>
      </c>
      <c r="BE39" s="250">
        <v>19</v>
      </c>
      <c r="BF39" s="250">
        <v>13</v>
      </c>
      <c r="BG39" s="250">
        <v>36</v>
      </c>
      <c r="BH39" s="250">
        <v>14</v>
      </c>
      <c r="BI39" s="250">
        <v>10</v>
      </c>
      <c r="BJ39" s="250">
        <v>21</v>
      </c>
      <c r="BK39" s="250">
        <v>18</v>
      </c>
      <c r="BL39" s="250">
        <v>15</v>
      </c>
      <c r="BM39" s="250">
        <v>8</v>
      </c>
      <c r="BN39" s="250">
        <v>11</v>
      </c>
      <c r="BO39" s="250">
        <v>15</v>
      </c>
      <c r="BP39" s="250">
        <v>18</v>
      </c>
      <c r="BQ39" s="250">
        <v>16</v>
      </c>
      <c r="BR39" s="250">
        <v>13</v>
      </c>
      <c r="BS39" s="250">
        <v>15</v>
      </c>
      <c r="BT39" s="250">
        <v>18</v>
      </c>
      <c r="BU39" s="250">
        <v>18</v>
      </c>
      <c r="BV39" s="341">
        <v>12</v>
      </c>
      <c r="BW39" s="250">
        <v>13</v>
      </c>
      <c r="BX39" s="250">
        <v>12</v>
      </c>
      <c r="BY39" s="140">
        <v>16</v>
      </c>
      <c r="BZ39" s="140">
        <v>13</v>
      </c>
      <c r="CA39" s="140">
        <v>25</v>
      </c>
      <c r="CB39" s="140">
        <v>15</v>
      </c>
      <c r="CC39" s="140">
        <v>12</v>
      </c>
      <c r="CD39" s="140">
        <v>10</v>
      </c>
      <c r="CE39" s="140">
        <v>15</v>
      </c>
      <c r="CF39" s="140">
        <v>8</v>
      </c>
      <c r="CG39" s="140">
        <v>12</v>
      </c>
      <c r="CH39" s="200">
        <v>20</v>
      </c>
      <c r="CI39" s="162">
        <v>14</v>
      </c>
      <c r="CJ39" s="162">
        <v>15</v>
      </c>
      <c r="CK39" s="162">
        <v>13</v>
      </c>
      <c r="CL39" s="162">
        <v>17</v>
      </c>
      <c r="CM39" s="162">
        <v>14</v>
      </c>
      <c r="CN39" s="162">
        <v>18</v>
      </c>
      <c r="CO39" s="162">
        <v>18</v>
      </c>
      <c r="CP39" s="162">
        <v>17</v>
      </c>
      <c r="CQ39" s="162">
        <v>12</v>
      </c>
      <c r="CR39" s="162">
        <v>16</v>
      </c>
      <c r="CS39" s="162">
        <v>17</v>
      </c>
      <c r="CT39" s="200">
        <v>16</v>
      </c>
      <c r="CU39" s="162">
        <v>13</v>
      </c>
      <c r="CV39" s="162">
        <v>16</v>
      </c>
      <c r="CW39" s="162">
        <v>14</v>
      </c>
      <c r="CX39" s="162">
        <v>18</v>
      </c>
      <c r="CY39" s="162">
        <v>18</v>
      </c>
      <c r="CZ39" s="162">
        <v>20</v>
      </c>
      <c r="DA39" s="162">
        <v>16</v>
      </c>
      <c r="DB39" s="162">
        <v>11</v>
      </c>
      <c r="DC39" s="162">
        <v>18</v>
      </c>
      <c r="DD39" s="162">
        <v>20</v>
      </c>
      <c r="DE39" s="162">
        <v>17</v>
      </c>
      <c r="DF39" s="200">
        <v>13</v>
      </c>
      <c r="DG39" s="162">
        <v>13</v>
      </c>
      <c r="DH39" s="162">
        <v>11</v>
      </c>
      <c r="DI39" s="162">
        <v>7</v>
      </c>
      <c r="DJ39" s="162">
        <v>12</v>
      </c>
      <c r="DK39" s="162">
        <v>13</v>
      </c>
      <c r="DL39" s="162">
        <v>19</v>
      </c>
      <c r="DM39" s="162">
        <v>14</v>
      </c>
      <c r="DN39" s="162">
        <v>16</v>
      </c>
      <c r="DO39" s="162">
        <v>11</v>
      </c>
      <c r="DP39" s="162">
        <v>13</v>
      </c>
      <c r="DQ39" s="162">
        <v>20</v>
      </c>
      <c r="DR39" s="200">
        <v>15</v>
      </c>
      <c r="DS39">
        <v>10</v>
      </c>
      <c r="DT39">
        <v>17</v>
      </c>
      <c r="DU39">
        <v>14</v>
      </c>
      <c r="DV39">
        <v>20</v>
      </c>
      <c r="DW39">
        <v>12</v>
      </c>
      <c r="DX39">
        <v>21</v>
      </c>
      <c r="DY39">
        <v>13</v>
      </c>
      <c r="DZ39">
        <v>18</v>
      </c>
      <c r="EE39" s="244" t="s">
        <v>383</v>
      </c>
    </row>
    <row r="40" spans="1:135">
      <c r="A40" s="244" t="s">
        <v>384</v>
      </c>
      <c r="B40" s="248"/>
      <c r="C40" s="248"/>
      <c r="D40" s="248"/>
      <c r="E40" s="248"/>
      <c r="F40" s="248"/>
      <c r="G40" s="248"/>
      <c r="H40" s="248"/>
      <c r="I40" s="248"/>
      <c r="J40" s="248"/>
      <c r="K40" s="248"/>
      <c r="L40" s="248"/>
      <c r="M40" s="248"/>
      <c r="N40" s="250">
        <v>561</v>
      </c>
      <c r="O40" s="250">
        <v>519</v>
      </c>
      <c r="P40" s="250">
        <v>523</v>
      </c>
      <c r="Q40" s="250">
        <v>483</v>
      </c>
      <c r="R40" s="250">
        <v>484</v>
      </c>
      <c r="S40" s="250">
        <v>483</v>
      </c>
      <c r="T40" s="250">
        <v>541</v>
      </c>
      <c r="U40" s="250">
        <v>593</v>
      </c>
      <c r="V40" s="250">
        <v>556</v>
      </c>
      <c r="W40" s="250">
        <v>629</v>
      </c>
      <c r="X40" s="250">
        <v>606</v>
      </c>
      <c r="Y40" s="250">
        <v>661</v>
      </c>
      <c r="Z40" s="251">
        <v>465</v>
      </c>
      <c r="AA40" s="251">
        <v>440</v>
      </c>
      <c r="AB40" s="251">
        <v>443</v>
      </c>
      <c r="AC40" s="251">
        <v>470</v>
      </c>
      <c r="AD40" s="251">
        <v>449</v>
      </c>
      <c r="AE40" s="251">
        <v>431</v>
      </c>
      <c r="AF40" s="251">
        <v>518</v>
      </c>
      <c r="AG40" s="251">
        <v>536</v>
      </c>
      <c r="AH40" s="251">
        <v>470</v>
      </c>
      <c r="AI40" s="251">
        <v>582</v>
      </c>
      <c r="AJ40" s="251">
        <v>571</v>
      </c>
      <c r="AK40" s="251">
        <v>648</v>
      </c>
      <c r="AL40" s="250">
        <v>462</v>
      </c>
      <c r="AM40" s="250">
        <v>417</v>
      </c>
      <c r="AN40" s="250">
        <v>446</v>
      </c>
      <c r="AO40" s="250">
        <v>404</v>
      </c>
      <c r="AP40" s="250">
        <v>468</v>
      </c>
      <c r="AQ40" s="250">
        <v>416</v>
      </c>
      <c r="AR40" s="250">
        <v>449</v>
      </c>
      <c r="AS40" s="250">
        <v>496</v>
      </c>
      <c r="AT40" s="250">
        <v>472</v>
      </c>
      <c r="AU40" s="250">
        <v>540</v>
      </c>
      <c r="AV40" s="250">
        <v>571</v>
      </c>
      <c r="AW40" s="250">
        <v>631</v>
      </c>
      <c r="AX40" s="250">
        <v>459</v>
      </c>
      <c r="AY40" s="250">
        <v>424</v>
      </c>
      <c r="AZ40" s="250">
        <v>433</v>
      </c>
      <c r="BA40" s="250">
        <v>418</v>
      </c>
      <c r="BB40" s="250">
        <v>437</v>
      </c>
      <c r="BC40" s="250">
        <v>420</v>
      </c>
      <c r="BD40" s="250">
        <v>466</v>
      </c>
      <c r="BE40" s="250">
        <v>508</v>
      </c>
      <c r="BF40" s="250">
        <v>475</v>
      </c>
      <c r="BG40" s="250">
        <v>543</v>
      </c>
      <c r="BH40" s="250">
        <v>504</v>
      </c>
      <c r="BI40" s="250">
        <v>658</v>
      </c>
      <c r="BJ40" s="250">
        <v>404</v>
      </c>
      <c r="BK40" s="250">
        <v>427</v>
      </c>
      <c r="BL40" s="250">
        <v>437</v>
      </c>
      <c r="BM40" s="250">
        <v>435</v>
      </c>
      <c r="BN40" s="250">
        <v>391</v>
      </c>
      <c r="BO40" s="250">
        <v>386</v>
      </c>
      <c r="BP40" s="250">
        <v>423</v>
      </c>
      <c r="BQ40" s="250">
        <v>480</v>
      </c>
      <c r="BR40" s="250">
        <v>446</v>
      </c>
      <c r="BS40" s="250">
        <v>556</v>
      </c>
      <c r="BT40" s="250">
        <v>500</v>
      </c>
      <c r="BU40" s="250">
        <v>565</v>
      </c>
      <c r="BV40" s="341">
        <v>382</v>
      </c>
      <c r="BW40" s="250">
        <v>377</v>
      </c>
      <c r="BX40" s="250">
        <v>403</v>
      </c>
      <c r="BY40" s="140">
        <v>390</v>
      </c>
      <c r="BZ40" s="140">
        <v>386</v>
      </c>
      <c r="CA40" s="140">
        <v>355</v>
      </c>
      <c r="CB40" s="140">
        <v>414</v>
      </c>
      <c r="CC40" s="140">
        <v>468</v>
      </c>
      <c r="CD40" s="140">
        <v>448</v>
      </c>
      <c r="CE40" s="140">
        <v>518</v>
      </c>
      <c r="CF40" s="140">
        <v>501</v>
      </c>
      <c r="CG40" s="140">
        <v>586</v>
      </c>
      <c r="CH40" s="200"/>
      <c r="CI40" s="162"/>
      <c r="CJ40" s="162"/>
      <c r="CK40" s="162"/>
      <c r="CL40" s="162"/>
      <c r="CM40" s="162"/>
      <c r="CN40" s="162"/>
      <c r="CO40" s="162"/>
      <c r="CP40" s="162"/>
      <c r="CQ40" s="162"/>
      <c r="CR40" s="162"/>
      <c r="CS40" s="162"/>
      <c r="CT40" s="200">
        <v>421</v>
      </c>
      <c r="CU40" s="162">
        <v>353</v>
      </c>
      <c r="CV40" s="162">
        <v>368</v>
      </c>
      <c r="CW40" s="162">
        <v>373</v>
      </c>
      <c r="CX40" s="162">
        <v>374</v>
      </c>
      <c r="CY40" s="162">
        <v>377</v>
      </c>
      <c r="CZ40" s="162"/>
      <c r="DA40" s="162"/>
      <c r="DB40" s="162"/>
      <c r="DC40" s="162"/>
      <c r="DD40" s="162"/>
      <c r="DE40" s="162"/>
      <c r="DF40" s="200">
        <v>406</v>
      </c>
      <c r="DG40" s="162">
        <v>370</v>
      </c>
      <c r="DH40" s="162">
        <v>373</v>
      </c>
      <c r="DI40" s="162">
        <v>374</v>
      </c>
      <c r="DJ40" s="162">
        <v>367</v>
      </c>
      <c r="DK40" s="162">
        <v>327</v>
      </c>
      <c r="DL40" s="162" t="s">
        <v>598</v>
      </c>
      <c r="DM40" s="162" t="s">
        <v>598</v>
      </c>
      <c r="DN40" s="162" t="s">
        <v>598</v>
      </c>
      <c r="DO40" s="162" t="s">
        <v>598</v>
      </c>
      <c r="DP40" s="162" t="s">
        <v>598</v>
      </c>
      <c r="DQ40" s="162" t="s">
        <v>598</v>
      </c>
      <c r="DR40" s="200">
        <v>398</v>
      </c>
      <c r="DS40">
        <v>316</v>
      </c>
      <c r="DT40">
        <v>387</v>
      </c>
      <c r="DU40">
        <v>371</v>
      </c>
      <c r="DV40">
        <v>380</v>
      </c>
      <c r="DW40">
        <v>316</v>
      </c>
      <c r="EE40" s="244" t="s">
        <v>384</v>
      </c>
    </row>
    <row r="41" spans="1:135">
      <c r="A41" s="3" t="s">
        <v>354</v>
      </c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85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85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85"/>
      <c r="AY41" s="176"/>
      <c r="AZ41" s="176"/>
      <c r="BA41" s="176"/>
      <c r="BB41" s="176"/>
      <c r="BC41" s="176"/>
      <c r="BD41" s="176"/>
      <c r="BE41" s="176"/>
      <c r="BF41" s="176"/>
      <c r="BG41" s="176"/>
      <c r="BH41" s="176"/>
      <c r="BI41" s="176"/>
      <c r="BJ41" s="185"/>
      <c r="BK41" s="176"/>
      <c r="BL41" s="176"/>
      <c r="BM41" s="176"/>
      <c r="BN41" s="176"/>
      <c r="BO41" s="177"/>
      <c r="BQ41" s="177"/>
      <c r="BR41" s="177"/>
      <c r="BS41" s="177"/>
      <c r="BT41" s="177"/>
      <c r="BV41" s="49"/>
      <c r="CA41" s="134"/>
      <c r="CH41" s="371"/>
      <c r="CI41" s="369"/>
      <c r="CJ41" s="369"/>
      <c r="CK41" s="369"/>
      <c r="CL41" s="369"/>
      <c r="CM41" s="369"/>
      <c r="CN41" s="369"/>
      <c r="CO41" s="369"/>
      <c r="CP41" s="369"/>
      <c r="CQ41" s="369"/>
      <c r="CR41" s="369"/>
      <c r="CS41" s="369"/>
      <c r="CT41" s="371"/>
      <c r="CU41" s="405"/>
      <c r="CV41" s="405"/>
      <c r="CW41" s="420"/>
      <c r="CX41" s="420"/>
      <c r="CY41" s="420"/>
      <c r="CZ41" s="424"/>
      <c r="DA41" s="424"/>
      <c r="DB41" s="424"/>
      <c r="DC41" s="424"/>
      <c r="DD41" s="447"/>
      <c r="DE41" s="447"/>
      <c r="DF41" s="371"/>
      <c r="DG41" s="468"/>
      <c r="DH41" s="468"/>
      <c r="DI41" s="468"/>
      <c r="DJ41" s="468"/>
      <c r="DK41" s="468"/>
      <c r="DL41" s="468"/>
      <c r="DM41" s="468"/>
      <c r="DN41" s="468"/>
      <c r="DO41" s="468"/>
      <c r="DP41" s="468"/>
      <c r="DQ41" s="468"/>
      <c r="DR41" s="371"/>
    </row>
    <row r="42" spans="1:135">
      <c r="A42" s="177"/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83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83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83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  <c r="BJ42" s="183"/>
      <c r="BK42" s="177"/>
      <c r="BL42" s="177"/>
      <c r="BM42" s="177"/>
      <c r="BN42" s="177"/>
      <c r="BO42" s="177"/>
      <c r="BQ42" s="177"/>
      <c r="BR42" s="177"/>
      <c r="BS42" s="177"/>
      <c r="BT42" s="177"/>
      <c r="BV42" s="49"/>
      <c r="CH42" s="371"/>
      <c r="CI42" s="369"/>
      <c r="CJ42" s="369"/>
      <c r="CK42" s="369"/>
      <c r="CL42" s="369"/>
      <c r="CM42" s="369"/>
      <c r="CN42" s="369"/>
      <c r="CO42" s="369"/>
      <c r="CP42" s="369"/>
      <c r="CQ42" s="369"/>
      <c r="CR42" s="369"/>
      <c r="CS42" s="369"/>
      <c r="CT42" s="371"/>
      <c r="CU42" s="405"/>
      <c r="CV42" s="405"/>
      <c r="CW42" s="420"/>
      <c r="CX42" s="420"/>
      <c r="CY42" s="420"/>
      <c r="CZ42" s="424"/>
      <c r="DA42" s="424"/>
      <c r="DB42" s="424"/>
      <c r="DC42" s="424"/>
      <c r="DD42" s="447"/>
      <c r="DE42" s="447"/>
      <c r="DF42" s="371"/>
      <c r="DG42" s="468"/>
      <c r="DH42" s="468"/>
      <c r="DI42" s="468"/>
      <c r="DJ42" s="468"/>
      <c r="DK42" s="468"/>
      <c r="DL42" s="468"/>
      <c r="DM42" s="468"/>
      <c r="DN42" s="468"/>
      <c r="DO42" s="468"/>
      <c r="DP42" s="468"/>
      <c r="DQ42" s="468"/>
      <c r="DR42" s="371"/>
    </row>
    <row r="43" spans="1:135">
      <c r="A43" s="173" t="s">
        <v>355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87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87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87"/>
      <c r="AY43" s="174"/>
      <c r="AZ43" s="174"/>
      <c r="BA43" s="174"/>
      <c r="BB43" s="174"/>
      <c r="BC43" s="174"/>
      <c r="BD43" s="174"/>
      <c r="BE43" s="174"/>
      <c r="BF43" s="174"/>
      <c r="BG43" s="174"/>
      <c r="BH43" s="174"/>
      <c r="BI43" s="174"/>
      <c r="BJ43" s="187"/>
      <c r="BK43" s="174"/>
      <c r="BL43" s="174"/>
      <c r="BM43" s="174"/>
      <c r="BN43" s="174"/>
      <c r="BO43" s="175"/>
      <c r="BP43" s="175"/>
      <c r="BQ43" s="175"/>
      <c r="BR43" s="175"/>
      <c r="BS43" s="175"/>
      <c r="BT43" s="175"/>
      <c r="BU43" s="175"/>
      <c r="BV43" s="342"/>
      <c r="BW43" s="175"/>
      <c r="BX43" s="175"/>
      <c r="BY43" s="175"/>
      <c r="BZ43" s="175"/>
      <c r="CA43" s="175"/>
      <c r="CB43" s="175"/>
      <c r="CC43" s="175"/>
      <c r="CD43" s="175"/>
      <c r="CE43" s="175"/>
      <c r="CF43" s="175"/>
      <c r="CG43" s="175"/>
      <c r="CH43" s="375"/>
      <c r="CI43" s="376"/>
      <c r="CJ43" s="376"/>
      <c r="CK43" s="376"/>
      <c r="CL43" s="376"/>
      <c r="CM43" s="175"/>
      <c r="CN43" s="175"/>
      <c r="CO43" s="175"/>
      <c r="CP43" s="175"/>
      <c r="CQ43" s="175"/>
      <c r="CR43" s="175"/>
      <c r="CS43" s="175"/>
      <c r="CT43" s="342"/>
      <c r="CU43" s="175"/>
      <c r="CV43" s="175"/>
      <c r="CW43" s="175"/>
      <c r="CX43" s="175"/>
      <c r="CY43" s="175"/>
      <c r="CZ43" s="175"/>
      <c r="DA43" s="175"/>
      <c r="DB43" s="175"/>
      <c r="DC43" s="175"/>
      <c r="DD43" s="175"/>
      <c r="DE43" s="175"/>
      <c r="DF43" s="342"/>
      <c r="DG43" s="175"/>
      <c r="DH43" s="175"/>
      <c r="DI43" s="175"/>
      <c r="DJ43" s="175"/>
      <c r="DK43" s="175"/>
      <c r="DL43" s="175"/>
      <c r="DM43" s="175"/>
      <c r="DN43" s="175"/>
      <c r="DO43" s="175"/>
      <c r="DP43" s="175"/>
      <c r="DQ43" s="175"/>
      <c r="DR43" s="342"/>
    </row>
    <row r="44" spans="1:135">
      <c r="A44" s="3" t="s">
        <v>334</v>
      </c>
      <c r="B44" s="176">
        <f t="shared" ref="B44:B53" si="0">SUM(B28:B28)</f>
        <v>312</v>
      </c>
      <c r="C44" s="176">
        <f t="shared" ref="C44:C53" si="1">SUM(B28:C28)</f>
        <v>641</v>
      </c>
      <c r="D44" s="176">
        <f t="shared" ref="D44:D53" si="2">SUM(B28:D28)</f>
        <v>979</v>
      </c>
      <c r="E44" s="176">
        <f t="shared" ref="E44:E53" si="3">SUM(B28:E28)</f>
        <v>1373</v>
      </c>
      <c r="F44" s="176">
        <f t="shared" ref="F44:F53" si="4">SUM(B28:F28)</f>
        <v>1803</v>
      </c>
      <c r="G44" s="176">
        <f t="shared" ref="G44:G53" si="5">SUM(B28:G28)</f>
        <v>2300</v>
      </c>
      <c r="H44" s="176">
        <f t="shared" ref="H44:H53" si="6">SUM(B28:H28)</f>
        <v>2843</v>
      </c>
      <c r="I44" s="176">
        <f t="shared" ref="I44:I53" si="7">SUM(B28:I28)</f>
        <v>3270</v>
      </c>
      <c r="J44" s="176">
        <f t="shared" ref="J44:J53" si="8">SUM(B28:J28)</f>
        <v>3780</v>
      </c>
      <c r="K44" s="176">
        <f t="shared" ref="K44:K53" si="9">SUM(B28:K28)</f>
        <v>4238</v>
      </c>
      <c r="L44" s="176">
        <f t="shared" ref="L44:L53" si="10">SUM(B28:L28)</f>
        <v>4669</v>
      </c>
      <c r="M44" s="181">
        <f t="shared" ref="M44:AG44" si="11">SUM(B28:M28)</f>
        <v>5091</v>
      </c>
      <c r="N44" s="176">
        <f t="shared" si="11"/>
        <v>5124</v>
      </c>
      <c r="O44" s="176">
        <f t="shared" si="11"/>
        <v>5100</v>
      </c>
      <c r="P44" s="176">
        <f t="shared" si="11"/>
        <v>5169</v>
      </c>
      <c r="Q44" s="176">
        <f t="shared" si="11"/>
        <v>5253</v>
      </c>
      <c r="R44" s="176">
        <f t="shared" si="11"/>
        <v>5323</v>
      </c>
      <c r="S44" s="176">
        <f t="shared" si="11"/>
        <v>5289</v>
      </c>
      <c r="T44" s="176">
        <f t="shared" si="11"/>
        <v>5212</v>
      </c>
      <c r="U44" s="176">
        <f t="shared" si="11"/>
        <v>5266</v>
      </c>
      <c r="V44" s="176">
        <f t="shared" si="11"/>
        <v>5198</v>
      </c>
      <c r="W44" s="176">
        <f t="shared" si="11"/>
        <v>5145</v>
      </c>
      <c r="X44" s="176">
        <f t="shared" si="11"/>
        <v>5052</v>
      </c>
      <c r="Y44" s="181">
        <f t="shared" si="11"/>
        <v>5056</v>
      </c>
      <c r="Z44" s="185">
        <f t="shared" si="11"/>
        <v>5064</v>
      </c>
      <c r="AA44" s="176">
        <f t="shared" si="11"/>
        <v>5045</v>
      </c>
      <c r="AB44" s="176">
        <f t="shared" si="11"/>
        <v>4976</v>
      </c>
      <c r="AC44" s="176">
        <f t="shared" si="11"/>
        <v>4860</v>
      </c>
      <c r="AD44" s="176">
        <f t="shared" si="11"/>
        <v>4792</v>
      </c>
      <c r="AE44" s="176">
        <f t="shared" si="11"/>
        <v>4756</v>
      </c>
      <c r="AF44" s="176">
        <f t="shared" si="11"/>
        <v>4726</v>
      </c>
      <c r="AG44" s="176">
        <f t="shared" si="11"/>
        <v>4652</v>
      </c>
      <c r="AH44" s="176">
        <f t="shared" ref="AH44:BM44" si="12">SUM(W28:AH28)</f>
        <v>4602</v>
      </c>
      <c r="AI44" s="176">
        <f t="shared" si="12"/>
        <v>4615</v>
      </c>
      <c r="AJ44" s="176">
        <f t="shared" si="12"/>
        <v>4565</v>
      </c>
      <c r="AK44" s="181">
        <f t="shared" si="12"/>
        <v>4475</v>
      </c>
      <c r="AL44" s="185">
        <f t="shared" si="12"/>
        <v>4403</v>
      </c>
      <c r="AM44" s="176">
        <f t="shared" si="12"/>
        <v>4366</v>
      </c>
      <c r="AN44" s="176">
        <f t="shared" si="12"/>
        <v>4309</v>
      </c>
      <c r="AO44" s="176">
        <f t="shared" si="12"/>
        <v>4329</v>
      </c>
      <c r="AP44" s="176">
        <f t="shared" si="12"/>
        <v>4295</v>
      </c>
      <c r="AQ44" s="176">
        <f t="shared" si="12"/>
        <v>4245</v>
      </c>
      <c r="AR44" s="176">
        <f t="shared" si="12"/>
        <v>4172</v>
      </c>
      <c r="AS44" s="176">
        <f t="shared" si="12"/>
        <v>4159</v>
      </c>
      <c r="AT44" s="176">
        <f t="shared" si="12"/>
        <v>4160</v>
      </c>
      <c r="AU44" s="176">
        <f t="shared" si="12"/>
        <v>4114</v>
      </c>
      <c r="AV44" s="176">
        <f t="shared" si="12"/>
        <v>4179</v>
      </c>
      <c r="AW44" s="181">
        <f t="shared" si="12"/>
        <v>4145</v>
      </c>
      <c r="AX44" s="185">
        <f t="shared" si="12"/>
        <v>4058</v>
      </c>
      <c r="AY44" s="176">
        <f t="shared" si="12"/>
        <v>4010</v>
      </c>
      <c r="AZ44" s="176">
        <f t="shared" si="12"/>
        <v>3994</v>
      </c>
      <c r="BA44" s="176">
        <f t="shared" si="12"/>
        <v>3972</v>
      </c>
      <c r="BB44" s="176">
        <f t="shared" si="12"/>
        <v>3890</v>
      </c>
      <c r="BC44" s="176">
        <f t="shared" si="12"/>
        <v>3872</v>
      </c>
      <c r="BD44" s="176">
        <f t="shared" si="12"/>
        <v>3937</v>
      </c>
      <c r="BE44" s="176">
        <f t="shared" si="12"/>
        <v>3841</v>
      </c>
      <c r="BF44" s="176">
        <f t="shared" si="12"/>
        <v>3820</v>
      </c>
      <c r="BG44" s="176">
        <f t="shared" si="12"/>
        <v>3782</v>
      </c>
      <c r="BH44" s="176">
        <f t="shared" si="12"/>
        <v>3780</v>
      </c>
      <c r="BI44" s="181">
        <f t="shared" si="12"/>
        <v>3665</v>
      </c>
      <c r="BJ44" s="185">
        <f t="shared" si="12"/>
        <v>3712</v>
      </c>
      <c r="BK44" s="176">
        <f t="shared" si="12"/>
        <v>3712</v>
      </c>
      <c r="BL44" s="176">
        <f t="shared" si="12"/>
        <v>3749</v>
      </c>
      <c r="BM44" s="176">
        <f t="shared" si="12"/>
        <v>3727</v>
      </c>
      <c r="BN44" s="176">
        <f>SUM(BC28:BN28)</f>
        <v>3786</v>
      </c>
      <c r="BO44" s="176">
        <f>SUM(BD28:BO28)</f>
        <v>3771</v>
      </c>
      <c r="BP44" s="176">
        <f t="shared" ref="BP44:BU44" si="13">SUM(BE28:BP28)</f>
        <v>3704</v>
      </c>
      <c r="BQ44" s="176">
        <f t="shared" si="13"/>
        <v>3786</v>
      </c>
      <c r="BR44" s="176">
        <f t="shared" si="13"/>
        <v>3809</v>
      </c>
      <c r="BS44" s="176">
        <f t="shared" si="13"/>
        <v>3855</v>
      </c>
      <c r="BT44" s="176">
        <f t="shared" si="13"/>
        <v>3823</v>
      </c>
      <c r="BU44" s="176">
        <f t="shared" si="13"/>
        <v>4000</v>
      </c>
      <c r="BV44" s="185">
        <f t="shared" ref="BV44:CB44" si="14">SUM(BK28:BV28)</f>
        <v>4025</v>
      </c>
      <c r="BW44" s="176">
        <f t="shared" si="14"/>
        <v>4075</v>
      </c>
      <c r="BX44" s="176">
        <f t="shared" si="14"/>
        <v>4025</v>
      </c>
      <c r="BY44" s="176">
        <f t="shared" si="14"/>
        <v>3936</v>
      </c>
      <c r="BZ44" s="176">
        <f t="shared" si="14"/>
        <v>3899</v>
      </c>
      <c r="CA44" s="176">
        <f t="shared" si="14"/>
        <v>3881</v>
      </c>
      <c r="CB44" s="176">
        <f t="shared" si="14"/>
        <v>3904</v>
      </c>
      <c r="CC44" s="176">
        <f t="shared" ref="CC44:CS44" si="15">SUM(BR28:CC28)</f>
        <v>3891</v>
      </c>
      <c r="CD44" s="176">
        <f t="shared" si="15"/>
        <v>3826</v>
      </c>
      <c r="CE44" s="176">
        <f t="shared" si="15"/>
        <v>3774</v>
      </c>
      <c r="CF44" s="176">
        <f t="shared" si="15"/>
        <v>3730</v>
      </c>
      <c r="CG44" s="176">
        <f t="shared" si="15"/>
        <v>3614</v>
      </c>
      <c r="CH44" s="377">
        <f t="shared" si="15"/>
        <v>3560</v>
      </c>
      <c r="CI44" s="382">
        <f t="shared" si="15"/>
        <v>3491</v>
      </c>
      <c r="CJ44" s="382">
        <f t="shared" si="15"/>
        <v>3469</v>
      </c>
      <c r="CK44" s="382">
        <f t="shared" si="15"/>
        <v>3464</v>
      </c>
      <c r="CL44" s="382">
        <f t="shared" si="15"/>
        <v>3400</v>
      </c>
      <c r="CM44" s="382">
        <f t="shared" si="15"/>
        <v>3384</v>
      </c>
      <c r="CN44" s="382">
        <f t="shared" si="15"/>
        <v>3362</v>
      </c>
      <c r="CO44" s="382">
        <f t="shared" si="15"/>
        <v>3316</v>
      </c>
      <c r="CP44" s="382">
        <f t="shared" si="15"/>
        <v>3331</v>
      </c>
      <c r="CQ44" s="382">
        <f t="shared" si="15"/>
        <v>3311</v>
      </c>
      <c r="CR44" s="382">
        <f t="shared" si="15"/>
        <v>3295</v>
      </c>
      <c r="CS44" s="382">
        <f t="shared" si="15"/>
        <v>3347</v>
      </c>
      <c r="CT44" s="377">
        <f t="shared" ref="CT44:DC44" si="16">SUM(CI28:CT28)</f>
        <v>3348</v>
      </c>
      <c r="CU44" s="382">
        <f t="shared" si="16"/>
        <v>3358</v>
      </c>
      <c r="CV44" s="382">
        <f t="shared" si="16"/>
        <v>3363</v>
      </c>
      <c r="CW44" s="382">
        <f t="shared" si="16"/>
        <v>3420</v>
      </c>
      <c r="CX44" s="382">
        <f t="shared" si="16"/>
        <v>3438</v>
      </c>
      <c r="CY44" s="382">
        <f t="shared" si="16"/>
        <v>3465</v>
      </c>
      <c r="CZ44" s="382">
        <f t="shared" si="16"/>
        <v>3439</v>
      </c>
      <c r="DA44" s="382">
        <f t="shared" si="16"/>
        <v>3394</v>
      </c>
      <c r="DB44" s="382">
        <f t="shared" si="16"/>
        <v>3386</v>
      </c>
      <c r="DC44" s="382">
        <f t="shared" si="16"/>
        <v>3367</v>
      </c>
      <c r="DD44" s="382">
        <f t="shared" ref="DD44:DK45" si="17">SUM(CS28:DD28)</f>
        <v>3358</v>
      </c>
      <c r="DE44" s="382">
        <f t="shared" si="17"/>
        <v>3357</v>
      </c>
      <c r="DF44" s="377">
        <f t="shared" si="17"/>
        <v>3366</v>
      </c>
      <c r="DG44" s="382">
        <f t="shared" si="17"/>
        <v>3376</v>
      </c>
      <c r="DH44" s="382">
        <f t="shared" si="17"/>
        <v>3371</v>
      </c>
      <c r="DI44" s="382">
        <f t="shared" si="17"/>
        <v>3355</v>
      </c>
      <c r="DJ44" s="382">
        <f t="shared" si="17"/>
        <v>3362</v>
      </c>
      <c r="DK44" s="382">
        <f t="shared" si="17"/>
        <v>3361</v>
      </c>
      <c r="DL44" s="382">
        <f t="shared" ref="DL44:DL49" si="18">SUM(DA28:DL28)</f>
        <v>3366</v>
      </c>
      <c r="DM44" s="382">
        <f t="shared" ref="DM44:DM49" si="19">SUM(DB28:DM28)</f>
        <v>3425</v>
      </c>
      <c r="DN44" s="382">
        <f t="shared" ref="DN44" si="20">SUM(DC28:DN28)</f>
        <v>3409</v>
      </c>
      <c r="DO44" s="382">
        <f t="shared" ref="DO44" si="21">SUM(DD28:DO28)</f>
        <v>3416</v>
      </c>
      <c r="DP44" s="382">
        <f t="shared" ref="DP44" si="22">SUM(DE28:DP28)</f>
        <v>3462</v>
      </c>
      <c r="DQ44" s="382">
        <f t="shared" ref="DQ44" si="23">SUM(DF28:DQ28)</f>
        <v>3459</v>
      </c>
      <c r="DR44" s="377">
        <f t="shared" ref="DR44" si="24">SUM(DG28:DR28)</f>
        <v>3478</v>
      </c>
      <c r="DS44" s="382">
        <f t="shared" ref="DS44" si="25">SUM(DH28:DS28)</f>
        <v>3465</v>
      </c>
      <c r="DT44" s="382">
        <f t="shared" ref="DT44" si="26">SUM(DI28:DT28)</f>
        <v>3425</v>
      </c>
      <c r="DU44" s="382">
        <f t="shared" ref="DU44" si="27">SUM(DJ28:DU28)</f>
        <v>3386</v>
      </c>
      <c r="DV44" s="382">
        <f t="shared" ref="DV44" si="28">SUM(DK28:DV28)</f>
        <v>3401</v>
      </c>
      <c r="DW44" s="382">
        <f t="shared" ref="DW44" si="29">SUM(DL28:DW28)</f>
        <v>3323</v>
      </c>
      <c r="DX44" s="382"/>
      <c r="DY44" s="382"/>
      <c r="DZ44" s="382"/>
      <c r="EA44" s="382"/>
      <c r="EB44" s="382"/>
      <c r="EC44" s="382"/>
      <c r="EE44" s="3" t="s">
        <v>334</v>
      </c>
    </row>
    <row r="45" spans="1:135">
      <c r="A45" s="3" t="s">
        <v>336</v>
      </c>
      <c r="B45" s="176">
        <f t="shared" si="0"/>
        <v>39</v>
      </c>
      <c r="C45" s="176">
        <f t="shared" si="1"/>
        <v>72</v>
      </c>
      <c r="D45" s="176">
        <f t="shared" si="2"/>
        <v>102</v>
      </c>
      <c r="E45" s="176">
        <f t="shared" si="3"/>
        <v>147</v>
      </c>
      <c r="F45" s="176">
        <f t="shared" si="4"/>
        <v>215</v>
      </c>
      <c r="G45" s="176">
        <f t="shared" si="5"/>
        <v>273</v>
      </c>
      <c r="H45" s="176">
        <f t="shared" si="6"/>
        <v>367</v>
      </c>
      <c r="I45" s="176">
        <f t="shared" si="7"/>
        <v>418</v>
      </c>
      <c r="J45" s="176">
        <f t="shared" si="8"/>
        <v>522</v>
      </c>
      <c r="K45" s="176">
        <f t="shared" si="9"/>
        <v>609</v>
      </c>
      <c r="L45" s="176">
        <f t="shared" si="10"/>
        <v>665</v>
      </c>
      <c r="M45" s="181">
        <f t="shared" ref="M45:M53" si="30">SUM(B29:M29)</f>
        <v>714</v>
      </c>
      <c r="N45" s="176">
        <f t="shared" ref="N45:N53" si="31">SUM(C29:N29)</f>
        <v>714</v>
      </c>
      <c r="O45" s="176">
        <f t="shared" ref="O45:O53" si="32">SUM(D29:O29)</f>
        <v>724</v>
      </c>
      <c r="P45" s="176">
        <f t="shared" ref="P45:P53" si="33">SUM(E29:P29)</f>
        <v>735</v>
      </c>
      <c r="Q45" s="176">
        <f t="shared" ref="Q45:Q53" si="34">SUM(F29:Q29)</f>
        <v>754</v>
      </c>
      <c r="R45" s="176">
        <f t="shared" ref="R45:R53" si="35">SUM(G29:R29)</f>
        <v>755</v>
      </c>
      <c r="S45" s="176">
        <f t="shared" ref="S45:S53" si="36">SUM(H29:S29)</f>
        <v>759</v>
      </c>
      <c r="T45" s="176">
        <f t="shared" ref="T45:T53" si="37">SUM(I29:T29)</f>
        <v>741</v>
      </c>
      <c r="U45" s="176">
        <f t="shared" ref="U45:U53" si="38">SUM(J29:U29)</f>
        <v>756</v>
      </c>
      <c r="V45" s="176">
        <f t="shared" ref="V45:V53" si="39">SUM(K29:V29)</f>
        <v>713</v>
      </c>
      <c r="W45" s="176">
        <f t="shared" ref="W45:W53" si="40">SUM(L29:W29)</f>
        <v>681</v>
      </c>
      <c r="X45" s="176">
        <f t="shared" ref="X45:X53" si="41">SUM(M29:X29)</f>
        <v>668</v>
      </c>
      <c r="Y45" s="181">
        <f t="shared" ref="Y45:Y53" si="42">SUM(N29:Y29)</f>
        <v>683</v>
      </c>
      <c r="Z45" s="185">
        <f t="shared" ref="Z45:Z53" si="43">SUM(O29:Z29)</f>
        <v>688</v>
      </c>
      <c r="AA45" s="176">
        <f t="shared" ref="AA45:AA53" si="44">SUM(P29:AA29)</f>
        <v>679</v>
      </c>
      <c r="AB45" s="176">
        <f t="shared" ref="AB45:AB53" si="45">SUM(Q29:AB29)</f>
        <v>696</v>
      </c>
      <c r="AC45" s="176">
        <f t="shared" ref="AC45:AC53" si="46">SUM(R29:AC29)</f>
        <v>678</v>
      </c>
      <c r="AD45" s="176">
        <f t="shared" ref="AD45:AD53" si="47">SUM(S29:AD29)</f>
        <v>662</v>
      </c>
      <c r="AE45" s="176">
        <f t="shared" ref="AE45:AE53" si="48">SUM(T29:AE29)</f>
        <v>674</v>
      </c>
      <c r="AF45" s="176">
        <f t="shared" ref="AF45:AF53" si="49">SUM(U29:AF29)</f>
        <v>662</v>
      </c>
      <c r="AG45" s="176">
        <f t="shared" ref="AG45:AG53" si="50">SUM(V29:AG29)</f>
        <v>665</v>
      </c>
      <c r="AH45" s="176">
        <f t="shared" ref="AH45:AH53" si="51">SUM(W29:AH29)</f>
        <v>668</v>
      </c>
      <c r="AI45" s="176">
        <f t="shared" ref="AI45:AI53" si="52">SUM(X29:AI29)</f>
        <v>673</v>
      </c>
      <c r="AJ45" s="176">
        <f t="shared" ref="AJ45:AJ53" si="53">SUM(Y29:AJ29)</f>
        <v>685</v>
      </c>
      <c r="AK45" s="181">
        <f t="shared" ref="AK45:AK53" si="54">SUM(Z29:AK29)</f>
        <v>673</v>
      </c>
      <c r="AL45" s="185">
        <f t="shared" ref="AL45:AL53" si="55">SUM(AA29:AL29)</f>
        <v>686</v>
      </c>
      <c r="AM45" s="176">
        <f t="shared" ref="AM45:AM53" si="56">SUM(AB29:AM29)</f>
        <v>686</v>
      </c>
      <c r="AN45" s="176">
        <f t="shared" ref="AN45:AN53" si="57">SUM(AC29:AN29)</f>
        <v>661</v>
      </c>
      <c r="AO45" s="176">
        <f t="shared" ref="AO45:AO53" si="58">SUM(AD29:AO29)</f>
        <v>662</v>
      </c>
      <c r="AP45" s="176">
        <f t="shared" ref="AP45:AP53" si="59">SUM(AE29:AP29)</f>
        <v>665</v>
      </c>
      <c r="AQ45" s="176">
        <f t="shared" ref="AQ45:AQ53" si="60">SUM(AF29:AQ29)</f>
        <v>648</v>
      </c>
      <c r="AR45" s="176">
        <f t="shared" ref="AR45:AR53" si="61">SUM(AG29:AR29)</f>
        <v>641</v>
      </c>
      <c r="AS45" s="176">
        <f t="shared" ref="AS45:AS53" si="62">SUM(AH29:AS29)</f>
        <v>646</v>
      </c>
      <c r="AT45" s="176">
        <f t="shared" ref="AT45:AT53" si="63">SUM(AI29:AT29)</f>
        <v>648</v>
      </c>
      <c r="AU45" s="176">
        <f t="shared" ref="AU45:AU53" si="64">SUM(AJ29:AU29)</f>
        <v>636</v>
      </c>
      <c r="AV45" s="176">
        <f t="shared" ref="AV45:AV53" si="65">SUM(AK29:AV29)</f>
        <v>637</v>
      </c>
      <c r="AW45" s="181">
        <f t="shared" ref="AW45:AW53" si="66">SUM(AL29:AW29)</f>
        <v>624</v>
      </c>
      <c r="AX45" s="185">
        <f t="shared" ref="AX45:AX53" si="67">SUM(AM29:AX29)</f>
        <v>613</v>
      </c>
      <c r="AY45" s="176">
        <f t="shared" ref="AY45:AY53" si="68">SUM(AN29:AY29)</f>
        <v>602</v>
      </c>
      <c r="AZ45" s="176">
        <f t="shared" ref="AZ45:AZ53" si="69">SUM(AO29:AZ29)</f>
        <v>603</v>
      </c>
      <c r="BA45" s="176">
        <f t="shared" ref="BA45:BA53" si="70">SUM(AP29:BA29)</f>
        <v>598</v>
      </c>
      <c r="BB45" s="176">
        <f t="shared" ref="BB45:BB53" si="71">SUM(AQ29:BB29)</f>
        <v>576</v>
      </c>
      <c r="BC45" s="176">
        <f t="shared" ref="BC45:BC53" si="72">SUM(AR29:BC29)</f>
        <v>568</v>
      </c>
      <c r="BD45" s="176">
        <f t="shared" ref="BD45:BD53" si="73">SUM(AS29:BD29)</f>
        <v>569</v>
      </c>
      <c r="BE45" s="176">
        <f t="shared" ref="BE45:BE53" si="74">SUM(AT29:BE29)</f>
        <v>551</v>
      </c>
      <c r="BF45" s="176">
        <f t="shared" ref="BF45:BF53" si="75">SUM(AU29:BF29)</f>
        <v>535</v>
      </c>
      <c r="BG45" s="176">
        <f t="shared" ref="BG45:BG53" si="76">SUM(AV29:BG29)</f>
        <v>537</v>
      </c>
      <c r="BH45" s="176">
        <f t="shared" ref="BH45:BH53" si="77">SUM(AW29:BH29)</f>
        <v>524</v>
      </c>
      <c r="BI45" s="181">
        <f t="shared" ref="BI45:BI53" si="78">SUM(AX29:BI29)</f>
        <v>522</v>
      </c>
      <c r="BJ45" s="185">
        <f t="shared" ref="BJ45:BJ53" si="79">SUM(AY29:BJ29)</f>
        <v>518</v>
      </c>
      <c r="BK45" s="176">
        <f t="shared" ref="BK45:BK53" si="80">SUM(AZ29:BK29)</f>
        <v>521</v>
      </c>
      <c r="BL45" s="176">
        <f t="shared" ref="BL45:BL53" si="81">SUM(BA29:BL29)</f>
        <v>517</v>
      </c>
      <c r="BM45" s="176">
        <f t="shared" ref="BM45:BM53" si="82">SUM(BB29:BM29)</f>
        <v>515</v>
      </c>
      <c r="BN45" s="176">
        <f t="shared" ref="BN45:BN53" si="83">SUM(BC29:BN29)</f>
        <v>536</v>
      </c>
      <c r="BO45" s="176">
        <f t="shared" ref="BO45:BU45" si="84">SUM(BD29:BO29)</f>
        <v>540</v>
      </c>
      <c r="BP45" s="176">
        <f t="shared" si="84"/>
        <v>537</v>
      </c>
      <c r="BQ45" s="176">
        <f t="shared" si="84"/>
        <v>533</v>
      </c>
      <c r="BR45" s="176">
        <f t="shared" si="84"/>
        <v>537</v>
      </c>
      <c r="BS45" s="176">
        <f t="shared" si="84"/>
        <v>532</v>
      </c>
      <c r="BT45" s="176">
        <f t="shared" si="84"/>
        <v>525</v>
      </c>
      <c r="BU45" s="176">
        <f t="shared" si="84"/>
        <v>523</v>
      </c>
      <c r="BV45" s="185">
        <f t="shared" ref="BV45:BV51" si="85">SUM(BK29:BV29)</f>
        <v>514</v>
      </c>
      <c r="BW45" s="176">
        <f t="shared" ref="BW45:BW51" si="86">SUM(BL29:BW29)</f>
        <v>516</v>
      </c>
      <c r="BX45" s="176">
        <f t="shared" ref="BX45:BX51" si="87">SUM(BM29:BX29)</f>
        <v>522</v>
      </c>
      <c r="BY45" s="176"/>
      <c r="BZ45" s="176"/>
      <c r="CH45" s="371"/>
      <c r="CI45" s="369"/>
      <c r="CJ45" s="369"/>
      <c r="CK45" s="369"/>
      <c r="CL45" s="369"/>
      <c r="CM45" s="369"/>
      <c r="CN45" s="369"/>
      <c r="CO45" s="369"/>
      <c r="CP45" s="369"/>
      <c r="CQ45" s="369"/>
      <c r="CR45" s="369"/>
      <c r="CT45" s="49"/>
      <c r="DE45" s="122">
        <f t="shared" si="17"/>
        <v>459</v>
      </c>
      <c r="DF45" s="377">
        <f t="shared" si="17"/>
        <v>449</v>
      </c>
      <c r="DG45" s="122">
        <f t="shared" si="17"/>
        <v>442</v>
      </c>
      <c r="DH45" s="122">
        <f t="shared" si="17"/>
        <v>431</v>
      </c>
      <c r="DI45" s="122">
        <f t="shared" si="17"/>
        <v>426</v>
      </c>
      <c r="DJ45" s="122">
        <f t="shared" si="17"/>
        <v>433</v>
      </c>
      <c r="DK45" s="122">
        <f t="shared" si="17"/>
        <v>432</v>
      </c>
      <c r="DL45" s="122">
        <f t="shared" si="18"/>
        <v>451</v>
      </c>
      <c r="DM45" s="122">
        <f t="shared" si="19"/>
        <v>463</v>
      </c>
      <c r="DN45" s="122"/>
      <c r="DO45" s="122"/>
      <c r="DP45" s="122"/>
      <c r="DQ45" s="122"/>
      <c r="DR45" s="49"/>
      <c r="EE45" s="3" t="s">
        <v>336</v>
      </c>
    </row>
    <row r="46" spans="1:135">
      <c r="A46" s="3" t="s">
        <v>337</v>
      </c>
      <c r="B46" s="176">
        <f t="shared" si="0"/>
        <v>22</v>
      </c>
      <c r="C46" s="176">
        <f t="shared" si="1"/>
        <v>51</v>
      </c>
      <c r="D46" s="176">
        <f t="shared" si="2"/>
        <v>79</v>
      </c>
      <c r="E46" s="176">
        <f t="shared" si="3"/>
        <v>119</v>
      </c>
      <c r="F46" s="176">
        <f t="shared" si="4"/>
        <v>152</v>
      </c>
      <c r="G46" s="176">
        <f t="shared" si="5"/>
        <v>202</v>
      </c>
      <c r="H46" s="176">
        <f t="shared" si="6"/>
        <v>249</v>
      </c>
      <c r="I46" s="176">
        <f t="shared" si="7"/>
        <v>298</v>
      </c>
      <c r="J46" s="176">
        <f t="shared" si="8"/>
        <v>335</v>
      </c>
      <c r="K46" s="176">
        <f t="shared" si="9"/>
        <v>361</v>
      </c>
      <c r="L46" s="176">
        <f t="shared" si="10"/>
        <v>393</v>
      </c>
      <c r="M46" s="181">
        <f t="shared" si="30"/>
        <v>436</v>
      </c>
      <c r="N46" s="176">
        <f t="shared" si="31"/>
        <v>447</v>
      </c>
      <c r="O46" s="176">
        <f t="shared" si="32"/>
        <v>448</v>
      </c>
      <c r="P46" s="176">
        <f t="shared" si="33"/>
        <v>447</v>
      </c>
      <c r="Q46" s="176">
        <f t="shared" si="34"/>
        <v>436</v>
      </c>
      <c r="R46" s="176">
        <f t="shared" si="35"/>
        <v>444</v>
      </c>
      <c r="S46" s="176">
        <f t="shared" si="36"/>
        <v>441</v>
      </c>
      <c r="T46" s="176">
        <f t="shared" si="37"/>
        <v>450</v>
      </c>
      <c r="U46" s="176">
        <f t="shared" si="38"/>
        <v>453</v>
      </c>
      <c r="V46" s="176">
        <f t="shared" si="39"/>
        <v>467</v>
      </c>
      <c r="W46" s="176">
        <f t="shared" si="40"/>
        <v>475</v>
      </c>
      <c r="X46" s="176">
        <f t="shared" si="41"/>
        <v>478</v>
      </c>
      <c r="Y46" s="181">
        <f t="shared" si="42"/>
        <v>474</v>
      </c>
      <c r="Z46" s="185">
        <f t="shared" si="43"/>
        <v>474</v>
      </c>
      <c r="AA46" s="176">
        <f t="shared" si="44"/>
        <v>469</v>
      </c>
      <c r="AB46" s="176">
        <f t="shared" si="45"/>
        <v>467</v>
      </c>
      <c r="AC46" s="176">
        <f t="shared" si="46"/>
        <v>469</v>
      </c>
      <c r="AD46" s="176">
        <f t="shared" si="47"/>
        <v>462</v>
      </c>
      <c r="AE46" s="176">
        <f t="shared" si="48"/>
        <v>459</v>
      </c>
      <c r="AF46" s="176">
        <f t="shared" si="49"/>
        <v>456</v>
      </c>
      <c r="AG46" s="176">
        <f t="shared" si="50"/>
        <v>449</v>
      </c>
      <c r="AH46" s="176">
        <f t="shared" si="51"/>
        <v>430</v>
      </c>
      <c r="AI46" s="176">
        <f t="shared" si="52"/>
        <v>429</v>
      </c>
      <c r="AJ46" s="176">
        <f t="shared" si="53"/>
        <v>421</v>
      </c>
      <c r="AK46" s="181">
        <f t="shared" si="54"/>
        <v>404</v>
      </c>
      <c r="AL46" s="185">
        <f t="shared" si="55"/>
        <v>397</v>
      </c>
      <c r="AM46" s="176">
        <f t="shared" si="56"/>
        <v>388</v>
      </c>
      <c r="AN46" s="176">
        <f t="shared" si="57"/>
        <v>375</v>
      </c>
      <c r="AO46" s="176">
        <f t="shared" si="58"/>
        <v>380</v>
      </c>
      <c r="AP46" s="176">
        <f t="shared" si="59"/>
        <v>380</v>
      </c>
      <c r="AQ46" s="176">
        <f t="shared" si="60"/>
        <v>362</v>
      </c>
      <c r="AR46" s="176">
        <f t="shared" si="61"/>
        <v>351</v>
      </c>
      <c r="AS46" s="176">
        <f t="shared" si="62"/>
        <v>345</v>
      </c>
      <c r="AT46" s="176">
        <f t="shared" si="63"/>
        <v>346</v>
      </c>
      <c r="AU46" s="176">
        <f t="shared" si="64"/>
        <v>343</v>
      </c>
      <c r="AV46" s="176">
        <f t="shared" si="65"/>
        <v>341</v>
      </c>
      <c r="AW46" s="181">
        <f t="shared" si="66"/>
        <v>352</v>
      </c>
      <c r="AX46" s="185">
        <f t="shared" si="67"/>
        <v>351</v>
      </c>
      <c r="AY46" s="176">
        <f t="shared" si="68"/>
        <v>342</v>
      </c>
      <c r="AZ46" s="176">
        <f t="shared" si="69"/>
        <v>345</v>
      </c>
      <c r="BA46" s="176">
        <f t="shared" si="70"/>
        <v>325</v>
      </c>
      <c r="BB46" s="176">
        <f t="shared" si="71"/>
        <v>318</v>
      </c>
      <c r="BC46" s="176">
        <f t="shared" si="72"/>
        <v>327</v>
      </c>
      <c r="BD46" s="176">
        <f t="shared" si="73"/>
        <v>321</v>
      </c>
      <c r="BE46" s="176">
        <f t="shared" si="74"/>
        <v>309</v>
      </c>
      <c r="BF46" s="176">
        <f t="shared" si="75"/>
        <v>303</v>
      </c>
      <c r="BG46" s="176">
        <f t="shared" si="76"/>
        <v>297</v>
      </c>
      <c r="BH46" s="176">
        <f t="shared" si="77"/>
        <v>295</v>
      </c>
      <c r="BI46" s="181">
        <f t="shared" si="78"/>
        <v>279</v>
      </c>
      <c r="BJ46" s="185">
        <f t="shared" si="79"/>
        <v>277</v>
      </c>
      <c r="BK46" s="176">
        <f t="shared" si="80"/>
        <v>296</v>
      </c>
      <c r="BL46" s="176">
        <f t="shared" si="81"/>
        <v>301</v>
      </c>
      <c r="BM46" s="176">
        <f t="shared" si="82"/>
        <v>303</v>
      </c>
      <c r="BN46" s="176">
        <f t="shared" si="83"/>
        <v>302</v>
      </c>
      <c r="BO46" s="176">
        <f t="shared" ref="BO46:BO53" si="88">SUM(BD30:BO30)</f>
        <v>304</v>
      </c>
      <c r="BP46" s="176">
        <f t="shared" ref="BP46:BU46" si="89">SUM(BE30:BP30)</f>
        <v>310</v>
      </c>
      <c r="BQ46" s="176">
        <f t="shared" si="89"/>
        <v>316</v>
      </c>
      <c r="BR46" s="176">
        <f t="shared" si="89"/>
        <v>315</v>
      </c>
      <c r="BS46" s="176">
        <f t="shared" si="89"/>
        <v>317</v>
      </c>
      <c r="BT46" s="176">
        <f t="shared" si="89"/>
        <v>312</v>
      </c>
      <c r="BU46" s="176">
        <f t="shared" si="89"/>
        <v>327</v>
      </c>
      <c r="BV46" s="185">
        <f t="shared" si="85"/>
        <v>321</v>
      </c>
      <c r="BW46" s="176">
        <f t="shared" si="86"/>
        <v>311</v>
      </c>
      <c r="BX46" s="176">
        <f t="shared" si="87"/>
        <v>308</v>
      </c>
      <c r="BY46" s="176">
        <f t="shared" ref="BY46:BY51" si="90">SUM(BN30:BY30)</f>
        <v>313</v>
      </c>
      <c r="BZ46" s="176">
        <f t="shared" ref="BZ46:CB51" si="91">SUM(BO30:BZ30)</f>
        <v>308</v>
      </c>
      <c r="CA46" s="176">
        <f t="shared" si="91"/>
        <v>297</v>
      </c>
      <c r="CB46" s="176">
        <f t="shared" ref="CB46:CG46" si="92">SUM(BQ30:CB30)</f>
        <v>290</v>
      </c>
      <c r="CC46" s="176">
        <f t="shared" si="92"/>
        <v>288</v>
      </c>
      <c r="CD46" s="176">
        <f t="shared" si="92"/>
        <v>293</v>
      </c>
      <c r="CE46" s="176">
        <f t="shared" si="92"/>
        <v>291</v>
      </c>
      <c r="CF46" s="176">
        <f t="shared" si="92"/>
        <v>300</v>
      </c>
      <c r="CG46" s="176">
        <f t="shared" si="92"/>
        <v>296</v>
      </c>
      <c r="CH46" s="377">
        <f t="shared" ref="CH46:CP47" si="93">SUM(BW30:CH30)</f>
        <v>296</v>
      </c>
      <c r="CI46" s="122">
        <f t="shared" si="93"/>
        <v>296</v>
      </c>
      <c r="CJ46" s="122">
        <f t="shared" si="93"/>
        <v>292</v>
      </c>
      <c r="CK46" s="122">
        <f t="shared" si="93"/>
        <v>283</v>
      </c>
      <c r="CL46" s="122">
        <f t="shared" si="93"/>
        <v>288</v>
      </c>
      <c r="CM46" s="122">
        <f t="shared" si="93"/>
        <v>290</v>
      </c>
      <c r="CN46" s="122">
        <f t="shared" si="93"/>
        <v>288</v>
      </c>
      <c r="CO46" s="122">
        <f t="shared" si="93"/>
        <v>285</v>
      </c>
      <c r="CP46" s="122">
        <f t="shared" si="93"/>
        <v>271</v>
      </c>
      <c r="CQ46" s="122">
        <f t="shared" ref="CQ46:DC48" si="94">SUM(CF30:CQ30)</f>
        <v>266</v>
      </c>
      <c r="CR46" s="122">
        <f t="shared" si="94"/>
        <v>268</v>
      </c>
      <c r="CS46" s="122">
        <f t="shared" si="94"/>
        <v>264</v>
      </c>
      <c r="CT46" s="377">
        <f t="shared" si="94"/>
        <v>264</v>
      </c>
      <c r="CU46" s="122">
        <f t="shared" si="94"/>
        <v>266</v>
      </c>
      <c r="CV46" s="122">
        <f t="shared" si="94"/>
        <v>276</v>
      </c>
      <c r="CW46" s="122">
        <f t="shared" si="94"/>
        <v>282</v>
      </c>
      <c r="CX46" s="122">
        <f t="shared" si="94"/>
        <v>277</v>
      </c>
      <c r="CY46" s="122">
        <f t="shared" si="94"/>
        <v>276</v>
      </c>
      <c r="CZ46" s="122">
        <f t="shared" si="94"/>
        <v>270</v>
      </c>
      <c r="DA46" s="122">
        <f t="shared" si="94"/>
        <v>269</v>
      </c>
      <c r="DB46" s="122">
        <f t="shared" si="94"/>
        <v>285</v>
      </c>
      <c r="DC46" s="122">
        <f t="shared" si="94"/>
        <v>285</v>
      </c>
      <c r="DD46" s="122">
        <f t="shared" ref="DD46:DE50" si="95">SUM(CS30:DD30)</f>
        <v>275</v>
      </c>
      <c r="DE46" s="122">
        <f t="shared" si="95"/>
        <v>281</v>
      </c>
      <c r="DF46" s="377">
        <f t="shared" ref="DF46:DF51" si="96">SUM(CU30:DF30)</f>
        <v>277</v>
      </c>
      <c r="DG46" s="122">
        <f t="shared" ref="DG46:DG51" si="97">SUM(CV30:DG30)</f>
        <v>277</v>
      </c>
      <c r="DH46" s="122">
        <f t="shared" ref="DH46:DH51" si="98">SUM(CW30:DH30)</f>
        <v>271</v>
      </c>
      <c r="DI46" s="122">
        <f t="shared" ref="DI46:DI51" si="99">SUM(CX30:DI30)</f>
        <v>264</v>
      </c>
      <c r="DJ46" s="122">
        <f t="shared" ref="DJ46:DJ51" si="100">SUM(CY30:DJ30)</f>
        <v>261</v>
      </c>
      <c r="DK46" s="122">
        <f t="shared" ref="DK46:DK51" si="101">SUM(CZ30:DK30)</f>
        <v>267</v>
      </c>
      <c r="DL46" s="122">
        <f t="shared" si="18"/>
        <v>269</v>
      </c>
      <c r="DM46" s="122">
        <f t="shared" si="19"/>
        <v>269</v>
      </c>
      <c r="DN46" s="122">
        <f t="shared" ref="DN46:DN49" si="102">SUM(DC30:DN30)</f>
        <v>266</v>
      </c>
      <c r="DO46" s="604">
        <f t="shared" ref="DO46" si="103">SUM(DD30:DO30)</f>
        <v>267.3</v>
      </c>
      <c r="DP46" s="604">
        <f t="shared" ref="DP46" si="104">SUM(DE30:DP30)</f>
        <v>268.60000000000002</v>
      </c>
      <c r="DQ46" s="604">
        <f t="shared" ref="DQ46:DQ47" si="105">SUM(DF30:DQ30)</f>
        <v>258.90000000000003</v>
      </c>
      <c r="DR46" s="606">
        <f t="shared" ref="DR46:DR51" si="106">SUM(DG30:DR30)</f>
        <v>263.90000000000003</v>
      </c>
      <c r="DS46" s="604">
        <f t="shared" ref="DS46:DS51" si="107">SUM(DH30:DS30)</f>
        <v>266.90000000000003</v>
      </c>
      <c r="DT46" s="604">
        <f t="shared" ref="DT46:DT51" si="108">SUM(DI30:DT30)</f>
        <v>256.90000000000003</v>
      </c>
      <c r="DU46" s="604">
        <f t="shared" ref="DU46:DU51" si="109">SUM(DJ30:DU30)</f>
        <v>264.90000000000003</v>
      </c>
      <c r="DV46" s="604">
        <f t="shared" ref="DV46:DV51" si="110">SUM(DK30:DV30)</f>
        <v>270.90000000000003</v>
      </c>
      <c r="DW46" s="604">
        <f t="shared" ref="DW46:DW51" si="111">SUM(DL30:DW30)</f>
        <v>264.89999999999998</v>
      </c>
      <c r="DX46" s="604">
        <f t="shared" ref="DX46:DX51" si="112">SUM(DM30:DX30)</f>
        <v>268.89999999999998</v>
      </c>
      <c r="DY46" s="604">
        <f t="shared" ref="DY46:DY47" si="113">SUM(DN30:DY30)</f>
        <v>266.89999999999998</v>
      </c>
      <c r="EE46" s="3" t="s">
        <v>337</v>
      </c>
    </row>
    <row r="47" spans="1:135">
      <c r="A47" s="3" t="s">
        <v>338</v>
      </c>
      <c r="B47" s="176">
        <f t="shared" si="0"/>
        <v>12</v>
      </c>
      <c r="C47" s="176">
        <f t="shared" si="1"/>
        <v>33</v>
      </c>
      <c r="D47" s="176">
        <f t="shared" si="2"/>
        <v>52</v>
      </c>
      <c r="E47" s="176">
        <f t="shared" si="3"/>
        <v>75</v>
      </c>
      <c r="F47" s="176">
        <f t="shared" si="4"/>
        <v>97</v>
      </c>
      <c r="G47" s="176">
        <f t="shared" si="5"/>
        <v>127</v>
      </c>
      <c r="H47" s="176">
        <f t="shared" si="6"/>
        <v>149</v>
      </c>
      <c r="I47" s="176">
        <f t="shared" si="7"/>
        <v>184</v>
      </c>
      <c r="J47" s="176">
        <f t="shared" si="8"/>
        <v>214</v>
      </c>
      <c r="K47" s="176">
        <f t="shared" si="9"/>
        <v>249</v>
      </c>
      <c r="L47" s="176">
        <f t="shared" si="10"/>
        <v>278</v>
      </c>
      <c r="M47" s="181">
        <f t="shared" si="30"/>
        <v>315</v>
      </c>
      <c r="N47" s="176">
        <f t="shared" si="31"/>
        <v>340</v>
      </c>
      <c r="O47" s="176">
        <f t="shared" si="32"/>
        <v>344</v>
      </c>
      <c r="P47" s="176">
        <f t="shared" si="33"/>
        <v>357</v>
      </c>
      <c r="Q47" s="176">
        <f t="shared" si="34"/>
        <v>366</v>
      </c>
      <c r="R47" s="176">
        <f t="shared" si="35"/>
        <v>382</v>
      </c>
      <c r="S47" s="176">
        <f t="shared" si="36"/>
        <v>373</v>
      </c>
      <c r="T47" s="176">
        <f t="shared" si="37"/>
        <v>384</v>
      </c>
      <c r="U47" s="176">
        <f t="shared" si="38"/>
        <v>391</v>
      </c>
      <c r="V47" s="176">
        <f t="shared" si="39"/>
        <v>393</v>
      </c>
      <c r="W47" s="176">
        <f t="shared" si="40"/>
        <v>391</v>
      </c>
      <c r="X47" s="176">
        <f t="shared" si="41"/>
        <v>410</v>
      </c>
      <c r="Y47" s="181">
        <f t="shared" si="42"/>
        <v>401</v>
      </c>
      <c r="Z47" s="185">
        <f t="shared" si="43"/>
        <v>390</v>
      </c>
      <c r="AA47" s="176">
        <f t="shared" si="44"/>
        <v>403</v>
      </c>
      <c r="AB47" s="176">
        <f t="shared" si="45"/>
        <v>405</v>
      </c>
      <c r="AC47" s="176">
        <f t="shared" si="46"/>
        <v>400</v>
      </c>
      <c r="AD47" s="176">
        <f t="shared" si="47"/>
        <v>399</v>
      </c>
      <c r="AE47" s="176">
        <f t="shared" si="48"/>
        <v>410</v>
      </c>
      <c r="AF47" s="176">
        <f t="shared" si="49"/>
        <v>417</v>
      </c>
      <c r="AG47" s="176">
        <f t="shared" si="50"/>
        <v>398</v>
      </c>
      <c r="AH47" s="176">
        <f t="shared" si="51"/>
        <v>401</v>
      </c>
      <c r="AI47" s="176">
        <f t="shared" si="52"/>
        <v>409</v>
      </c>
      <c r="AJ47" s="176">
        <f t="shared" si="53"/>
        <v>398</v>
      </c>
      <c r="AK47" s="181">
        <f t="shared" si="54"/>
        <v>396</v>
      </c>
      <c r="AL47" s="185">
        <f t="shared" si="55"/>
        <v>395</v>
      </c>
      <c r="AM47" s="176">
        <f t="shared" si="56"/>
        <v>376</v>
      </c>
      <c r="AN47" s="176">
        <f t="shared" si="57"/>
        <v>372</v>
      </c>
      <c r="AO47" s="176">
        <f t="shared" si="58"/>
        <v>383</v>
      </c>
      <c r="AP47" s="176">
        <f t="shared" si="59"/>
        <v>373</v>
      </c>
      <c r="AQ47" s="176">
        <f t="shared" si="60"/>
        <v>366</v>
      </c>
      <c r="AR47" s="176">
        <f t="shared" si="61"/>
        <v>356</v>
      </c>
      <c r="AS47" s="176">
        <f t="shared" si="62"/>
        <v>351</v>
      </c>
      <c r="AT47" s="176">
        <f t="shared" si="63"/>
        <v>348</v>
      </c>
      <c r="AU47" s="176">
        <f t="shared" si="64"/>
        <v>327</v>
      </c>
      <c r="AV47" s="176">
        <f t="shared" si="65"/>
        <v>311</v>
      </c>
      <c r="AW47" s="181">
        <f t="shared" si="66"/>
        <v>309</v>
      </c>
      <c r="AX47" s="185">
        <f t="shared" si="67"/>
        <v>303</v>
      </c>
      <c r="AY47" s="176">
        <f t="shared" si="68"/>
        <v>297</v>
      </c>
      <c r="AZ47" s="176">
        <f t="shared" si="69"/>
        <v>288</v>
      </c>
      <c r="BA47" s="176">
        <f t="shared" si="70"/>
        <v>273</v>
      </c>
      <c r="BB47" s="176">
        <f t="shared" si="71"/>
        <v>270</v>
      </c>
      <c r="BC47" s="176">
        <f t="shared" si="72"/>
        <v>272</v>
      </c>
      <c r="BD47" s="176">
        <f t="shared" si="73"/>
        <v>281</v>
      </c>
      <c r="BE47" s="176">
        <f t="shared" si="74"/>
        <v>288</v>
      </c>
      <c r="BF47" s="176">
        <f t="shared" si="75"/>
        <v>275</v>
      </c>
      <c r="BG47" s="176">
        <f t="shared" si="76"/>
        <v>272</v>
      </c>
      <c r="BH47" s="176">
        <f t="shared" si="77"/>
        <v>274</v>
      </c>
      <c r="BI47" s="181">
        <f t="shared" si="78"/>
        <v>271</v>
      </c>
      <c r="BJ47" s="185">
        <f t="shared" si="79"/>
        <v>263</v>
      </c>
      <c r="BK47" s="176">
        <f t="shared" si="80"/>
        <v>267</v>
      </c>
      <c r="BL47" s="176">
        <f t="shared" si="81"/>
        <v>261</v>
      </c>
      <c r="BM47" s="176">
        <f t="shared" si="82"/>
        <v>255</v>
      </c>
      <c r="BN47" s="176">
        <f t="shared" si="83"/>
        <v>254</v>
      </c>
      <c r="BO47" s="176">
        <f t="shared" si="88"/>
        <v>245</v>
      </c>
      <c r="BP47" s="176">
        <f t="shared" ref="BP47:BU47" si="114">SUM(BE31:BP31)</f>
        <v>220</v>
      </c>
      <c r="BQ47" s="176">
        <f t="shared" si="114"/>
        <v>210</v>
      </c>
      <c r="BR47" s="176">
        <f t="shared" si="114"/>
        <v>219</v>
      </c>
      <c r="BS47" s="176">
        <f t="shared" si="114"/>
        <v>217</v>
      </c>
      <c r="BT47" s="176">
        <f t="shared" si="114"/>
        <v>210</v>
      </c>
      <c r="BU47" s="176">
        <f t="shared" si="114"/>
        <v>215</v>
      </c>
      <c r="BV47" s="185">
        <f t="shared" si="85"/>
        <v>222</v>
      </c>
      <c r="BW47" s="176">
        <f t="shared" si="86"/>
        <v>221</v>
      </c>
      <c r="BX47" s="176">
        <f t="shared" si="87"/>
        <v>217</v>
      </c>
      <c r="BY47" s="176">
        <f t="shared" si="90"/>
        <v>210</v>
      </c>
      <c r="BZ47" s="176">
        <f t="shared" si="91"/>
        <v>200</v>
      </c>
      <c r="CA47" s="176">
        <f>SUM(BP31:CA31)</f>
        <v>196</v>
      </c>
      <c r="CB47" s="176">
        <f>SUM(BQ31:CB31)</f>
        <v>196</v>
      </c>
      <c r="CC47" s="176">
        <f>SUM(BR31:CC31)</f>
        <v>201</v>
      </c>
      <c r="CD47" s="176">
        <f t="shared" ref="CD47:CG49" si="115">SUM(BS31:CD31)</f>
        <v>185</v>
      </c>
      <c r="CE47" s="176">
        <f t="shared" si="115"/>
        <v>185</v>
      </c>
      <c r="CF47" s="176">
        <f t="shared" si="115"/>
        <v>192</v>
      </c>
      <c r="CG47" s="176">
        <f t="shared" si="115"/>
        <v>178</v>
      </c>
      <c r="CH47" s="377">
        <f t="shared" si="93"/>
        <v>172</v>
      </c>
      <c r="CI47" s="122">
        <f t="shared" si="93"/>
        <v>171</v>
      </c>
      <c r="CJ47" s="122">
        <f t="shared" si="93"/>
        <v>170</v>
      </c>
      <c r="CK47" s="122">
        <f t="shared" si="93"/>
        <v>174</v>
      </c>
      <c r="CL47" s="122">
        <f t="shared" si="93"/>
        <v>178</v>
      </c>
      <c r="CM47" s="122">
        <f t="shared" si="93"/>
        <v>178</v>
      </c>
      <c r="CN47" s="122">
        <f t="shared" si="93"/>
        <v>188</v>
      </c>
      <c r="CO47" s="122">
        <f t="shared" si="93"/>
        <v>187</v>
      </c>
      <c r="CP47" s="122">
        <f t="shared" si="93"/>
        <v>191</v>
      </c>
      <c r="CQ47" s="122">
        <f t="shared" si="94"/>
        <v>195</v>
      </c>
      <c r="CR47" s="122">
        <f t="shared" si="94"/>
        <v>185</v>
      </c>
      <c r="CS47" s="122">
        <f t="shared" si="94"/>
        <v>194</v>
      </c>
      <c r="CT47" s="377">
        <f t="shared" si="94"/>
        <v>198</v>
      </c>
      <c r="CU47" s="122">
        <f t="shared" si="94"/>
        <v>196</v>
      </c>
      <c r="CV47" s="122">
        <f t="shared" si="94"/>
        <v>194</v>
      </c>
      <c r="CW47" s="122">
        <f t="shared" si="94"/>
        <v>196</v>
      </c>
      <c r="CX47" s="122">
        <f t="shared" si="94"/>
        <v>189</v>
      </c>
      <c r="CY47" s="122">
        <f t="shared" si="94"/>
        <v>187</v>
      </c>
      <c r="CZ47" s="122">
        <f t="shared" si="94"/>
        <v>184</v>
      </c>
      <c r="DA47" s="122">
        <f t="shared" si="94"/>
        <v>185</v>
      </c>
      <c r="DB47" s="122">
        <f t="shared" si="94"/>
        <v>183</v>
      </c>
      <c r="DC47" s="122">
        <f t="shared" si="94"/>
        <v>174</v>
      </c>
      <c r="DD47" s="122">
        <f t="shared" si="95"/>
        <v>180</v>
      </c>
      <c r="DE47" s="122">
        <f t="shared" si="95"/>
        <v>183</v>
      </c>
      <c r="DF47" s="377">
        <f t="shared" si="96"/>
        <v>181</v>
      </c>
      <c r="DG47" s="122">
        <f t="shared" si="97"/>
        <v>180</v>
      </c>
      <c r="DH47" s="122">
        <f t="shared" si="98"/>
        <v>186</v>
      </c>
      <c r="DI47" s="122">
        <f t="shared" si="99"/>
        <v>178</v>
      </c>
      <c r="DJ47" s="122">
        <f t="shared" si="100"/>
        <v>181</v>
      </c>
      <c r="DK47" s="122">
        <f t="shared" si="101"/>
        <v>182</v>
      </c>
      <c r="DL47" s="122">
        <f t="shared" si="18"/>
        <v>170</v>
      </c>
      <c r="DM47" s="122">
        <f t="shared" si="19"/>
        <v>163</v>
      </c>
      <c r="DN47" s="122">
        <f t="shared" si="102"/>
        <v>163</v>
      </c>
      <c r="DO47" s="122">
        <f t="shared" ref="DO47:DO49" si="116">SUM(DD31:DO31)</f>
        <v>175</v>
      </c>
      <c r="DP47" s="122">
        <f t="shared" ref="DP47:DP49" si="117">SUM(DE31:DP31)</f>
        <v>173</v>
      </c>
      <c r="DQ47" s="122">
        <f t="shared" si="105"/>
        <v>178</v>
      </c>
      <c r="DR47" s="377">
        <f t="shared" si="106"/>
        <v>181</v>
      </c>
      <c r="DS47" s="122">
        <f t="shared" si="107"/>
        <v>179</v>
      </c>
      <c r="DT47" s="122">
        <f t="shared" si="108"/>
        <v>176</v>
      </c>
      <c r="DU47" s="122">
        <f t="shared" si="109"/>
        <v>183</v>
      </c>
      <c r="DV47" s="122">
        <f t="shared" si="110"/>
        <v>190</v>
      </c>
      <c r="DW47" s="122">
        <f t="shared" si="111"/>
        <v>193</v>
      </c>
      <c r="DX47" s="122">
        <f t="shared" si="112"/>
        <v>205</v>
      </c>
      <c r="DY47" s="122">
        <f t="shared" si="113"/>
        <v>213</v>
      </c>
      <c r="EE47" s="3" t="s">
        <v>338</v>
      </c>
    </row>
    <row r="48" spans="1:135">
      <c r="A48" s="3" t="s">
        <v>339</v>
      </c>
      <c r="B48" s="176">
        <f t="shared" si="0"/>
        <v>15</v>
      </c>
      <c r="C48" s="176">
        <f t="shared" si="1"/>
        <v>37</v>
      </c>
      <c r="D48" s="176">
        <f t="shared" si="2"/>
        <v>53</v>
      </c>
      <c r="E48" s="176">
        <f t="shared" si="3"/>
        <v>69</v>
      </c>
      <c r="F48" s="176">
        <f t="shared" si="4"/>
        <v>96</v>
      </c>
      <c r="G48" s="176">
        <f t="shared" si="5"/>
        <v>128</v>
      </c>
      <c r="H48" s="176">
        <f t="shared" si="6"/>
        <v>164</v>
      </c>
      <c r="I48" s="176">
        <f t="shared" si="7"/>
        <v>209</v>
      </c>
      <c r="J48" s="176">
        <f t="shared" si="8"/>
        <v>249</v>
      </c>
      <c r="K48" s="176">
        <f t="shared" si="9"/>
        <v>279</v>
      </c>
      <c r="L48" s="176">
        <f t="shared" si="10"/>
        <v>303</v>
      </c>
      <c r="M48" s="181">
        <f t="shared" si="30"/>
        <v>336</v>
      </c>
      <c r="N48" s="176">
        <f t="shared" si="31"/>
        <v>349</v>
      </c>
      <c r="O48" s="176">
        <f t="shared" si="32"/>
        <v>347</v>
      </c>
      <c r="P48" s="176">
        <f t="shared" si="33"/>
        <v>359</v>
      </c>
      <c r="Q48" s="176">
        <f t="shared" si="34"/>
        <v>367</v>
      </c>
      <c r="R48" s="176">
        <f t="shared" si="35"/>
        <v>376</v>
      </c>
      <c r="S48" s="176">
        <f t="shared" si="36"/>
        <v>391</v>
      </c>
      <c r="T48" s="176">
        <f t="shared" si="37"/>
        <v>397</v>
      </c>
      <c r="U48" s="176">
        <f t="shared" si="38"/>
        <v>385</v>
      </c>
      <c r="V48" s="176">
        <f t="shared" si="39"/>
        <v>376</v>
      </c>
      <c r="W48" s="176">
        <f t="shared" si="40"/>
        <v>376</v>
      </c>
      <c r="X48" s="176">
        <f t="shared" si="41"/>
        <v>379</v>
      </c>
      <c r="Y48" s="181">
        <f t="shared" si="42"/>
        <v>374</v>
      </c>
      <c r="Z48" s="185">
        <f t="shared" si="43"/>
        <v>366</v>
      </c>
      <c r="AA48" s="176">
        <f t="shared" si="44"/>
        <v>368</v>
      </c>
      <c r="AB48" s="176">
        <f t="shared" si="45"/>
        <v>364</v>
      </c>
      <c r="AC48" s="176">
        <f t="shared" si="46"/>
        <v>365</v>
      </c>
      <c r="AD48" s="176">
        <f t="shared" si="47"/>
        <v>354</v>
      </c>
      <c r="AE48" s="176">
        <f t="shared" si="48"/>
        <v>329</v>
      </c>
      <c r="AF48" s="176">
        <f t="shared" si="49"/>
        <v>323</v>
      </c>
      <c r="AG48" s="176">
        <f t="shared" si="50"/>
        <v>317</v>
      </c>
      <c r="AH48" s="176">
        <f t="shared" si="51"/>
        <v>318</v>
      </c>
      <c r="AI48" s="176">
        <f t="shared" si="52"/>
        <v>333</v>
      </c>
      <c r="AJ48" s="176">
        <f t="shared" si="53"/>
        <v>334</v>
      </c>
      <c r="AK48" s="181">
        <f t="shared" si="54"/>
        <v>334</v>
      </c>
      <c r="AL48" s="185">
        <f t="shared" si="55"/>
        <v>336</v>
      </c>
      <c r="AM48" s="176">
        <f t="shared" si="56"/>
        <v>329</v>
      </c>
      <c r="AN48" s="176">
        <f t="shared" si="57"/>
        <v>322</v>
      </c>
      <c r="AO48" s="176">
        <f t="shared" si="58"/>
        <v>316</v>
      </c>
      <c r="AP48" s="176">
        <f t="shared" si="59"/>
        <v>322</v>
      </c>
      <c r="AQ48" s="176">
        <f t="shared" si="60"/>
        <v>326</v>
      </c>
      <c r="AR48" s="176">
        <f t="shared" si="61"/>
        <v>315</v>
      </c>
      <c r="AS48" s="176">
        <f t="shared" si="62"/>
        <v>316</v>
      </c>
      <c r="AT48" s="176">
        <f t="shared" si="63"/>
        <v>315</v>
      </c>
      <c r="AU48" s="176">
        <f t="shared" si="64"/>
        <v>296</v>
      </c>
      <c r="AV48" s="176">
        <f t="shared" si="65"/>
        <v>278</v>
      </c>
      <c r="AW48" s="181">
        <f t="shared" si="66"/>
        <v>272</v>
      </c>
      <c r="AX48" s="185">
        <f t="shared" si="67"/>
        <v>260</v>
      </c>
      <c r="AY48" s="176">
        <f t="shared" si="68"/>
        <v>266</v>
      </c>
      <c r="AZ48" s="176">
        <f t="shared" si="69"/>
        <v>263</v>
      </c>
      <c r="BA48" s="176">
        <f t="shared" si="70"/>
        <v>268</v>
      </c>
      <c r="BB48" s="176">
        <f t="shared" si="71"/>
        <v>258</v>
      </c>
      <c r="BC48" s="176">
        <f t="shared" si="72"/>
        <v>255</v>
      </c>
      <c r="BD48" s="176">
        <f t="shared" si="73"/>
        <v>270</v>
      </c>
      <c r="BE48" s="176">
        <f t="shared" si="74"/>
        <v>268</v>
      </c>
      <c r="BF48" s="176">
        <f t="shared" si="75"/>
        <v>260</v>
      </c>
      <c r="BG48" s="176">
        <f t="shared" si="76"/>
        <v>254</v>
      </c>
      <c r="BH48" s="176">
        <f t="shared" si="77"/>
        <v>263</v>
      </c>
      <c r="BI48" s="181">
        <f t="shared" si="78"/>
        <v>263</v>
      </c>
      <c r="BJ48" s="185">
        <f t="shared" si="79"/>
        <v>269</v>
      </c>
      <c r="BK48" s="176">
        <f t="shared" si="80"/>
        <v>269</v>
      </c>
      <c r="BL48" s="176">
        <f t="shared" si="81"/>
        <v>269</v>
      </c>
      <c r="BM48" s="176">
        <f t="shared" si="82"/>
        <v>256</v>
      </c>
      <c r="BN48" s="176">
        <f t="shared" si="83"/>
        <v>262</v>
      </c>
      <c r="BO48" s="176">
        <f t="shared" si="88"/>
        <v>276</v>
      </c>
      <c r="BP48" s="176">
        <f t="shared" ref="BP48:BU48" si="118">SUM(BE32:BP32)</f>
        <v>265</v>
      </c>
      <c r="BQ48" s="176">
        <f t="shared" si="118"/>
        <v>271</v>
      </c>
      <c r="BR48" s="176">
        <f t="shared" si="118"/>
        <v>270</v>
      </c>
      <c r="BS48" s="176">
        <f t="shared" si="118"/>
        <v>268</v>
      </c>
      <c r="BT48" s="176">
        <f t="shared" si="118"/>
        <v>268</v>
      </c>
      <c r="BU48" s="176">
        <f t="shared" si="118"/>
        <v>280</v>
      </c>
      <c r="BV48" s="185">
        <f t="shared" si="85"/>
        <v>290</v>
      </c>
      <c r="BW48" s="176">
        <f t="shared" si="86"/>
        <v>286</v>
      </c>
      <c r="BX48" s="176">
        <f t="shared" si="87"/>
        <v>293</v>
      </c>
      <c r="BY48" s="176">
        <f t="shared" si="90"/>
        <v>297</v>
      </c>
      <c r="BZ48" s="176">
        <f t="shared" si="91"/>
        <v>293</v>
      </c>
      <c r="CA48" s="176">
        <f t="shared" si="91"/>
        <v>280</v>
      </c>
      <c r="CB48" s="176">
        <f t="shared" si="91"/>
        <v>280</v>
      </c>
      <c r="CC48" s="176">
        <f>SUM(BR32:CC32)</f>
        <v>275</v>
      </c>
      <c r="CD48" s="176">
        <f t="shared" si="115"/>
        <v>279</v>
      </c>
      <c r="CE48" s="176">
        <f t="shared" si="115"/>
        <v>276</v>
      </c>
      <c r="CF48" s="176">
        <f t="shared" si="115"/>
        <v>269</v>
      </c>
      <c r="CG48" s="176">
        <f t="shared" si="115"/>
        <v>249</v>
      </c>
      <c r="CH48" s="377">
        <f t="shared" ref="CH48:CL49" si="119">SUM(BW32:CH32)</f>
        <v>242</v>
      </c>
      <c r="CI48" s="122">
        <f t="shared" si="119"/>
        <v>231</v>
      </c>
      <c r="CJ48" s="122">
        <f t="shared" si="119"/>
        <v>229</v>
      </c>
      <c r="CK48" s="122">
        <f t="shared" si="119"/>
        <v>233</v>
      </c>
      <c r="CL48" s="122">
        <f t="shared" si="119"/>
        <v>239</v>
      </c>
      <c r="CM48" s="122">
        <f t="shared" ref="CM48:CP51" si="120">SUM(CB32:CM32)</f>
        <v>244</v>
      </c>
      <c r="CN48" s="122">
        <f t="shared" si="120"/>
        <v>250</v>
      </c>
      <c r="CO48" s="122">
        <f t="shared" si="120"/>
        <v>245</v>
      </c>
      <c r="CP48" s="122">
        <f t="shared" si="120"/>
        <v>236</v>
      </c>
      <c r="CQ48" s="122">
        <f t="shared" ref="CQ48:DA51" si="121">SUM(CF32:CQ32)</f>
        <v>234</v>
      </c>
      <c r="CR48" s="122">
        <f t="shared" si="121"/>
        <v>252</v>
      </c>
      <c r="CS48" s="122">
        <f t="shared" si="121"/>
        <v>256</v>
      </c>
      <c r="CT48" s="377">
        <f t="shared" si="121"/>
        <v>251</v>
      </c>
      <c r="CU48" s="122">
        <f t="shared" si="121"/>
        <v>258</v>
      </c>
      <c r="CV48" s="122">
        <f t="shared" si="121"/>
        <v>251</v>
      </c>
      <c r="CW48" s="122">
        <f t="shared" si="121"/>
        <v>245</v>
      </c>
      <c r="CX48" s="122">
        <f t="shared" si="121"/>
        <v>229</v>
      </c>
      <c r="CY48" s="122">
        <f t="shared" si="121"/>
        <v>225</v>
      </c>
      <c r="CZ48" s="122">
        <f t="shared" si="121"/>
        <v>216</v>
      </c>
      <c r="DA48" s="122">
        <f t="shared" si="121"/>
        <v>214</v>
      </c>
      <c r="DB48" s="122">
        <f t="shared" si="94"/>
        <v>217</v>
      </c>
      <c r="DC48" s="122">
        <f t="shared" si="94"/>
        <v>222</v>
      </c>
      <c r="DD48" s="122">
        <f t="shared" si="95"/>
        <v>208</v>
      </c>
      <c r="DE48" s="122">
        <f t="shared" si="95"/>
        <v>215</v>
      </c>
      <c r="DF48" s="377">
        <f t="shared" si="96"/>
        <v>219</v>
      </c>
      <c r="DG48" s="122">
        <f t="shared" si="97"/>
        <v>221</v>
      </c>
      <c r="DH48" s="122">
        <f t="shared" si="98"/>
        <v>228</v>
      </c>
      <c r="DI48" s="122">
        <f t="shared" si="99"/>
        <v>241</v>
      </c>
      <c r="DJ48" s="122">
        <f t="shared" si="100"/>
        <v>250</v>
      </c>
      <c r="DK48" s="122">
        <f t="shared" si="101"/>
        <v>243</v>
      </c>
      <c r="DL48" s="122">
        <f t="shared" si="18"/>
        <v>239</v>
      </c>
      <c r="DM48" s="122">
        <f t="shared" si="19"/>
        <v>257</v>
      </c>
      <c r="DN48" s="122">
        <f t="shared" si="102"/>
        <v>259</v>
      </c>
      <c r="DO48" s="122">
        <f t="shared" si="116"/>
        <v>270</v>
      </c>
      <c r="DP48" s="122">
        <f t="shared" si="117"/>
        <v>274</v>
      </c>
      <c r="DQ48" s="122">
        <f t="shared" ref="DQ48:DQ49" si="122">SUM(DF32:DQ32)</f>
        <v>266</v>
      </c>
      <c r="DR48" s="377">
        <f t="shared" si="106"/>
        <v>264</v>
      </c>
      <c r="DS48" s="122">
        <f t="shared" si="107"/>
        <v>268</v>
      </c>
      <c r="DT48" s="122">
        <f t="shared" si="108"/>
        <v>262</v>
      </c>
      <c r="DU48" s="122">
        <f t="shared" si="109"/>
        <v>251</v>
      </c>
      <c r="DV48" s="122">
        <f t="shared" si="110"/>
        <v>248</v>
      </c>
      <c r="DW48" s="122">
        <f t="shared" si="111"/>
        <v>251</v>
      </c>
      <c r="DX48" s="122">
        <f t="shared" si="112"/>
        <v>252</v>
      </c>
      <c r="EE48" s="3" t="s">
        <v>339</v>
      </c>
    </row>
    <row r="49" spans="1:135">
      <c r="A49" s="3" t="s">
        <v>382</v>
      </c>
      <c r="B49" s="176">
        <f t="shared" si="0"/>
        <v>0</v>
      </c>
      <c r="C49" s="176">
        <f t="shared" si="1"/>
        <v>0</v>
      </c>
      <c r="D49" s="176">
        <f t="shared" si="2"/>
        <v>0</v>
      </c>
      <c r="E49" s="176">
        <f t="shared" si="3"/>
        <v>0</v>
      </c>
      <c r="F49" s="176">
        <f t="shared" si="4"/>
        <v>0</v>
      </c>
      <c r="G49" s="176">
        <f t="shared" si="5"/>
        <v>0</v>
      </c>
      <c r="H49" s="176">
        <f t="shared" si="6"/>
        <v>0</v>
      </c>
      <c r="I49" s="176">
        <f t="shared" si="7"/>
        <v>0</v>
      </c>
      <c r="J49" s="176">
        <f t="shared" si="8"/>
        <v>0</v>
      </c>
      <c r="K49" s="176">
        <f t="shared" si="9"/>
        <v>0</v>
      </c>
      <c r="L49" s="176">
        <f t="shared" si="10"/>
        <v>0</v>
      </c>
      <c r="M49" s="181">
        <f t="shared" si="30"/>
        <v>0</v>
      </c>
      <c r="N49" s="176">
        <f t="shared" si="31"/>
        <v>81</v>
      </c>
      <c r="O49" s="176">
        <f t="shared" si="32"/>
        <v>144</v>
      </c>
      <c r="P49" s="176">
        <f t="shared" si="33"/>
        <v>231</v>
      </c>
      <c r="Q49" s="176">
        <f t="shared" si="34"/>
        <v>339</v>
      </c>
      <c r="R49" s="176">
        <f t="shared" si="35"/>
        <v>420</v>
      </c>
      <c r="S49" s="176">
        <f t="shared" si="36"/>
        <v>538</v>
      </c>
      <c r="T49" s="176">
        <f t="shared" si="37"/>
        <v>669</v>
      </c>
      <c r="U49" s="176">
        <f t="shared" si="38"/>
        <v>778</v>
      </c>
      <c r="V49" s="176">
        <f t="shared" si="39"/>
        <v>913</v>
      </c>
      <c r="W49" s="176">
        <f t="shared" si="40"/>
        <v>1016</v>
      </c>
      <c r="X49" s="176">
        <f t="shared" si="41"/>
        <v>1115</v>
      </c>
      <c r="Y49" s="181">
        <f t="shared" si="42"/>
        <v>1222</v>
      </c>
      <c r="Z49" s="185">
        <f t="shared" si="43"/>
        <v>1212</v>
      </c>
      <c r="AA49" s="176">
        <f t="shared" si="44"/>
        <v>1222</v>
      </c>
      <c r="AB49" s="176">
        <f t="shared" si="45"/>
        <v>1201</v>
      </c>
      <c r="AC49" s="176">
        <f t="shared" si="46"/>
        <v>1169</v>
      </c>
      <c r="AD49" s="176">
        <f t="shared" si="47"/>
        <v>1174</v>
      </c>
      <c r="AE49" s="176">
        <f t="shared" si="48"/>
        <v>1160</v>
      </c>
      <c r="AF49" s="176">
        <f t="shared" si="49"/>
        <v>1141</v>
      </c>
      <c r="AG49" s="176">
        <f t="shared" si="50"/>
        <v>1144</v>
      </c>
      <c r="AH49" s="176">
        <f t="shared" si="51"/>
        <v>1096</v>
      </c>
      <c r="AI49" s="176">
        <f t="shared" si="52"/>
        <v>1083</v>
      </c>
      <c r="AJ49" s="176">
        <f t="shared" si="53"/>
        <v>1099</v>
      </c>
      <c r="AK49" s="181">
        <f t="shared" si="54"/>
        <v>1076</v>
      </c>
      <c r="AL49" s="185">
        <f t="shared" si="55"/>
        <v>1087</v>
      </c>
      <c r="AM49" s="176">
        <f t="shared" si="56"/>
        <v>1072</v>
      </c>
      <c r="AN49" s="176">
        <f t="shared" si="57"/>
        <v>1055</v>
      </c>
      <c r="AO49" s="176">
        <f t="shared" si="58"/>
        <v>1044</v>
      </c>
      <c r="AP49" s="176">
        <f t="shared" si="59"/>
        <v>1026</v>
      </c>
      <c r="AQ49" s="176">
        <f t="shared" si="60"/>
        <v>1007</v>
      </c>
      <c r="AR49" s="176">
        <f t="shared" si="61"/>
        <v>977</v>
      </c>
      <c r="AS49" s="176">
        <f t="shared" si="62"/>
        <v>950</v>
      </c>
      <c r="AT49" s="176">
        <f t="shared" si="63"/>
        <v>945</v>
      </c>
      <c r="AU49" s="176">
        <f t="shared" si="64"/>
        <v>957</v>
      </c>
      <c r="AV49" s="176">
        <f t="shared" si="65"/>
        <v>909</v>
      </c>
      <c r="AW49" s="181">
        <f t="shared" si="66"/>
        <v>901</v>
      </c>
      <c r="AX49" s="185">
        <f t="shared" si="67"/>
        <v>861</v>
      </c>
      <c r="AY49" s="176">
        <f t="shared" si="68"/>
        <v>833</v>
      </c>
      <c r="AZ49" s="176">
        <f t="shared" si="69"/>
        <v>835</v>
      </c>
      <c r="BA49" s="176">
        <f t="shared" si="70"/>
        <v>824</v>
      </c>
      <c r="BB49" s="176">
        <f t="shared" si="71"/>
        <v>814</v>
      </c>
      <c r="BC49" s="176">
        <f t="shared" si="72"/>
        <v>816</v>
      </c>
      <c r="BD49" s="176">
        <f t="shared" si="73"/>
        <v>839</v>
      </c>
      <c r="BE49" s="176">
        <f t="shared" si="74"/>
        <v>827</v>
      </c>
      <c r="BF49" s="176">
        <f t="shared" si="75"/>
        <v>826</v>
      </c>
      <c r="BG49" s="176">
        <f t="shared" si="76"/>
        <v>815</v>
      </c>
      <c r="BH49" s="176">
        <f t="shared" si="77"/>
        <v>838</v>
      </c>
      <c r="BI49" s="181">
        <f t="shared" si="78"/>
        <v>802</v>
      </c>
      <c r="BJ49" s="185">
        <f t="shared" si="79"/>
        <v>806</v>
      </c>
      <c r="BK49" s="176">
        <f t="shared" si="80"/>
        <v>831</v>
      </c>
      <c r="BL49" s="176">
        <f t="shared" si="81"/>
        <v>832</v>
      </c>
      <c r="BM49" s="176">
        <f t="shared" si="82"/>
        <v>831</v>
      </c>
      <c r="BN49" s="176">
        <f t="shared" si="83"/>
        <v>839</v>
      </c>
      <c r="BO49" s="176">
        <f t="shared" si="88"/>
        <v>828</v>
      </c>
      <c r="BP49" s="176">
        <f t="shared" ref="BP49:BU49" si="123">SUM(BE33:BP33)</f>
        <v>789</v>
      </c>
      <c r="BQ49" s="176">
        <f t="shared" si="123"/>
        <v>795</v>
      </c>
      <c r="BR49" s="176">
        <f t="shared" si="123"/>
        <v>794</v>
      </c>
      <c r="BS49" s="176">
        <f t="shared" si="123"/>
        <v>764</v>
      </c>
      <c r="BT49" s="176">
        <f t="shared" si="123"/>
        <v>743</v>
      </c>
      <c r="BU49" s="176">
        <f t="shared" si="123"/>
        <v>773</v>
      </c>
      <c r="BV49" s="185">
        <f t="shared" si="85"/>
        <v>781</v>
      </c>
      <c r="BW49" s="176">
        <f t="shared" si="86"/>
        <v>758</v>
      </c>
      <c r="BX49" s="176">
        <f t="shared" si="87"/>
        <v>757</v>
      </c>
      <c r="BY49" s="176">
        <f t="shared" si="90"/>
        <v>769</v>
      </c>
      <c r="BZ49" s="176">
        <f t="shared" si="91"/>
        <v>770</v>
      </c>
      <c r="CA49" s="176">
        <f t="shared" ref="CA49:CD51" si="124">SUM(BP33:CA33)</f>
        <v>770</v>
      </c>
      <c r="CB49" s="176">
        <f t="shared" si="124"/>
        <v>774</v>
      </c>
      <c r="CC49" s="176">
        <f t="shared" si="124"/>
        <v>772</v>
      </c>
      <c r="CD49" s="176">
        <f t="shared" si="124"/>
        <v>756</v>
      </c>
      <c r="CE49" s="176">
        <f t="shared" si="115"/>
        <v>761</v>
      </c>
      <c r="CF49" s="176">
        <f t="shared" si="115"/>
        <v>759</v>
      </c>
      <c r="CG49" s="176">
        <f t="shared" si="115"/>
        <v>738</v>
      </c>
      <c r="CH49" s="377">
        <f t="shared" si="119"/>
        <v>724</v>
      </c>
      <c r="CI49" s="122">
        <f t="shared" si="119"/>
        <v>728</v>
      </c>
      <c r="CJ49" s="122">
        <f t="shared" si="119"/>
        <v>720</v>
      </c>
      <c r="CK49" s="122">
        <f t="shared" si="119"/>
        <v>704</v>
      </c>
      <c r="CL49" s="122">
        <f t="shared" si="119"/>
        <v>694</v>
      </c>
      <c r="CM49" s="122">
        <f t="shared" si="120"/>
        <v>664</v>
      </c>
      <c r="CN49" s="122">
        <f t="shared" si="120"/>
        <v>670</v>
      </c>
      <c r="CO49" s="122">
        <f t="shared" si="120"/>
        <v>663</v>
      </c>
      <c r="CP49" s="122">
        <f t="shared" si="120"/>
        <v>662</v>
      </c>
      <c r="CQ49" s="382">
        <f t="shared" si="121"/>
        <v>648</v>
      </c>
      <c r="CR49" s="382">
        <f t="shared" si="121"/>
        <v>629</v>
      </c>
      <c r="CS49" s="382">
        <f t="shared" si="121"/>
        <v>634</v>
      </c>
      <c r="CT49" s="377">
        <f t="shared" si="121"/>
        <v>638</v>
      </c>
      <c r="CU49" s="382">
        <f t="shared" si="121"/>
        <v>628</v>
      </c>
      <c r="CV49" s="382">
        <f t="shared" si="121"/>
        <v>639</v>
      </c>
      <c r="CW49" s="382">
        <f t="shared" si="121"/>
        <v>629</v>
      </c>
      <c r="CX49" s="382">
        <f t="shared" si="121"/>
        <v>624</v>
      </c>
      <c r="CY49" s="382">
        <f t="shared" si="121"/>
        <v>650</v>
      </c>
      <c r="CZ49" s="382">
        <f t="shared" si="121"/>
        <v>654</v>
      </c>
      <c r="DA49" s="382">
        <f t="shared" si="121"/>
        <v>646</v>
      </c>
      <c r="DB49" s="382">
        <f t="shared" ref="DB49:DE51" si="125">SUM(CQ33:DB33)</f>
        <v>665</v>
      </c>
      <c r="DC49" s="382">
        <f t="shared" si="125"/>
        <v>671</v>
      </c>
      <c r="DD49" s="382">
        <f t="shared" si="95"/>
        <v>680</v>
      </c>
      <c r="DE49" s="382">
        <f t="shared" si="95"/>
        <v>683</v>
      </c>
      <c r="DF49" s="377">
        <f t="shared" si="96"/>
        <v>678</v>
      </c>
      <c r="DG49" s="382">
        <f t="shared" si="97"/>
        <v>691</v>
      </c>
      <c r="DH49" s="382">
        <f t="shared" si="98"/>
        <v>685</v>
      </c>
      <c r="DI49" s="382">
        <f t="shared" si="99"/>
        <v>695</v>
      </c>
      <c r="DJ49" s="605">
        <f t="shared" si="100"/>
        <v>698</v>
      </c>
      <c r="DK49" s="605">
        <f t="shared" si="101"/>
        <v>698.6</v>
      </c>
      <c r="DL49" s="605">
        <f t="shared" si="18"/>
        <v>691.2</v>
      </c>
      <c r="DM49" s="605">
        <f t="shared" si="19"/>
        <v>701.80000000000007</v>
      </c>
      <c r="DN49" s="605">
        <f t="shared" si="102"/>
        <v>692.40000000000009</v>
      </c>
      <c r="DO49" s="605">
        <f t="shared" si="116"/>
        <v>707.00000000000011</v>
      </c>
      <c r="DP49" s="605">
        <f t="shared" si="117"/>
        <v>722.60000000000014</v>
      </c>
      <c r="DQ49" s="605">
        <f t="shared" si="122"/>
        <v>738.20000000000016</v>
      </c>
      <c r="DR49" s="606">
        <f t="shared" si="106"/>
        <v>726.20000000000016</v>
      </c>
      <c r="DS49" s="605">
        <f t="shared" si="107"/>
        <v>719.2</v>
      </c>
      <c r="DT49" s="605">
        <f t="shared" si="108"/>
        <v>720.2</v>
      </c>
      <c r="DU49" s="605">
        <f t="shared" si="109"/>
        <v>710.2</v>
      </c>
      <c r="DV49" s="605">
        <f t="shared" si="110"/>
        <v>700.2</v>
      </c>
      <c r="DW49" s="605">
        <f t="shared" si="111"/>
        <v>665.6</v>
      </c>
      <c r="DX49" s="605">
        <f t="shared" si="112"/>
        <v>653</v>
      </c>
      <c r="DY49" s="605">
        <f t="shared" ref="DY49:DY51" si="126">SUM(DN33:DY33)</f>
        <v>643.4</v>
      </c>
      <c r="EE49" s="3" t="s">
        <v>382</v>
      </c>
    </row>
    <row r="50" spans="1:135" s="258" customFormat="1">
      <c r="A50" s="255" t="s">
        <v>340</v>
      </c>
      <c r="B50" s="256">
        <f t="shared" si="0"/>
        <v>40</v>
      </c>
      <c r="C50" s="256">
        <f t="shared" si="1"/>
        <v>67</v>
      </c>
      <c r="D50" s="256">
        <f t="shared" si="2"/>
        <v>98</v>
      </c>
      <c r="E50" s="256">
        <f t="shared" si="3"/>
        <v>125</v>
      </c>
      <c r="F50" s="256">
        <f t="shared" si="4"/>
        <v>160</v>
      </c>
      <c r="G50" s="256">
        <f t="shared" si="5"/>
        <v>192</v>
      </c>
      <c r="H50" s="256">
        <f t="shared" si="6"/>
        <v>219</v>
      </c>
      <c r="I50" s="256">
        <f t="shared" si="7"/>
        <v>255</v>
      </c>
      <c r="J50" s="256">
        <f t="shared" si="8"/>
        <v>286</v>
      </c>
      <c r="K50" s="256">
        <f t="shared" si="9"/>
        <v>326</v>
      </c>
      <c r="L50" s="256">
        <f t="shared" si="10"/>
        <v>347</v>
      </c>
      <c r="M50" s="181">
        <f t="shared" si="30"/>
        <v>393</v>
      </c>
      <c r="N50" s="256">
        <f t="shared" si="31"/>
        <v>392</v>
      </c>
      <c r="O50" s="256">
        <f t="shared" si="32"/>
        <v>384</v>
      </c>
      <c r="P50" s="256">
        <f t="shared" si="33"/>
        <v>392</v>
      </c>
      <c r="Q50" s="256">
        <f t="shared" si="34"/>
        <v>403</v>
      </c>
      <c r="R50" s="256">
        <f t="shared" si="35"/>
        <v>396</v>
      </c>
      <c r="S50" s="256">
        <f t="shared" si="36"/>
        <v>402</v>
      </c>
      <c r="T50" s="256">
        <f t="shared" si="37"/>
        <v>413</v>
      </c>
      <c r="U50" s="256">
        <f t="shared" si="38"/>
        <v>408</v>
      </c>
      <c r="V50" s="256">
        <f t="shared" si="39"/>
        <v>407</v>
      </c>
      <c r="W50" s="256">
        <f t="shared" si="40"/>
        <v>401</v>
      </c>
      <c r="X50" s="256">
        <f t="shared" si="41"/>
        <v>421</v>
      </c>
      <c r="Y50" s="256">
        <f t="shared" si="42"/>
        <v>421</v>
      </c>
      <c r="Z50" s="257">
        <f t="shared" si="43"/>
        <v>417</v>
      </c>
      <c r="AA50" s="256">
        <f t="shared" si="44"/>
        <v>439</v>
      </c>
      <c r="AB50" s="256">
        <f t="shared" si="45"/>
        <v>432</v>
      </c>
      <c r="AC50" s="256">
        <f t="shared" si="46"/>
        <v>422</v>
      </c>
      <c r="AD50" s="256">
        <f t="shared" si="47"/>
        <v>426</v>
      </c>
      <c r="AE50" s="256">
        <f t="shared" si="48"/>
        <v>417</v>
      </c>
      <c r="AF50" s="256">
        <f t="shared" si="49"/>
        <v>399</v>
      </c>
      <c r="AG50" s="256">
        <f t="shared" si="50"/>
        <v>391</v>
      </c>
      <c r="AH50" s="256">
        <f t="shared" si="51"/>
        <v>385</v>
      </c>
      <c r="AI50" s="256">
        <f t="shared" si="52"/>
        <v>377</v>
      </c>
      <c r="AJ50" s="256">
        <f t="shared" si="53"/>
        <v>363</v>
      </c>
      <c r="AK50" s="256">
        <f t="shared" si="54"/>
        <v>366</v>
      </c>
      <c r="AL50" s="257">
        <f t="shared" si="55"/>
        <v>364</v>
      </c>
      <c r="AM50" s="256">
        <f t="shared" si="56"/>
        <v>359</v>
      </c>
      <c r="AN50" s="256">
        <f t="shared" si="57"/>
        <v>363</v>
      </c>
      <c r="AO50" s="256">
        <f t="shared" si="58"/>
        <v>380</v>
      </c>
      <c r="AP50" s="256">
        <f t="shared" si="59"/>
        <v>385</v>
      </c>
      <c r="AQ50" s="256">
        <f t="shared" si="60"/>
        <v>381</v>
      </c>
      <c r="AR50" s="256">
        <f t="shared" si="61"/>
        <v>392</v>
      </c>
      <c r="AS50" s="256">
        <f t="shared" si="62"/>
        <v>395</v>
      </c>
      <c r="AT50" s="256">
        <f t="shared" si="63"/>
        <v>408</v>
      </c>
      <c r="AU50" s="256">
        <f t="shared" si="64"/>
        <v>405</v>
      </c>
      <c r="AV50" s="256">
        <f t="shared" si="65"/>
        <v>399</v>
      </c>
      <c r="AW50" s="181">
        <f t="shared" si="66"/>
        <v>385</v>
      </c>
      <c r="AX50" s="257">
        <f t="shared" si="67"/>
        <v>390</v>
      </c>
      <c r="AY50" s="256">
        <f t="shared" si="68"/>
        <v>384</v>
      </c>
      <c r="AZ50" s="256">
        <f t="shared" si="69"/>
        <v>380</v>
      </c>
      <c r="BA50" s="256">
        <f t="shared" si="70"/>
        <v>377</v>
      </c>
      <c r="BB50" s="256">
        <f t="shared" si="71"/>
        <v>378</v>
      </c>
      <c r="BC50" s="256">
        <f t="shared" si="72"/>
        <v>372</v>
      </c>
      <c r="BD50" s="256">
        <f t="shared" si="73"/>
        <v>375</v>
      </c>
      <c r="BE50" s="256">
        <f t="shared" si="74"/>
        <v>370</v>
      </c>
      <c r="BF50" s="256">
        <f t="shared" si="75"/>
        <v>357</v>
      </c>
      <c r="BG50" s="256">
        <f t="shared" si="76"/>
        <v>364</v>
      </c>
      <c r="BH50" s="256">
        <f t="shared" si="77"/>
        <v>378</v>
      </c>
      <c r="BI50" s="181">
        <f t="shared" si="78"/>
        <v>375</v>
      </c>
      <c r="BJ50" s="257">
        <f t="shared" si="79"/>
        <v>365</v>
      </c>
      <c r="BK50" s="256">
        <f t="shared" si="80"/>
        <v>352</v>
      </c>
      <c r="BL50" s="256">
        <f t="shared" si="81"/>
        <v>345</v>
      </c>
      <c r="BM50" s="256">
        <f t="shared" si="82"/>
        <v>329</v>
      </c>
      <c r="BN50" s="256">
        <f t="shared" si="83"/>
        <v>314</v>
      </c>
      <c r="BO50" s="256">
        <f t="shared" si="88"/>
        <v>315</v>
      </c>
      <c r="BP50" s="256">
        <f t="shared" ref="BP50:BU50" si="127">SUM(BE34:BP34)</f>
        <v>301</v>
      </c>
      <c r="BQ50" s="256">
        <f t="shared" si="127"/>
        <v>306</v>
      </c>
      <c r="BR50" s="256">
        <f t="shared" si="127"/>
        <v>303</v>
      </c>
      <c r="BS50" s="256">
        <f t="shared" si="127"/>
        <v>299</v>
      </c>
      <c r="BT50" s="256">
        <f t="shared" si="127"/>
        <v>283</v>
      </c>
      <c r="BU50" s="256">
        <f t="shared" si="127"/>
        <v>284</v>
      </c>
      <c r="BV50" s="257">
        <f t="shared" si="85"/>
        <v>291</v>
      </c>
      <c r="BW50" s="256">
        <f t="shared" si="86"/>
        <v>290</v>
      </c>
      <c r="BX50" s="256">
        <f t="shared" si="87"/>
        <v>298</v>
      </c>
      <c r="BY50" s="256">
        <f t="shared" si="90"/>
        <v>283</v>
      </c>
      <c r="BZ50" s="256">
        <f t="shared" si="91"/>
        <v>282</v>
      </c>
      <c r="CA50" s="256">
        <f t="shared" si="124"/>
        <v>285</v>
      </c>
      <c r="CB50" s="256">
        <f t="shared" si="124"/>
        <v>292</v>
      </c>
      <c r="CC50" s="256">
        <f t="shared" si="124"/>
        <v>289</v>
      </c>
      <c r="CD50" s="256">
        <f t="shared" ref="CD50:CG51" si="128">SUM(BS34:CD34)</f>
        <v>288</v>
      </c>
      <c r="CE50" s="256">
        <f t="shared" si="128"/>
        <v>293</v>
      </c>
      <c r="CF50" s="256">
        <f t="shared" si="128"/>
        <v>302</v>
      </c>
      <c r="CG50" s="256">
        <f t="shared" si="128"/>
        <v>298</v>
      </c>
      <c r="CH50" s="378">
        <f t="shared" ref="CH50:CL51" si="129">SUM(BW34:CH34)</f>
        <v>281</v>
      </c>
      <c r="CI50" s="379">
        <f t="shared" si="129"/>
        <v>292</v>
      </c>
      <c r="CJ50" s="379">
        <f t="shared" si="129"/>
        <v>280</v>
      </c>
      <c r="CK50" s="379">
        <f t="shared" si="129"/>
        <v>286</v>
      </c>
      <c r="CL50" s="379">
        <f t="shared" si="129"/>
        <v>287</v>
      </c>
      <c r="CM50" s="379">
        <f t="shared" si="120"/>
        <v>284</v>
      </c>
      <c r="CN50" s="379">
        <f t="shared" si="120"/>
        <v>278</v>
      </c>
      <c r="CO50" s="379">
        <f t="shared" si="120"/>
        <v>283</v>
      </c>
      <c r="CP50" s="379">
        <f t="shared" si="120"/>
        <v>276</v>
      </c>
      <c r="CQ50" s="379">
        <f t="shared" si="121"/>
        <v>264</v>
      </c>
      <c r="CR50" s="379">
        <f t="shared" si="121"/>
        <v>260</v>
      </c>
      <c r="CS50" s="379">
        <f t="shared" si="121"/>
        <v>254</v>
      </c>
      <c r="CT50" s="378">
        <f t="shared" si="121"/>
        <v>255</v>
      </c>
      <c r="CU50" s="379">
        <f t="shared" si="121"/>
        <v>250</v>
      </c>
      <c r="CV50" s="379">
        <f t="shared" si="121"/>
        <v>255</v>
      </c>
      <c r="CW50" s="379">
        <f t="shared" si="121"/>
        <v>270</v>
      </c>
      <c r="CX50" s="379">
        <f t="shared" si="121"/>
        <v>282</v>
      </c>
      <c r="CY50" s="379">
        <f t="shared" si="121"/>
        <v>278</v>
      </c>
      <c r="CZ50" s="379">
        <f t="shared" si="121"/>
        <v>274</v>
      </c>
      <c r="DA50" s="379">
        <f t="shared" si="121"/>
        <v>261</v>
      </c>
      <c r="DB50" s="379">
        <f t="shared" si="125"/>
        <v>264</v>
      </c>
      <c r="DC50" s="379">
        <f t="shared" si="125"/>
        <v>277</v>
      </c>
      <c r="DD50" s="379">
        <f t="shared" si="95"/>
        <v>291</v>
      </c>
      <c r="DE50" s="379">
        <f t="shared" si="95"/>
        <v>295</v>
      </c>
      <c r="DF50" s="378">
        <f t="shared" si="96"/>
        <v>299</v>
      </c>
      <c r="DG50" s="379">
        <f t="shared" si="97"/>
        <v>309</v>
      </c>
      <c r="DH50" s="379">
        <f t="shared" si="98"/>
        <v>309</v>
      </c>
      <c r="DI50" s="379">
        <f t="shared" si="99"/>
        <v>308</v>
      </c>
      <c r="DJ50" s="379">
        <f t="shared" si="100"/>
        <v>298</v>
      </c>
      <c r="DK50" s="379">
        <f t="shared" si="101"/>
        <v>306</v>
      </c>
      <c r="DL50" s="379">
        <f t="shared" ref="DL50" si="130">SUM(DA34:DL34)</f>
        <v>315</v>
      </c>
      <c r="DM50" s="379">
        <f t="shared" ref="DM50" si="131">SUM(DB34:DM34)</f>
        <v>322</v>
      </c>
      <c r="DN50" s="379">
        <f t="shared" ref="DN50" si="132">SUM(DC34:DN34)</f>
        <v>325</v>
      </c>
      <c r="DO50" s="379">
        <f t="shared" ref="DO50" si="133">SUM(DD34:DO34)</f>
        <v>325</v>
      </c>
      <c r="DP50" s="379">
        <f t="shared" ref="DP50" si="134">SUM(DE34:DP34)</f>
        <v>314</v>
      </c>
      <c r="DQ50" s="379">
        <f t="shared" ref="DQ50" si="135">SUM(DF34:DQ34)</f>
        <v>319</v>
      </c>
      <c r="DR50" s="378">
        <f t="shared" si="106"/>
        <v>330</v>
      </c>
      <c r="DS50" s="379">
        <f t="shared" si="107"/>
        <v>328</v>
      </c>
      <c r="DT50" s="379">
        <f t="shared" si="108"/>
        <v>327</v>
      </c>
      <c r="DU50" s="379">
        <f t="shared" si="109"/>
        <v>323</v>
      </c>
      <c r="DV50" s="379">
        <f t="shared" si="110"/>
        <v>321</v>
      </c>
      <c r="DW50" s="379">
        <f t="shared" si="111"/>
        <v>328</v>
      </c>
      <c r="DX50" s="379">
        <f t="shared" si="112"/>
        <v>319</v>
      </c>
      <c r="DY50" s="379">
        <f t="shared" si="126"/>
        <v>328</v>
      </c>
      <c r="DZ50" s="379">
        <f t="shared" ref="DZ50:DZ51" si="136">SUM(DO34:DZ34)</f>
        <v>333</v>
      </c>
      <c r="EA50" s="379">
        <f t="shared" ref="EA50:EA51" si="137">SUM(DP34:EA34)</f>
        <v>324</v>
      </c>
      <c r="EB50" s="379">
        <f t="shared" ref="EB50:EB51" si="138">SUM(DQ34:EB34)</f>
        <v>329</v>
      </c>
      <c r="EC50" s="379">
        <f t="shared" ref="EC50:EC51" si="139">SUM(DR34:EC34)</f>
        <v>328</v>
      </c>
      <c r="EE50" s="255" t="s">
        <v>340</v>
      </c>
    </row>
    <row r="51" spans="1:135">
      <c r="A51" s="177" t="s">
        <v>341</v>
      </c>
      <c r="B51" s="176">
        <f t="shared" si="0"/>
        <v>155</v>
      </c>
      <c r="C51" s="176">
        <f t="shared" si="1"/>
        <v>282</v>
      </c>
      <c r="D51" s="176">
        <f t="shared" si="2"/>
        <v>413</v>
      </c>
      <c r="E51" s="176">
        <f t="shared" si="3"/>
        <v>537</v>
      </c>
      <c r="F51" s="176">
        <f t="shared" si="4"/>
        <v>670</v>
      </c>
      <c r="G51" s="176">
        <f t="shared" si="5"/>
        <v>806</v>
      </c>
      <c r="H51" s="176">
        <f t="shared" si="6"/>
        <v>921</v>
      </c>
      <c r="I51" s="176">
        <f t="shared" si="7"/>
        <v>1048</v>
      </c>
      <c r="J51" s="176">
        <f t="shared" si="8"/>
        <v>1187</v>
      </c>
      <c r="K51" s="176">
        <f t="shared" si="9"/>
        <v>1308</v>
      </c>
      <c r="L51" s="176">
        <f t="shared" si="10"/>
        <v>1445</v>
      </c>
      <c r="M51" s="181">
        <f t="shared" si="30"/>
        <v>1599</v>
      </c>
      <c r="N51" s="176">
        <f t="shared" si="31"/>
        <v>1576</v>
      </c>
      <c r="O51" s="176">
        <f t="shared" si="32"/>
        <v>1570</v>
      </c>
      <c r="P51" s="176">
        <f t="shared" si="33"/>
        <v>1588</v>
      </c>
      <c r="Q51" s="176">
        <f t="shared" si="34"/>
        <v>1600</v>
      </c>
      <c r="R51" s="176">
        <f t="shared" si="35"/>
        <v>1600</v>
      </c>
      <c r="S51" s="176">
        <f t="shared" si="36"/>
        <v>1596</v>
      </c>
      <c r="T51" s="176">
        <f t="shared" si="37"/>
        <v>1615</v>
      </c>
      <c r="U51" s="176">
        <f t="shared" si="38"/>
        <v>1616</v>
      </c>
      <c r="V51" s="176">
        <f t="shared" si="39"/>
        <v>1597</v>
      </c>
      <c r="W51" s="176">
        <f t="shared" si="40"/>
        <v>1605</v>
      </c>
      <c r="X51" s="176">
        <f t="shared" si="41"/>
        <v>1599</v>
      </c>
      <c r="Y51" s="181">
        <f t="shared" si="42"/>
        <v>1603</v>
      </c>
      <c r="Z51" s="185">
        <f t="shared" si="43"/>
        <v>1583</v>
      </c>
      <c r="AA51" s="176">
        <f t="shared" si="44"/>
        <v>1565</v>
      </c>
      <c r="AB51" s="176">
        <f t="shared" si="45"/>
        <v>1550</v>
      </c>
      <c r="AC51" s="176">
        <f t="shared" si="46"/>
        <v>1522</v>
      </c>
      <c r="AD51" s="176">
        <f t="shared" si="47"/>
        <v>1497</v>
      </c>
      <c r="AE51" s="176">
        <f t="shared" si="48"/>
        <v>1489</v>
      </c>
      <c r="AF51" s="176">
        <f t="shared" si="49"/>
        <v>1479</v>
      </c>
      <c r="AG51" s="176">
        <f t="shared" si="50"/>
        <v>1490</v>
      </c>
      <c r="AH51" s="176">
        <f t="shared" si="51"/>
        <v>1480</v>
      </c>
      <c r="AI51" s="176">
        <f t="shared" si="52"/>
        <v>1476</v>
      </c>
      <c r="AJ51" s="176">
        <f t="shared" si="53"/>
        <v>1461</v>
      </c>
      <c r="AK51" s="181">
        <f t="shared" si="54"/>
        <v>1437</v>
      </c>
      <c r="AL51" s="185">
        <f t="shared" si="55"/>
        <v>1440</v>
      </c>
      <c r="AM51" s="176">
        <f t="shared" si="56"/>
        <v>1454</v>
      </c>
      <c r="AN51" s="176">
        <f t="shared" si="57"/>
        <v>1452</v>
      </c>
      <c r="AO51" s="176">
        <f t="shared" si="58"/>
        <v>1497</v>
      </c>
      <c r="AP51" s="176">
        <f t="shared" si="59"/>
        <v>1519</v>
      </c>
      <c r="AQ51" s="176">
        <f t="shared" si="60"/>
        <v>1525</v>
      </c>
      <c r="AR51" s="176">
        <f t="shared" si="61"/>
        <v>1510</v>
      </c>
      <c r="AS51" s="176">
        <f t="shared" si="62"/>
        <v>1488</v>
      </c>
      <c r="AT51" s="176">
        <f t="shared" si="63"/>
        <v>1491</v>
      </c>
      <c r="AU51" s="176">
        <f t="shared" si="64"/>
        <v>1508</v>
      </c>
      <c r="AV51" s="176">
        <f t="shared" si="65"/>
        <v>1499</v>
      </c>
      <c r="AW51" s="181">
        <f t="shared" si="66"/>
        <v>1489</v>
      </c>
      <c r="AX51" s="185">
        <f t="shared" si="67"/>
        <v>1500</v>
      </c>
      <c r="AY51" s="176">
        <f t="shared" si="68"/>
        <v>1481</v>
      </c>
      <c r="AZ51" s="176">
        <f t="shared" si="69"/>
        <v>1453</v>
      </c>
      <c r="BA51" s="176">
        <f t="shared" si="70"/>
        <v>1416</v>
      </c>
      <c r="BB51" s="176">
        <f t="shared" si="71"/>
        <v>1422</v>
      </c>
      <c r="BC51" s="176">
        <f t="shared" si="72"/>
        <v>1405</v>
      </c>
      <c r="BD51" s="176">
        <f t="shared" si="73"/>
        <v>1404</v>
      </c>
      <c r="BE51" s="176">
        <f t="shared" si="74"/>
        <v>1382</v>
      </c>
      <c r="BF51" s="176">
        <f t="shared" si="75"/>
        <v>1376</v>
      </c>
      <c r="BG51" s="176">
        <f t="shared" si="76"/>
        <v>1354</v>
      </c>
      <c r="BH51" s="176">
        <f t="shared" si="77"/>
        <v>1366</v>
      </c>
      <c r="BI51" s="181">
        <f t="shared" si="78"/>
        <v>1362</v>
      </c>
      <c r="BJ51" s="185">
        <f t="shared" si="79"/>
        <v>1328</v>
      </c>
      <c r="BK51" s="176">
        <f t="shared" si="80"/>
        <v>1329</v>
      </c>
      <c r="BL51" s="176">
        <f t="shared" si="81"/>
        <v>1336</v>
      </c>
      <c r="BM51" s="176">
        <f t="shared" si="82"/>
        <v>1334</v>
      </c>
      <c r="BN51" s="176">
        <f t="shared" si="83"/>
        <v>1307</v>
      </c>
      <c r="BO51" s="176">
        <f t="shared" si="88"/>
        <v>1300</v>
      </c>
      <c r="BP51" s="176">
        <f t="shared" ref="BP51:BU51" si="140">SUM(BE35:BP35)</f>
        <v>1291</v>
      </c>
      <c r="BQ51" s="176">
        <f t="shared" si="140"/>
        <v>1306</v>
      </c>
      <c r="BR51" s="176">
        <f t="shared" si="140"/>
        <v>1288</v>
      </c>
      <c r="BS51" s="176">
        <f t="shared" si="140"/>
        <v>1259</v>
      </c>
      <c r="BT51" s="176">
        <f t="shared" si="140"/>
        <v>1275</v>
      </c>
      <c r="BU51" s="176">
        <f t="shared" si="140"/>
        <v>1277</v>
      </c>
      <c r="BV51" s="185">
        <f t="shared" si="85"/>
        <v>1292</v>
      </c>
      <c r="BW51" s="176">
        <f t="shared" si="86"/>
        <v>1287</v>
      </c>
      <c r="BX51" s="176">
        <f t="shared" si="87"/>
        <v>1277</v>
      </c>
      <c r="BY51" s="176">
        <f t="shared" si="90"/>
        <v>1269</v>
      </c>
      <c r="BZ51" s="176">
        <f t="shared" si="91"/>
        <v>1274</v>
      </c>
      <c r="CA51" s="176">
        <f t="shared" si="124"/>
        <v>1275</v>
      </c>
      <c r="CB51" s="176">
        <f t="shared" si="124"/>
        <v>1265</v>
      </c>
      <c r="CC51" s="176">
        <f t="shared" si="124"/>
        <v>1280</v>
      </c>
      <c r="CD51" s="176">
        <f t="shared" si="128"/>
        <v>1300</v>
      </c>
      <c r="CE51" s="176">
        <f t="shared" si="128"/>
        <v>1326</v>
      </c>
      <c r="CF51" s="176">
        <f t="shared" si="128"/>
        <v>1309</v>
      </c>
      <c r="CG51" s="176">
        <f t="shared" si="128"/>
        <v>1299</v>
      </c>
      <c r="CH51" s="377">
        <f t="shared" si="129"/>
        <v>1289</v>
      </c>
      <c r="CI51" s="122">
        <f t="shared" si="129"/>
        <v>1297</v>
      </c>
      <c r="CJ51" s="122">
        <f t="shared" si="129"/>
        <v>1301</v>
      </c>
      <c r="CK51" s="122">
        <f t="shared" si="129"/>
        <v>1280</v>
      </c>
      <c r="CL51" s="122">
        <f t="shared" si="129"/>
        <v>1275</v>
      </c>
      <c r="CM51" s="122">
        <f t="shared" si="120"/>
        <v>1261</v>
      </c>
      <c r="CN51" s="122">
        <f t="shared" si="120"/>
        <v>1271</v>
      </c>
      <c r="CO51" s="122">
        <f t="shared" si="120"/>
        <v>1251</v>
      </c>
      <c r="CP51" s="122">
        <f t="shared" si="120"/>
        <v>1225</v>
      </c>
      <c r="CQ51" s="122">
        <f t="shared" si="121"/>
        <v>1202</v>
      </c>
      <c r="CR51" s="122">
        <f t="shared" si="121"/>
        <v>1192</v>
      </c>
      <c r="CS51" s="122">
        <f t="shared" si="121"/>
        <v>1192</v>
      </c>
      <c r="CT51" s="377">
        <f t="shared" si="121"/>
        <v>1193</v>
      </c>
      <c r="CU51" s="122">
        <f t="shared" si="121"/>
        <v>1180</v>
      </c>
      <c r="CV51" s="122">
        <f t="shared" si="121"/>
        <v>1186</v>
      </c>
      <c r="CW51" s="122">
        <f t="shared" si="121"/>
        <v>1173</v>
      </c>
      <c r="CX51" s="122">
        <f t="shared" si="121"/>
        <v>1166</v>
      </c>
      <c r="CY51" s="122">
        <f t="shared" si="121"/>
        <v>1163</v>
      </c>
      <c r="CZ51" s="122">
        <f t="shared" si="121"/>
        <v>1157</v>
      </c>
      <c r="DA51" s="122">
        <f t="shared" si="121"/>
        <v>1153</v>
      </c>
      <c r="DB51" s="122">
        <f t="shared" si="125"/>
        <v>1169</v>
      </c>
      <c r="DC51" s="122">
        <f t="shared" si="125"/>
        <v>1180</v>
      </c>
      <c r="DD51" s="122">
        <f t="shared" si="125"/>
        <v>1180</v>
      </c>
      <c r="DE51" s="122">
        <f t="shared" si="125"/>
        <v>1155</v>
      </c>
      <c r="DF51" s="377">
        <f t="shared" si="96"/>
        <v>1163</v>
      </c>
      <c r="DG51" s="122">
        <f t="shared" si="97"/>
        <v>1146</v>
      </c>
      <c r="DH51" s="122">
        <f t="shared" si="98"/>
        <v>1132</v>
      </c>
      <c r="DI51" s="122">
        <f t="shared" si="99"/>
        <v>1161</v>
      </c>
      <c r="DJ51" s="122">
        <f t="shared" si="100"/>
        <v>1164</v>
      </c>
      <c r="DK51" s="122">
        <f t="shared" si="101"/>
        <v>1173</v>
      </c>
      <c r="DL51" s="122">
        <f t="shared" ref="DL51" si="141">SUM(DA35:DL35)</f>
        <v>1174</v>
      </c>
      <c r="DM51" s="122">
        <f t="shared" ref="DM51" si="142">SUM(DB35:DM35)</f>
        <v>1197</v>
      </c>
      <c r="DN51" s="122">
        <f t="shared" ref="DN51" si="143">SUM(DC35:DN35)</f>
        <v>1190</v>
      </c>
      <c r="DO51" s="122">
        <f t="shared" ref="DO51" si="144">SUM(DD35:DO35)</f>
        <v>1210</v>
      </c>
      <c r="DP51" s="122">
        <f t="shared" ref="DP51" si="145">SUM(DE35:DP35)</f>
        <v>1197</v>
      </c>
      <c r="DQ51" s="122">
        <f t="shared" ref="DQ51" si="146">SUM(DF35:DQ35)</f>
        <v>1205</v>
      </c>
      <c r="DR51" s="377">
        <f t="shared" si="106"/>
        <v>1205</v>
      </c>
      <c r="DS51" s="122">
        <f t="shared" si="107"/>
        <v>1237</v>
      </c>
      <c r="DT51" s="122">
        <f t="shared" si="108"/>
        <v>1250</v>
      </c>
      <c r="DU51" s="122">
        <f t="shared" si="109"/>
        <v>1263</v>
      </c>
      <c r="DV51" s="122">
        <f t="shared" si="110"/>
        <v>1265</v>
      </c>
      <c r="DW51" s="122">
        <f t="shared" si="111"/>
        <v>1263</v>
      </c>
      <c r="DX51" s="122">
        <f t="shared" si="112"/>
        <v>1286</v>
      </c>
      <c r="DY51" s="122">
        <f t="shared" si="126"/>
        <v>1274</v>
      </c>
      <c r="DZ51" s="122">
        <f t="shared" si="136"/>
        <v>1274</v>
      </c>
      <c r="EA51" s="122">
        <f t="shared" si="137"/>
        <v>1267</v>
      </c>
      <c r="EB51" s="122">
        <f t="shared" si="138"/>
        <v>1278</v>
      </c>
      <c r="EC51" s="122">
        <f t="shared" si="139"/>
        <v>1300</v>
      </c>
      <c r="EE51" s="177" t="s">
        <v>341</v>
      </c>
    </row>
    <row r="52" spans="1:135">
      <c r="A52" s="244" t="s">
        <v>335</v>
      </c>
      <c r="B52" s="176">
        <f t="shared" si="0"/>
        <v>52</v>
      </c>
      <c r="C52" s="176">
        <f t="shared" si="1"/>
        <v>108</v>
      </c>
      <c r="D52" s="176">
        <f t="shared" si="2"/>
        <v>165</v>
      </c>
      <c r="E52" s="176">
        <f t="shared" si="3"/>
        <v>214</v>
      </c>
      <c r="F52" s="176">
        <f t="shared" si="4"/>
        <v>289</v>
      </c>
      <c r="G52" s="176">
        <f t="shared" si="5"/>
        <v>363</v>
      </c>
      <c r="H52" s="176">
        <f t="shared" si="6"/>
        <v>423</v>
      </c>
      <c r="I52" s="176">
        <f t="shared" si="7"/>
        <v>486</v>
      </c>
      <c r="J52" s="176">
        <f t="shared" si="8"/>
        <v>555</v>
      </c>
      <c r="K52" s="176">
        <f t="shared" si="9"/>
        <v>621</v>
      </c>
      <c r="L52" s="176">
        <f t="shared" si="10"/>
        <v>700</v>
      </c>
      <c r="M52" s="181">
        <f t="shared" si="30"/>
        <v>760</v>
      </c>
      <c r="N52" s="176">
        <f t="shared" si="31"/>
        <v>776</v>
      </c>
      <c r="O52" s="176">
        <f t="shared" si="32"/>
        <v>766</v>
      </c>
      <c r="P52" s="176">
        <f t="shared" si="33"/>
        <v>772</v>
      </c>
      <c r="Q52" s="176">
        <f t="shared" si="34"/>
        <v>787</v>
      </c>
      <c r="R52" s="176">
        <f t="shared" si="35"/>
        <v>777</v>
      </c>
      <c r="S52" s="176">
        <f t="shared" si="36"/>
        <v>750</v>
      </c>
      <c r="T52" s="176">
        <f t="shared" si="37"/>
        <v>744</v>
      </c>
      <c r="U52" s="176">
        <f t="shared" si="38"/>
        <v>733</v>
      </c>
      <c r="V52" s="176">
        <f t="shared" si="39"/>
        <v>739</v>
      </c>
      <c r="W52" s="176">
        <f t="shared" si="40"/>
        <v>739</v>
      </c>
      <c r="X52" s="176">
        <f t="shared" si="41"/>
        <v>723</v>
      </c>
      <c r="Y52" s="181">
        <f t="shared" si="42"/>
        <v>736</v>
      </c>
      <c r="Z52" s="185">
        <f t="shared" si="43"/>
        <v>734</v>
      </c>
      <c r="AA52" s="176">
        <f t="shared" si="44"/>
        <v>734</v>
      </c>
      <c r="AB52" s="176">
        <f t="shared" si="45"/>
        <v>725</v>
      </c>
      <c r="AC52" s="176">
        <f t="shared" si="46"/>
        <v>710</v>
      </c>
      <c r="AD52" s="176">
        <f t="shared" si="47"/>
        <v>715</v>
      </c>
      <c r="AE52" s="176">
        <f t="shared" si="48"/>
        <v>723</v>
      </c>
      <c r="AF52" s="176">
        <f t="shared" si="49"/>
        <v>725</v>
      </c>
      <c r="AG52" s="176">
        <f t="shared" si="50"/>
        <v>721</v>
      </c>
      <c r="AH52" s="176">
        <f t="shared" si="51"/>
        <v>699</v>
      </c>
      <c r="AI52" s="176">
        <f t="shared" si="52"/>
        <v>692</v>
      </c>
      <c r="AJ52" s="176">
        <f t="shared" si="53"/>
        <v>708</v>
      </c>
      <c r="AK52" s="181">
        <f t="shared" si="54"/>
        <v>697</v>
      </c>
      <c r="AL52" s="185">
        <f t="shared" si="55"/>
        <v>675</v>
      </c>
      <c r="AM52" s="176">
        <f t="shared" si="56"/>
        <v>685</v>
      </c>
      <c r="AN52" s="176">
        <f t="shared" si="57"/>
        <v>685</v>
      </c>
      <c r="AO52" s="176">
        <f t="shared" si="58"/>
        <v>690</v>
      </c>
      <c r="AP52" s="176">
        <f t="shared" si="59"/>
        <v>695</v>
      </c>
      <c r="AQ52" s="176">
        <f t="shared" si="60"/>
        <v>702</v>
      </c>
      <c r="AR52" s="176">
        <f t="shared" si="61"/>
        <v>711</v>
      </c>
      <c r="AS52" s="176">
        <f t="shared" si="62"/>
        <v>719</v>
      </c>
      <c r="AT52" s="176">
        <f t="shared" si="63"/>
        <v>728</v>
      </c>
      <c r="AU52" s="176">
        <f t="shared" si="64"/>
        <v>735</v>
      </c>
      <c r="AV52" s="176">
        <f t="shared" si="65"/>
        <v>714</v>
      </c>
      <c r="AW52" s="181">
        <f t="shared" si="66"/>
        <v>703</v>
      </c>
      <c r="AX52" s="185">
        <f t="shared" si="67"/>
        <v>697</v>
      </c>
      <c r="AY52" s="176">
        <f t="shared" si="68"/>
        <v>671</v>
      </c>
      <c r="AZ52" s="176">
        <f t="shared" si="69"/>
        <v>652</v>
      </c>
      <c r="BA52" s="176">
        <f t="shared" si="70"/>
        <v>646</v>
      </c>
      <c r="BB52" s="176">
        <f t="shared" si="71"/>
        <v>625</v>
      </c>
      <c r="BC52" s="176">
        <f t="shared" si="72"/>
        <v>632</v>
      </c>
      <c r="BD52" s="176">
        <f t="shared" si="73"/>
        <v>620</v>
      </c>
      <c r="BE52" s="176">
        <f t="shared" si="74"/>
        <v>607</v>
      </c>
      <c r="BF52" s="176">
        <f t="shared" si="75"/>
        <v>606</v>
      </c>
      <c r="BG52" s="176">
        <f t="shared" si="76"/>
        <v>608</v>
      </c>
      <c r="BH52" s="176">
        <f t="shared" si="77"/>
        <v>590</v>
      </c>
      <c r="BI52" s="181">
        <f t="shared" si="78"/>
        <v>578</v>
      </c>
      <c r="BJ52" s="185">
        <f t="shared" si="79"/>
        <v>577</v>
      </c>
      <c r="BK52" s="176">
        <f t="shared" si="80"/>
        <v>581</v>
      </c>
      <c r="BL52" s="176">
        <f t="shared" si="81"/>
        <v>584</v>
      </c>
      <c r="BM52" s="176">
        <f t="shared" si="82"/>
        <v>596</v>
      </c>
      <c r="BN52" s="176">
        <f t="shared" si="83"/>
        <v>590</v>
      </c>
      <c r="BO52" s="176">
        <f t="shared" si="88"/>
        <v>583</v>
      </c>
      <c r="BP52" s="176">
        <f t="shared" ref="BP52:BU52" si="147">SUM(BE36:BP36)</f>
        <v>581</v>
      </c>
      <c r="BQ52" s="176">
        <f t="shared" si="147"/>
        <v>593</v>
      </c>
      <c r="BR52" s="176">
        <f t="shared" si="147"/>
        <v>599</v>
      </c>
      <c r="BS52" s="176">
        <f t="shared" si="147"/>
        <v>586</v>
      </c>
      <c r="BT52" s="176">
        <f t="shared" si="147"/>
        <v>597</v>
      </c>
      <c r="BU52" s="176">
        <f t="shared" si="147"/>
        <v>638</v>
      </c>
      <c r="BV52" s="246"/>
      <c r="BW52" s="245"/>
      <c r="BX52" s="245"/>
      <c r="BY52" s="245"/>
      <c r="BZ52" s="245"/>
      <c r="CA52" s="245"/>
      <c r="CB52" s="245"/>
      <c r="CC52" s="245"/>
      <c r="CD52" s="245"/>
      <c r="CE52" s="245"/>
      <c r="CF52" s="245"/>
      <c r="CG52" s="245"/>
      <c r="CH52" s="380"/>
      <c r="CI52" s="381"/>
      <c r="CJ52" s="381"/>
      <c r="CK52" s="381"/>
      <c r="CL52" s="381"/>
      <c r="CM52" s="245"/>
      <c r="CN52" s="245"/>
      <c r="CO52" s="245"/>
      <c r="CP52" s="245"/>
      <c r="CQ52" s="245"/>
      <c r="CR52" s="245"/>
      <c r="CS52" s="245"/>
      <c r="CT52" s="246"/>
      <c r="CU52" s="245"/>
      <c r="CV52" s="245"/>
      <c r="CW52" s="245"/>
      <c r="CX52" s="245"/>
      <c r="CY52" s="245"/>
      <c r="CZ52" s="245"/>
      <c r="DA52" s="245"/>
      <c r="DB52" s="245"/>
      <c r="DC52" s="245"/>
      <c r="DD52" s="245"/>
      <c r="DE52" s="245"/>
      <c r="DF52" s="246"/>
      <c r="DG52" s="245"/>
      <c r="DH52" s="245"/>
      <c r="DI52" s="245"/>
      <c r="DJ52" s="245"/>
      <c r="DK52" s="245"/>
      <c r="DL52" s="245"/>
      <c r="DM52" s="245"/>
      <c r="DN52" s="245"/>
      <c r="DO52" s="245"/>
      <c r="DP52" s="245"/>
      <c r="DQ52" s="245"/>
      <c r="DR52" s="246"/>
      <c r="EE52" s="244" t="s">
        <v>335</v>
      </c>
    </row>
    <row r="53" spans="1:135">
      <c r="A53" s="244" t="s">
        <v>525</v>
      </c>
      <c r="B53" s="176">
        <f t="shared" si="0"/>
        <v>252</v>
      </c>
      <c r="C53" s="176">
        <f t="shared" si="1"/>
        <v>489</v>
      </c>
      <c r="D53" s="176">
        <f t="shared" si="2"/>
        <v>807</v>
      </c>
      <c r="E53" s="176">
        <f t="shared" si="3"/>
        <v>1173</v>
      </c>
      <c r="F53" s="176">
        <f t="shared" si="4"/>
        <v>1590</v>
      </c>
      <c r="G53" s="176">
        <f t="shared" si="5"/>
        <v>1984</v>
      </c>
      <c r="H53" s="176">
        <f t="shared" si="6"/>
        <v>2498</v>
      </c>
      <c r="I53" s="176">
        <f t="shared" si="7"/>
        <v>3010</v>
      </c>
      <c r="J53" s="176">
        <f t="shared" si="8"/>
        <v>3548</v>
      </c>
      <c r="K53" s="176">
        <f t="shared" si="9"/>
        <v>4116</v>
      </c>
      <c r="L53" s="176">
        <f t="shared" si="10"/>
        <v>4628</v>
      </c>
      <c r="M53" s="181">
        <f t="shared" si="30"/>
        <v>5243</v>
      </c>
      <c r="N53" s="176">
        <f t="shared" si="31"/>
        <v>5494</v>
      </c>
      <c r="O53" s="176">
        <f t="shared" si="32"/>
        <v>5564</v>
      </c>
      <c r="P53" s="176">
        <f t="shared" si="33"/>
        <v>5612</v>
      </c>
      <c r="Q53" s="176">
        <f t="shared" si="34"/>
        <v>5642</v>
      </c>
      <c r="R53" s="176">
        <f t="shared" si="35"/>
        <v>5627</v>
      </c>
      <c r="S53" s="176">
        <f t="shared" si="36"/>
        <v>5700</v>
      </c>
      <c r="T53" s="176">
        <f t="shared" si="37"/>
        <v>5727</v>
      </c>
      <c r="U53" s="176">
        <f t="shared" si="38"/>
        <v>5724</v>
      </c>
      <c r="V53" s="176">
        <f t="shared" si="39"/>
        <v>5715</v>
      </c>
      <c r="W53" s="176">
        <f t="shared" si="40"/>
        <v>5674</v>
      </c>
      <c r="X53" s="176">
        <f t="shared" si="41"/>
        <v>5654</v>
      </c>
      <c r="Y53" s="181">
        <f t="shared" si="42"/>
        <v>5583</v>
      </c>
      <c r="Z53" s="185">
        <f t="shared" si="43"/>
        <v>5511</v>
      </c>
      <c r="AA53" s="176">
        <f t="shared" si="44"/>
        <v>5593</v>
      </c>
      <c r="AB53" s="176">
        <f t="shared" si="45"/>
        <v>5635</v>
      </c>
      <c r="AC53" s="176">
        <f t="shared" si="46"/>
        <v>5632</v>
      </c>
      <c r="AD53" s="176">
        <f t="shared" si="47"/>
        <v>5631</v>
      </c>
      <c r="AE53" s="176">
        <f t="shared" si="48"/>
        <v>5585</v>
      </c>
      <c r="AF53" s="176">
        <f t="shared" si="49"/>
        <v>5526</v>
      </c>
      <c r="AG53" s="176">
        <f t="shared" si="50"/>
        <v>5501</v>
      </c>
      <c r="AH53" s="176">
        <f t="shared" si="51"/>
        <v>5430</v>
      </c>
      <c r="AI53" s="176">
        <f t="shared" si="52"/>
        <v>5472</v>
      </c>
      <c r="AJ53" s="176">
        <f t="shared" si="53"/>
        <v>5485</v>
      </c>
      <c r="AK53" s="181">
        <f t="shared" si="54"/>
        <v>5437</v>
      </c>
      <c r="AL53" s="185">
        <f t="shared" si="55"/>
        <v>5333</v>
      </c>
      <c r="AM53" s="176">
        <f t="shared" si="56"/>
        <v>5197</v>
      </c>
      <c r="AN53" s="176">
        <f t="shared" si="57"/>
        <v>5070</v>
      </c>
      <c r="AO53" s="176">
        <f t="shared" si="58"/>
        <v>5025</v>
      </c>
      <c r="AP53" s="176">
        <f t="shared" si="59"/>
        <v>4954</v>
      </c>
      <c r="AQ53" s="176">
        <f t="shared" si="60"/>
        <v>4882</v>
      </c>
      <c r="AR53" s="176">
        <f t="shared" si="61"/>
        <v>4857</v>
      </c>
      <c r="AS53" s="176">
        <f t="shared" si="62"/>
        <v>4812</v>
      </c>
      <c r="AT53" s="176">
        <f t="shared" si="63"/>
        <v>4741</v>
      </c>
      <c r="AU53" s="176">
        <f t="shared" si="64"/>
        <v>4638</v>
      </c>
      <c r="AV53" s="176">
        <f t="shared" si="65"/>
        <v>4542</v>
      </c>
      <c r="AW53" s="181">
        <f t="shared" si="66"/>
        <v>4423</v>
      </c>
      <c r="AX53" s="185">
        <f t="shared" si="67"/>
        <v>4271</v>
      </c>
      <c r="AY53" s="176">
        <f t="shared" si="68"/>
        <v>4177</v>
      </c>
      <c r="AZ53" s="176">
        <f t="shared" si="69"/>
        <v>4152</v>
      </c>
      <c r="BA53" s="176">
        <f t="shared" si="70"/>
        <v>4056</v>
      </c>
      <c r="BB53" s="176">
        <f t="shared" si="71"/>
        <v>4019</v>
      </c>
      <c r="BC53" s="176">
        <f t="shared" si="72"/>
        <v>4030</v>
      </c>
      <c r="BD53" s="176">
        <f t="shared" si="73"/>
        <v>3960</v>
      </c>
      <c r="BE53" s="176">
        <f t="shared" si="74"/>
        <v>3969</v>
      </c>
      <c r="BF53" s="176">
        <f t="shared" si="75"/>
        <v>4042</v>
      </c>
      <c r="BG53" s="176">
        <f t="shared" si="76"/>
        <v>4004</v>
      </c>
      <c r="BH53" s="176">
        <f t="shared" si="77"/>
        <v>4053</v>
      </c>
      <c r="BI53" s="181">
        <f t="shared" si="78"/>
        <v>3850</v>
      </c>
      <c r="BJ53" s="185">
        <f t="shared" si="79"/>
        <v>3901</v>
      </c>
      <c r="BK53" s="176">
        <f t="shared" si="80"/>
        <v>4001</v>
      </c>
      <c r="BL53" s="176">
        <f t="shared" si="81"/>
        <v>3992</v>
      </c>
      <c r="BM53" s="176">
        <f t="shared" si="82"/>
        <v>4044</v>
      </c>
      <c r="BN53" s="176">
        <f t="shared" si="83"/>
        <v>4104</v>
      </c>
      <c r="BO53" s="176">
        <f t="shared" si="88"/>
        <v>4141</v>
      </c>
      <c r="BP53" s="176">
        <f t="shared" ref="BP53:CY53" si="148">SUM(BE37:BP37)</f>
        <v>4131</v>
      </c>
      <c r="BQ53" s="176">
        <f t="shared" si="148"/>
        <v>4114</v>
      </c>
      <c r="BR53" s="176">
        <f t="shared" si="148"/>
        <v>4049</v>
      </c>
      <c r="BS53" s="176">
        <f t="shared" si="148"/>
        <v>4040</v>
      </c>
      <c r="BT53" s="176">
        <f t="shared" si="148"/>
        <v>3910</v>
      </c>
      <c r="BU53" s="176">
        <f t="shared" si="148"/>
        <v>4189</v>
      </c>
      <c r="BV53" s="176">
        <f t="shared" si="148"/>
        <v>4217</v>
      </c>
      <c r="BW53" s="176">
        <f t="shared" si="148"/>
        <v>4157</v>
      </c>
      <c r="BX53" s="176">
        <f t="shared" si="148"/>
        <v>4175</v>
      </c>
      <c r="BY53" s="176">
        <f t="shared" si="148"/>
        <v>4104</v>
      </c>
      <c r="BZ53" s="176">
        <f t="shared" si="148"/>
        <v>4023</v>
      </c>
      <c r="CA53" s="176">
        <f t="shared" si="148"/>
        <v>3905</v>
      </c>
      <c r="CB53" s="176">
        <f t="shared" si="148"/>
        <v>3831</v>
      </c>
      <c r="CC53" s="176">
        <f t="shared" si="148"/>
        <v>3740</v>
      </c>
      <c r="CD53" s="176">
        <f t="shared" si="148"/>
        <v>3662</v>
      </c>
      <c r="CE53" s="176">
        <f t="shared" si="148"/>
        <v>3598</v>
      </c>
      <c r="CF53" s="176">
        <f t="shared" si="148"/>
        <v>3563</v>
      </c>
      <c r="CG53" s="176">
        <f t="shared" si="148"/>
        <v>3362</v>
      </c>
      <c r="CH53" s="185">
        <f t="shared" si="148"/>
        <v>3316</v>
      </c>
      <c r="CI53" s="176">
        <f t="shared" si="148"/>
        <v>3287</v>
      </c>
      <c r="CJ53" s="176">
        <f t="shared" si="148"/>
        <v>3206</v>
      </c>
      <c r="CK53" s="176">
        <f t="shared" si="148"/>
        <v>3159</v>
      </c>
      <c r="CL53" s="176">
        <f t="shared" si="148"/>
        <v>3154</v>
      </c>
      <c r="CM53" s="176">
        <f t="shared" si="148"/>
        <v>3142</v>
      </c>
      <c r="CN53" s="176">
        <f t="shared" si="148"/>
        <v>3123</v>
      </c>
      <c r="CO53" s="176">
        <f t="shared" si="148"/>
        <v>3138</v>
      </c>
      <c r="CP53" s="176">
        <f t="shared" si="148"/>
        <v>3138</v>
      </c>
      <c r="CQ53" s="176">
        <f t="shared" si="148"/>
        <v>3156</v>
      </c>
      <c r="CR53" s="176">
        <f t="shared" si="148"/>
        <v>3156</v>
      </c>
      <c r="CS53" s="176">
        <f t="shared" si="148"/>
        <v>3190</v>
      </c>
      <c r="CT53" s="185">
        <f t="shared" si="148"/>
        <v>3194</v>
      </c>
      <c r="CU53" s="176">
        <f t="shared" si="148"/>
        <v>3225</v>
      </c>
      <c r="CV53" s="176">
        <f t="shared" si="148"/>
        <v>3253</v>
      </c>
      <c r="CW53" s="176">
        <f t="shared" si="148"/>
        <v>3288</v>
      </c>
      <c r="CX53" s="176">
        <f t="shared" si="148"/>
        <v>3259</v>
      </c>
      <c r="CY53" s="176">
        <f t="shared" si="148"/>
        <v>3256</v>
      </c>
      <c r="CZ53" s="176">
        <f t="shared" ref="CZ53:DM55" si="149">SUM(CO37:CZ37)</f>
        <v>3242</v>
      </c>
      <c r="DA53" s="176">
        <f t="shared" si="149"/>
        <v>3166</v>
      </c>
      <c r="DB53" s="176">
        <f t="shared" si="149"/>
        <v>3149</v>
      </c>
      <c r="DC53" s="176">
        <f t="shared" si="149"/>
        <v>3087</v>
      </c>
      <c r="DD53" s="176">
        <f t="shared" si="149"/>
        <v>3063</v>
      </c>
      <c r="DE53" s="176">
        <f t="shared" si="149"/>
        <v>3082</v>
      </c>
      <c r="DF53" s="377">
        <f t="shared" si="149"/>
        <v>3077</v>
      </c>
      <c r="DG53" s="122">
        <f t="shared" si="149"/>
        <v>3058</v>
      </c>
      <c r="DH53" s="122">
        <f t="shared" si="149"/>
        <v>3072</v>
      </c>
      <c r="DI53" s="122">
        <f t="shared" si="149"/>
        <v>3062</v>
      </c>
      <c r="DJ53" s="122">
        <f t="shared" si="149"/>
        <v>3018</v>
      </c>
      <c r="DK53" s="122">
        <f t="shared" si="149"/>
        <v>2961</v>
      </c>
      <c r="DL53" s="122">
        <f t="shared" si="149"/>
        <v>2956</v>
      </c>
      <c r="DM53" s="122">
        <f t="shared" si="149"/>
        <v>2934</v>
      </c>
      <c r="DN53" s="122">
        <f t="shared" ref="DN53" si="150">SUM(DC37:DN37)</f>
        <v>2914</v>
      </c>
      <c r="DO53" s="122">
        <f t="shared" ref="DO53" si="151">SUM(DD37:DO37)</f>
        <v>2875</v>
      </c>
      <c r="DP53" s="122">
        <f t="shared" ref="DP53" si="152">SUM(DE37:DP37)</f>
        <v>2857</v>
      </c>
      <c r="DQ53" s="122">
        <f t="shared" ref="DQ53" si="153">SUM(DF37:DQ37)</f>
        <v>2878</v>
      </c>
      <c r="DR53" s="377">
        <f t="shared" ref="DR53:DR55" si="154">SUM(DG37:DR37)</f>
        <v>2833</v>
      </c>
      <c r="DS53" s="122">
        <f t="shared" ref="DS53:DS55" si="155">SUM(DH37:DS37)</f>
        <v>2832</v>
      </c>
      <c r="DT53" s="122">
        <f t="shared" ref="DT53:DT55" si="156">SUM(DI37:DT37)</f>
        <v>2811</v>
      </c>
      <c r="DU53" s="122">
        <f t="shared" ref="DU53:DU55" si="157">SUM(DJ37:DU37)</f>
        <v>2808</v>
      </c>
      <c r="DV53" s="122">
        <f t="shared" ref="DV53:DV55" si="158">SUM(DK37:DV37)</f>
        <v>2849</v>
      </c>
      <c r="DW53" s="122">
        <f t="shared" ref="DW53:DW55" si="159">SUM(DL37:DW37)</f>
        <v>2914</v>
      </c>
      <c r="EE53" s="244" t="s">
        <v>525</v>
      </c>
    </row>
    <row r="54" spans="1:135">
      <c r="A54" s="244" t="s">
        <v>381</v>
      </c>
      <c r="B54" s="176">
        <f>SUM(B38:B38)</f>
        <v>0</v>
      </c>
      <c r="C54" s="176">
        <f>SUM(B38:C38)</f>
        <v>0</v>
      </c>
      <c r="D54" s="176">
        <f>SUM(B38:D38)</f>
        <v>0</v>
      </c>
      <c r="E54" s="176">
        <f>SUM(B38:E38)</f>
        <v>0</v>
      </c>
      <c r="F54" s="176">
        <f>SUM(B38:F38)</f>
        <v>0</v>
      </c>
      <c r="G54" s="176">
        <f>SUM(B38:G38)</f>
        <v>0</v>
      </c>
      <c r="H54" s="176">
        <f>SUM(B38:H38)</f>
        <v>0</v>
      </c>
      <c r="I54" s="176">
        <f>SUM(B38:I38)</f>
        <v>0</v>
      </c>
      <c r="J54" s="176">
        <f>SUM(B38:J38)</f>
        <v>0</v>
      </c>
      <c r="K54" s="176">
        <f>SUM(B38:K38)</f>
        <v>0</v>
      </c>
      <c r="L54" s="176">
        <f>SUM(B38:L38)</f>
        <v>0</v>
      </c>
      <c r="M54" s="181">
        <f t="shared" ref="M54:V56" si="160">SUM(B38:M38)</f>
        <v>0</v>
      </c>
      <c r="N54" s="176">
        <f t="shared" si="160"/>
        <v>75</v>
      </c>
      <c r="O54" s="176">
        <f t="shared" si="160"/>
        <v>150</v>
      </c>
      <c r="P54" s="176">
        <f t="shared" si="160"/>
        <v>239</v>
      </c>
      <c r="Q54" s="176">
        <f t="shared" si="160"/>
        <v>334</v>
      </c>
      <c r="R54" s="176">
        <f t="shared" si="160"/>
        <v>420</v>
      </c>
      <c r="S54" s="176">
        <f t="shared" si="160"/>
        <v>509</v>
      </c>
      <c r="T54" s="176">
        <f t="shared" si="160"/>
        <v>610</v>
      </c>
      <c r="U54" s="176">
        <f t="shared" si="160"/>
        <v>698</v>
      </c>
      <c r="V54" s="176">
        <f t="shared" si="160"/>
        <v>779</v>
      </c>
      <c r="W54" s="176">
        <f t="shared" ref="W54:AF56" si="161">SUM(L38:W38)</f>
        <v>874</v>
      </c>
      <c r="X54" s="176">
        <f t="shared" si="161"/>
        <v>973</v>
      </c>
      <c r="Y54" s="181">
        <f t="shared" si="161"/>
        <v>1067</v>
      </c>
      <c r="Z54" s="185">
        <f t="shared" si="161"/>
        <v>1065</v>
      </c>
      <c r="AA54" s="176">
        <f t="shared" si="161"/>
        <v>1059</v>
      </c>
      <c r="AB54" s="176">
        <f t="shared" si="161"/>
        <v>1038</v>
      </c>
      <c r="AC54" s="176">
        <f t="shared" si="161"/>
        <v>1014</v>
      </c>
      <c r="AD54" s="176">
        <f t="shared" si="161"/>
        <v>1006</v>
      </c>
      <c r="AE54" s="176">
        <f t="shared" si="161"/>
        <v>998</v>
      </c>
      <c r="AF54" s="176">
        <f t="shared" si="161"/>
        <v>986</v>
      </c>
      <c r="AG54" s="176">
        <f t="shared" ref="AG54:AP56" si="162">SUM(V38:AG38)</f>
        <v>981</v>
      </c>
      <c r="AH54" s="176">
        <f t="shared" si="162"/>
        <v>965</v>
      </c>
      <c r="AI54" s="176">
        <f t="shared" si="162"/>
        <v>956</v>
      </c>
      <c r="AJ54" s="176">
        <f t="shared" si="162"/>
        <v>941</v>
      </c>
      <c r="AK54" s="181">
        <f t="shared" si="162"/>
        <v>914</v>
      </c>
      <c r="AL54" s="185">
        <f t="shared" si="162"/>
        <v>907</v>
      </c>
      <c r="AM54" s="176">
        <f t="shared" si="162"/>
        <v>898</v>
      </c>
      <c r="AN54" s="176">
        <f t="shared" si="162"/>
        <v>905</v>
      </c>
      <c r="AO54" s="176">
        <f t="shared" si="162"/>
        <v>912</v>
      </c>
      <c r="AP54" s="176">
        <f t="shared" si="162"/>
        <v>913</v>
      </c>
      <c r="AQ54" s="176">
        <f t="shared" ref="AQ54:AZ56" si="163">SUM(AF38:AQ38)</f>
        <v>923</v>
      </c>
      <c r="AR54" s="176">
        <f t="shared" si="163"/>
        <v>932</v>
      </c>
      <c r="AS54" s="176">
        <f t="shared" si="163"/>
        <v>935</v>
      </c>
      <c r="AT54" s="176">
        <f t="shared" si="163"/>
        <v>951</v>
      </c>
      <c r="AU54" s="176">
        <f t="shared" si="163"/>
        <v>927</v>
      </c>
      <c r="AV54" s="176">
        <f t="shared" si="163"/>
        <v>934</v>
      </c>
      <c r="AW54" s="181">
        <f t="shared" si="163"/>
        <v>930</v>
      </c>
      <c r="AX54" s="185">
        <f t="shared" si="163"/>
        <v>911</v>
      </c>
      <c r="AY54" s="176">
        <f t="shared" si="163"/>
        <v>908</v>
      </c>
      <c r="AZ54" s="176">
        <f t="shared" si="163"/>
        <v>889</v>
      </c>
      <c r="BA54" s="176">
        <f t="shared" ref="BA54:BJ56" si="164">SUM(AP38:BA38)</f>
        <v>887</v>
      </c>
      <c r="BB54" s="176">
        <f t="shared" si="164"/>
        <v>881</v>
      </c>
      <c r="BC54" s="176">
        <f t="shared" si="164"/>
        <v>858</v>
      </c>
      <c r="BD54" s="176">
        <f t="shared" si="164"/>
        <v>829</v>
      </c>
      <c r="BE54" s="176">
        <f t="shared" si="164"/>
        <v>804</v>
      </c>
      <c r="BF54" s="176">
        <f t="shared" si="164"/>
        <v>790</v>
      </c>
      <c r="BG54" s="176">
        <f t="shared" si="164"/>
        <v>801</v>
      </c>
      <c r="BH54" s="176">
        <f t="shared" si="164"/>
        <v>770</v>
      </c>
      <c r="BI54" s="181">
        <f t="shared" si="164"/>
        <v>742</v>
      </c>
      <c r="BJ54" s="185">
        <f t="shared" si="164"/>
        <v>757</v>
      </c>
      <c r="BK54" s="176">
        <f t="shared" ref="BK54:BO56" si="165">SUM(AZ38:BK38)</f>
        <v>758</v>
      </c>
      <c r="BL54" s="176">
        <f t="shared" si="165"/>
        <v>768</v>
      </c>
      <c r="BM54" s="176">
        <f t="shared" si="165"/>
        <v>751</v>
      </c>
      <c r="BN54" s="176">
        <f t="shared" si="165"/>
        <v>753</v>
      </c>
      <c r="BO54" s="176">
        <f t="shared" si="165"/>
        <v>746</v>
      </c>
      <c r="BP54" s="176">
        <f t="shared" ref="BP54:BU54" si="166">SUM(BE38:BP38)</f>
        <v>733</v>
      </c>
      <c r="BQ54" s="176">
        <f t="shared" si="166"/>
        <v>748</v>
      </c>
      <c r="BR54" s="176">
        <f t="shared" si="166"/>
        <v>741</v>
      </c>
      <c r="BS54" s="176">
        <f t="shared" si="166"/>
        <v>736</v>
      </c>
      <c r="BT54" s="176">
        <f t="shared" si="166"/>
        <v>743</v>
      </c>
      <c r="BU54" s="176">
        <f t="shared" si="166"/>
        <v>779</v>
      </c>
      <c r="BV54" s="185">
        <f t="shared" ref="BV54:BX56" si="167">SUM(BK38:BV38)</f>
        <v>762</v>
      </c>
      <c r="BW54" s="176">
        <f t="shared" si="167"/>
        <v>749</v>
      </c>
      <c r="BX54" s="176">
        <f t="shared" si="167"/>
        <v>733</v>
      </c>
      <c r="BY54" s="245"/>
      <c r="BZ54" s="245"/>
      <c r="CA54" s="245"/>
      <c r="CB54" s="245"/>
      <c r="CC54" s="245"/>
      <c r="CD54" s="245"/>
      <c r="CE54" s="245"/>
      <c r="CF54" s="245"/>
      <c r="CG54" s="245"/>
      <c r="CH54" s="185"/>
      <c r="CI54" s="176"/>
      <c r="CJ54" s="176"/>
      <c r="CK54" s="176"/>
      <c r="CL54" s="176"/>
      <c r="CM54" s="176"/>
      <c r="CN54" s="176"/>
      <c r="CO54" s="176"/>
      <c r="CP54" s="176"/>
      <c r="CQ54" s="176"/>
      <c r="CR54" s="245"/>
      <c r="CS54" s="176">
        <f t="shared" ref="CS54:CY54" si="168">SUM(CH38:CS38)</f>
        <v>628</v>
      </c>
      <c r="CT54" s="185">
        <f t="shared" si="168"/>
        <v>629</v>
      </c>
      <c r="CU54" s="176">
        <f t="shared" si="168"/>
        <v>622</v>
      </c>
      <c r="CV54" s="176">
        <f t="shared" si="168"/>
        <v>633</v>
      </c>
      <c r="CW54" s="176">
        <f t="shared" si="168"/>
        <v>603</v>
      </c>
      <c r="CX54" s="176">
        <f t="shared" si="168"/>
        <v>611</v>
      </c>
      <c r="CY54" s="176">
        <f t="shared" si="168"/>
        <v>627</v>
      </c>
      <c r="CZ54" s="176">
        <f t="shared" si="149"/>
        <v>616</v>
      </c>
      <c r="DA54" s="176">
        <f t="shared" si="149"/>
        <v>619</v>
      </c>
      <c r="DB54" s="176">
        <f t="shared" si="149"/>
        <v>627</v>
      </c>
      <c r="DC54" s="176">
        <f t="shared" si="149"/>
        <v>617</v>
      </c>
      <c r="DD54" s="176">
        <f t="shared" si="149"/>
        <v>621</v>
      </c>
      <c r="DE54" s="176">
        <f t="shared" si="149"/>
        <v>614</v>
      </c>
      <c r="DF54" s="377">
        <f t="shared" si="149"/>
        <v>623</v>
      </c>
      <c r="DG54" s="122">
        <f t="shared" si="149"/>
        <v>628</v>
      </c>
      <c r="DH54" s="122">
        <f t="shared" si="149"/>
        <v>607</v>
      </c>
      <c r="DI54" s="122">
        <f t="shared" si="149"/>
        <v>607</v>
      </c>
      <c r="DJ54" s="122">
        <f t="shared" si="149"/>
        <v>612</v>
      </c>
      <c r="DK54" s="122">
        <f t="shared" si="149"/>
        <v>604</v>
      </c>
      <c r="DL54" s="122">
        <f t="shared" ref="DL54:DL55" si="169">SUM(DA38:DL38)</f>
        <v>616</v>
      </c>
      <c r="DM54" s="122">
        <f t="shared" ref="DM54:DM55" si="170">SUM(DB38:DM38)</f>
        <v>636</v>
      </c>
      <c r="DN54" s="122">
        <f t="shared" ref="DN54:DN55" si="171">SUM(DC38:DN38)</f>
        <v>621</v>
      </c>
      <c r="DO54" s="122">
        <f t="shared" ref="DO54:DO55" si="172">SUM(DD38:DO38)</f>
        <v>627</v>
      </c>
      <c r="DP54" s="122">
        <f t="shared" ref="DP54:DP55" si="173">SUM(DE38:DP38)</f>
        <v>627</v>
      </c>
      <c r="DQ54" s="122">
        <f t="shared" ref="DQ54:DQ55" si="174">SUM(DF38:DQ38)</f>
        <v>632</v>
      </c>
      <c r="DR54" s="377">
        <f t="shared" si="154"/>
        <v>625</v>
      </c>
      <c r="DS54" s="122">
        <f t="shared" si="155"/>
        <v>636</v>
      </c>
      <c r="DT54" s="122">
        <f t="shared" si="156"/>
        <v>633</v>
      </c>
      <c r="DU54" s="122">
        <f t="shared" si="157"/>
        <v>638</v>
      </c>
      <c r="DV54" s="122">
        <f t="shared" si="158"/>
        <v>629</v>
      </c>
      <c r="DW54" s="122">
        <f t="shared" si="159"/>
        <v>605</v>
      </c>
      <c r="DX54" s="122">
        <f t="shared" ref="DX54:DX55" si="175">SUM(DM38:DX38)</f>
        <v>596</v>
      </c>
      <c r="DY54" s="122">
        <f t="shared" ref="DY54:DY55" si="176">SUM(DN38:DY38)</f>
        <v>583</v>
      </c>
      <c r="DZ54" s="122">
        <f t="shared" ref="DZ54:DZ55" si="177">SUM(DO38:DZ38)</f>
        <v>573</v>
      </c>
      <c r="EE54" s="244" t="s">
        <v>381</v>
      </c>
    </row>
    <row r="55" spans="1:135">
      <c r="A55" s="244" t="s">
        <v>383</v>
      </c>
      <c r="B55" s="176">
        <f>SUM(B39:B39)</f>
        <v>0</v>
      </c>
      <c r="C55" s="176">
        <f>SUM(B39:C39)</f>
        <v>0</v>
      </c>
      <c r="D55" s="176">
        <f>SUM(B39:D39)</f>
        <v>0</v>
      </c>
      <c r="E55" s="176">
        <f>SUM(B39:E39)</f>
        <v>0</v>
      </c>
      <c r="F55" s="176">
        <f>SUM(B39:F39)</f>
        <v>0</v>
      </c>
      <c r="G55" s="176">
        <f>SUM(B39:G39)</f>
        <v>0</v>
      </c>
      <c r="H55" s="176">
        <f>SUM(B39:H39)</f>
        <v>0</v>
      </c>
      <c r="I55" s="176">
        <f>SUM(B39:I39)</f>
        <v>0</v>
      </c>
      <c r="J55" s="176">
        <f>SUM(B39:J39)</f>
        <v>0</v>
      </c>
      <c r="K55" s="176">
        <f>SUM(B39:K39)</f>
        <v>0</v>
      </c>
      <c r="L55" s="176">
        <f>SUM(B39:L39)</f>
        <v>0</v>
      </c>
      <c r="M55" s="181">
        <f t="shared" si="160"/>
        <v>0</v>
      </c>
      <c r="N55" s="176">
        <f t="shared" si="160"/>
        <v>22</v>
      </c>
      <c r="O55" s="176">
        <f t="shared" si="160"/>
        <v>47</v>
      </c>
      <c r="P55" s="176">
        <f t="shared" si="160"/>
        <v>81</v>
      </c>
      <c r="Q55" s="176">
        <f t="shared" si="160"/>
        <v>111</v>
      </c>
      <c r="R55" s="176">
        <f t="shared" si="160"/>
        <v>135</v>
      </c>
      <c r="S55" s="176">
        <f t="shared" si="160"/>
        <v>164</v>
      </c>
      <c r="T55" s="176">
        <f t="shared" si="160"/>
        <v>195</v>
      </c>
      <c r="U55" s="176">
        <f t="shared" si="160"/>
        <v>223</v>
      </c>
      <c r="V55" s="176">
        <f t="shared" si="160"/>
        <v>251</v>
      </c>
      <c r="W55" s="176">
        <f t="shared" si="161"/>
        <v>277</v>
      </c>
      <c r="X55" s="176">
        <f t="shared" si="161"/>
        <v>300</v>
      </c>
      <c r="Y55" s="181">
        <f t="shared" si="161"/>
        <v>338</v>
      </c>
      <c r="Z55" s="185">
        <f t="shared" si="161"/>
        <v>341</v>
      </c>
      <c r="AA55" s="176">
        <f t="shared" si="161"/>
        <v>348</v>
      </c>
      <c r="AB55" s="176">
        <f t="shared" si="161"/>
        <v>333</v>
      </c>
      <c r="AC55" s="176">
        <f t="shared" si="161"/>
        <v>322</v>
      </c>
      <c r="AD55" s="176">
        <f t="shared" si="161"/>
        <v>318</v>
      </c>
      <c r="AE55" s="176">
        <f t="shared" si="161"/>
        <v>316</v>
      </c>
      <c r="AF55" s="176">
        <f t="shared" si="161"/>
        <v>311</v>
      </c>
      <c r="AG55" s="176">
        <f t="shared" si="162"/>
        <v>312</v>
      </c>
      <c r="AH55" s="176">
        <f t="shared" si="162"/>
        <v>304</v>
      </c>
      <c r="AI55" s="176">
        <f t="shared" si="162"/>
        <v>300</v>
      </c>
      <c r="AJ55" s="176">
        <f t="shared" si="162"/>
        <v>299</v>
      </c>
      <c r="AK55" s="181">
        <f t="shared" si="162"/>
        <v>279</v>
      </c>
      <c r="AL55" s="185">
        <f t="shared" si="162"/>
        <v>272</v>
      </c>
      <c r="AM55" s="176">
        <f t="shared" si="162"/>
        <v>256</v>
      </c>
      <c r="AN55" s="176">
        <f t="shared" si="162"/>
        <v>261</v>
      </c>
      <c r="AO55" s="176">
        <f t="shared" si="162"/>
        <v>264</v>
      </c>
      <c r="AP55" s="176">
        <f t="shared" si="162"/>
        <v>276</v>
      </c>
      <c r="AQ55" s="176">
        <f t="shared" si="163"/>
        <v>265</v>
      </c>
      <c r="AR55" s="176">
        <f t="shared" si="163"/>
        <v>259</v>
      </c>
      <c r="AS55" s="176">
        <f t="shared" si="163"/>
        <v>250</v>
      </c>
      <c r="AT55" s="176">
        <f t="shared" si="163"/>
        <v>243</v>
      </c>
      <c r="AU55" s="176">
        <f t="shared" si="163"/>
        <v>243</v>
      </c>
      <c r="AV55" s="176">
        <f t="shared" si="163"/>
        <v>244</v>
      </c>
      <c r="AW55" s="181">
        <f t="shared" si="163"/>
        <v>244</v>
      </c>
      <c r="AX55" s="185">
        <f t="shared" si="163"/>
        <v>242</v>
      </c>
      <c r="AY55" s="176">
        <f t="shared" si="163"/>
        <v>240</v>
      </c>
      <c r="AZ55" s="176">
        <f t="shared" si="163"/>
        <v>228</v>
      </c>
      <c r="BA55" s="176">
        <f t="shared" si="164"/>
        <v>226</v>
      </c>
      <c r="BB55" s="176">
        <f t="shared" si="164"/>
        <v>222</v>
      </c>
      <c r="BC55" s="176">
        <f t="shared" si="164"/>
        <v>218</v>
      </c>
      <c r="BD55" s="176">
        <f t="shared" si="164"/>
        <v>220</v>
      </c>
      <c r="BE55" s="176">
        <f t="shared" si="164"/>
        <v>219</v>
      </c>
      <c r="BF55" s="176">
        <f t="shared" si="164"/>
        <v>219</v>
      </c>
      <c r="BG55" s="176">
        <f t="shared" si="164"/>
        <v>233</v>
      </c>
      <c r="BH55" s="176">
        <f t="shared" si="164"/>
        <v>224</v>
      </c>
      <c r="BI55" s="181">
        <f t="shared" si="164"/>
        <v>216</v>
      </c>
      <c r="BJ55" s="185">
        <f t="shared" si="164"/>
        <v>221</v>
      </c>
      <c r="BK55" s="176">
        <f t="shared" si="165"/>
        <v>225</v>
      </c>
      <c r="BL55" s="176">
        <f t="shared" si="165"/>
        <v>228</v>
      </c>
      <c r="BM55" s="176">
        <f t="shared" si="165"/>
        <v>216</v>
      </c>
      <c r="BN55" s="176">
        <f t="shared" si="165"/>
        <v>199</v>
      </c>
      <c r="BO55" s="176">
        <f t="shared" si="165"/>
        <v>202</v>
      </c>
      <c r="BP55" s="176">
        <f t="shared" ref="BP55:BU55" si="178">SUM(BE39:BP39)</f>
        <v>198</v>
      </c>
      <c r="BQ55" s="176">
        <f t="shared" si="178"/>
        <v>195</v>
      </c>
      <c r="BR55" s="176">
        <f t="shared" si="178"/>
        <v>195</v>
      </c>
      <c r="BS55" s="176">
        <f t="shared" si="178"/>
        <v>174</v>
      </c>
      <c r="BT55" s="176">
        <f t="shared" si="178"/>
        <v>178</v>
      </c>
      <c r="BU55" s="176">
        <f t="shared" si="178"/>
        <v>186</v>
      </c>
      <c r="BV55" s="185">
        <f t="shared" si="167"/>
        <v>177</v>
      </c>
      <c r="BW55" s="176">
        <f t="shared" si="167"/>
        <v>172</v>
      </c>
      <c r="BX55" s="176">
        <f t="shared" si="167"/>
        <v>169</v>
      </c>
      <c r="BY55" s="176">
        <f t="shared" ref="BY55:CD55" si="179">SUM(BN39:BY39)</f>
        <v>177</v>
      </c>
      <c r="BZ55" s="176">
        <f t="shared" si="179"/>
        <v>179</v>
      </c>
      <c r="CA55" s="176">
        <f t="shared" si="179"/>
        <v>189</v>
      </c>
      <c r="CB55" s="176">
        <f t="shared" si="179"/>
        <v>186</v>
      </c>
      <c r="CC55" s="176">
        <f t="shared" si="179"/>
        <v>182</v>
      </c>
      <c r="CD55" s="176">
        <f t="shared" si="179"/>
        <v>179</v>
      </c>
      <c r="CE55" s="176">
        <f t="shared" ref="CE55:CG56" si="180">SUM(BT39:CE39)</f>
        <v>179</v>
      </c>
      <c r="CF55" s="176">
        <f t="shared" si="180"/>
        <v>169</v>
      </c>
      <c r="CG55" s="176">
        <f t="shared" si="180"/>
        <v>163</v>
      </c>
      <c r="CH55" s="185">
        <f t="shared" ref="CH55:CS55" si="181">SUM(BW39:CH39)</f>
        <v>171</v>
      </c>
      <c r="CI55" s="176">
        <f t="shared" si="181"/>
        <v>172</v>
      </c>
      <c r="CJ55" s="176">
        <f t="shared" si="181"/>
        <v>175</v>
      </c>
      <c r="CK55" s="176">
        <f t="shared" si="181"/>
        <v>172</v>
      </c>
      <c r="CL55" s="176">
        <f t="shared" si="181"/>
        <v>176</v>
      </c>
      <c r="CM55" s="176">
        <f t="shared" si="181"/>
        <v>165</v>
      </c>
      <c r="CN55" s="176">
        <f t="shared" si="181"/>
        <v>168</v>
      </c>
      <c r="CO55" s="176">
        <f t="shared" si="181"/>
        <v>174</v>
      </c>
      <c r="CP55" s="176">
        <f t="shared" si="181"/>
        <v>181</v>
      </c>
      <c r="CQ55" s="176">
        <f t="shared" si="181"/>
        <v>178</v>
      </c>
      <c r="CR55" s="176">
        <f t="shared" si="181"/>
        <v>186</v>
      </c>
      <c r="CS55" s="176">
        <f t="shared" si="181"/>
        <v>191</v>
      </c>
      <c r="CT55" s="185">
        <f t="shared" ref="CT55:CY55" si="182">SUM(CI39:CT39)</f>
        <v>187</v>
      </c>
      <c r="CU55" s="176">
        <f t="shared" si="182"/>
        <v>186</v>
      </c>
      <c r="CV55" s="176">
        <f t="shared" si="182"/>
        <v>187</v>
      </c>
      <c r="CW55" s="176">
        <f t="shared" si="182"/>
        <v>188</v>
      </c>
      <c r="CX55" s="176">
        <f t="shared" si="182"/>
        <v>189</v>
      </c>
      <c r="CY55" s="176">
        <f t="shared" si="182"/>
        <v>193</v>
      </c>
      <c r="CZ55" s="176">
        <f t="shared" si="149"/>
        <v>195</v>
      </c>
      <c r="DA55" s="176">
        <f t="shared" si="149"/>
        <v>193</v>
      </c>
      <c r="DB55" s="176">
        <f t="shared" si="149"/>
        <v>187</v>
      </c>
      <c r="DC55" s="176">
        <f t="shared" si="149"/>
        <v>193</v>
      </c>
      <c r="DD55" s="176">
        <f t="shared" si="149"/>
        <v>197</v>
      </c>
      <c r="DE55" s="176">
        <f t="shared" si="149"/>
        <v>197</v>
      </c>
      <c r="DF55" s="377">
        <f t="shared" si="149"/>
        <v>194</v>
      </c>
      <c r="DG55" s="122">
        <f t="shared" si="149"/>
        <v>194</v>
      </c>
      <c r="DH55" s="122">
        <f t="shared" si="149"/>
        <v>189</v>
      </c>
      <c r="DI55" s="122">
        <f t="shared" si="149"/>
        <v>182</v>
      </c>
      <c r="DJ55" s="122">
        <f t="shared" si="149"/>
        <v>176</v>
      </c>
      <c r="DK55" s="122">
        <f t="shared" si="149"/>
        <v>171</v>
      </c>
      <c r="DL55" s="122">
        <f t="shared" si="169"/>
        <v>170</v>
      </c>
      <c r="DM55" s="122">
        <f t="shared" si="170"/>
        <v>168</v>
      </c>
      <c r="DN55" s="122">
        <f t="shared" si="171"/>
        <v>173</v>
      </c>
      <c r="DO55" s="122">
        <f t="shared" si="172"/>
        <v>166</v>
      </c>
      <c r="DP55" s="122">
        <f t="shared" si="173"/>
        <v>159</v>
      </c>
      <c r="DQ55" s="122">
        <f t="shared" si="174"/>
        <v>162</v>
      </c>
      <c r="DR55" s="377">
        <f t="shared" si="154"/>
        <v>164</v>
      </c>
      <c r="DS55" s="122">
        <f t="shared" si="155"/>
        <v>161</v>
      </c>
      <c r="DT55" s="122">
        <f t="shared" si="156"/>
        <v>167</v>
      </c>
      <c r="DU55" s="122">
        <f t="shared" si="157"/>
        <v>174</v>
      </c>
      <c r="DV55" s="122">
        <f t="shared" si="158"/>
        <v>182</v>
      </c>
      <c r="DW55" s="122">
        <f t="shared" si="159"/>
        <v>181</v>
      </c>
      <c r="DX55" s="122">
        <f t="shared" si="175"/>
        <v>183</v>
      </c>
      <c r="DY55" s="122">
        <f t="shared" si="176"/>
        <v>182</v>
      </c>
      <c r="DZ55" s="122">
        <f t="shared" si="177"/>
        <v>184</v>
      </c>
      <c r="EE55" s="244" t="s">
        <v>383</v>
      </c>
    </row>
    <row r="56" spans="1:135">
      <c r="A56" s="244" t="s">
        <v>384</v>
      </c>
      <c r="B56" s="176">
        <f>SUM(B40:B40)</f>
        <v>0</v>
      </c>
      <c r="C56" s="176">
        <f>SUM(B40:C40)</f>
        <v>0</v>
      </c>
      <c r="D56" s="176">
        <f>SUM(B40:D40)</f>
        <v>0</v>
      </c>
      <c r="E56" s="176">
        <f>SUM(B40:E40)</f>
        <v>0</v>
      </c>
      <c r="F56" s="176">
        <f>SUM(B40:F40)</f>
        <v>0</v>
      </c>
      <c r="G56" s="176">
        <f>SUM(B40:G40)</f>
        <v>0</v>
      </c>
      <c r="H56" s="176">
        <f>SUM(B40:H40)</f>
        <v>0</v>
      </c>
      <c r="I56" s="176">
        <f>SUM(B40:I40)</f>
        <v>0</v>
      </c>
      <c r="J56" s="176">
        <f>SUM(B40:J40)</f>
        <v>0</v>
      </c>
      <c r="K56" s="176">
        <f>SUM(B40:K40)</f>
        <v>0</v>
      </c>
      <c r="L56" s="176">
        <f>SUM(B40:L40)</f>
        <v>0</v>
      </c>
      <c r="M56" s="181">
        <f t="shared" si="160"/>
        <v>0</v>
      </c>
      <c r="N56" s="176">
        <f t="shared" si="160"/>
        <v>561</v>
      </c>
      <c r="O56" s="176">
        <f t="shared" si="160"/>
        <v>1080</v>
      </c>
      <c r="P56" s="176">
        <f t="shared" si="160"/>
        <v>1603</v>
      </c>
      <c r="Q56" s="176">
        <f t="shared" si="160"/>
        <v>2086</v>
      </c>
      <c r="R56" s="176">
        <f t="shared" si="160"/>
        <v>2570</v>
      </c>
      <c r="S56" s="176">
        <f t="shared" si="160"/>
        <v>3053</v>
      </c>
      <c r="T56" s="176">
        <f t="shared" si="160"/>
        <v>3594</v>
      </c>
      <c r="U56" s="176">
        <f t="shared" si="160"/>
        <v>4187</v>
      </c>
      <c r="V56" s="176">
        <f t="shared" si="160"/>
        <v>4743</v>
      </c>
      <c r="W56" s="176">
        <f t="shared" si="161"/>
        <v>5372</v>
      </c>
      <c r="X56" s="176">
        <f t="shared" si="161"/>
        <v>5978</v>
      </c>
      <c r="Y56" s="181">
        <f t="shared" si="161"/>
        <v>6639</v>
      </c>
      <c r="Z56" s="185">
        <f t="shared" si="161"/>
        <v>6543</v>
      </c>
      <c r="AA56" s="176">
        <f t="shared" si="161"/>
        <v>6464</v>
      </c>
      <c r="AB56" s="176">
        <f t="shared" si="161"/>
        <v>6384</v>
      </c>
      <c r="AC56" s="176">
        <f t="shared" si="161"/>
        <v>6371</v>
      </c>
      <c r="AD56" s="176">
        <f t="shared" si="161"/>
        <v>6336</v>
      </c>
      <c r="AE56" s="176">
        <f t="shared" si="161"/>
        <v>6284</v>
      </c>
      <c r="AF56" s="176">
        <f t="shared" si="161"/>
        <v>6261</v>
      </c>
      <c r="AG56" s="176">
        <f t="shared" si="162"/>
        <v>6204</v>
      </c>
      <c r="AH56" s="176">
        <f t="shared" si="162"/>
        <v>6118</v>
      </c>
      <c r="AI56" s="176">
        <f t="shared" si="162"/>
        <v>6071</v>
      </c>
      <c r="AJ56" s="176">
        <f t="shared" si="162"/>
        <v>6036</v>
      </c>
      <c r="AK56" s="181">
        <f t="shared" si="162"/>
        <v>6023</v>
      </c>
      <c r="AL56" s="185">
        <f t="shared" si="162"/>
        <v>6020</v>
      </c>
      <c r="AM56" s="176">
        <f t="shared" si="162"/>
        <v>5997</v>
      </c>
      <c r="AN56" s="176">
        <f t="shared" si="162"/>
        <v>6000</v>
      </c>
      <c r="AO56" s="176">
        <f t="shared" si="162"/>
        <v>5934</v>
      </c>
      <c r="AP56" s="176">
        <f t="shared" si="162"/>
        <v>5953</v>
      </c>
      <c r="AQ56" s="176">
        <f t="shared" si="163"/>
        <v>5938</v>
      </c>
      <c r="AR56" s="176">
        <f t="shared" si="163"/>
        <v>5869</v>
      </c>
      <c r="AS56" s="176">
        <f t="shared" si="163"/>
        <v>5829</v>
      </c>
      <c r="AT56" s="176">
        <f t="shared" si="163"/>
        <v>5831</v>
      </c>
      <c r="AU56" s="176">
        <f t="shared" si="163"/>
        <v>5789</v>
      </c>
      <c r="AV56" s="176">
        <f t="shared" si="163"/>
        <v>5789</v>
      </c>
      <c r="AW56" s="181">
        <f t="shared" si="163"/>
        <v>5772</v>
      </c>
      <c r="AX56" s="185">
        <f t="shared" si="163"/>
        <v>5769</v>
      </c>
      <c r="AY56" s="176">
        <f t="shared" si="163"/>
        <v>5776</v>
      </c>
      <c r="AZ56" s="176">
        <f t="shared" si="163"/>
        <v>5763</v>
      </c>
      <c r="BA56" s="176">
        <f t="shared" si="164"/>
        <v>5777</v>
      </c>
      <c r="BB56" s="176">
        <f t="shared" si="164"/>
        <v>5746</v>
      </c>
      <c r="BC56" s="176">
        <f t="shared" si="164"/>
        <v>5750</v>
      </c>
      <c r="BD56" s="176">
        <f t="shared" si="164"/>
        <v>5767</v>
      </c>
      <c r="BE56" s="176">
        <f t="shared" si="164"/>
        <v>5779</v>
      </c>
      <c r="BF56" s="176">
        <f t="shared" si="164"/>
        <v>5782</v>
      </c>
      <c r="BG56" s="176">
        <f t="shared" si="164"/>
        <v>5785</v>
      </c>
      <c r="BH56" s="176">
        <f t="shared" si="164"/>
        <v>5718</v>
      </c>
      <c r="BI56" s="181">
        <f t="shared" si="164"/>
        <v>5745</v>
      </c>
      <c r="BJ56" s="185">
        <f t="shared" si="164"/>
        <v>5690</v>
      </c>
      <c r="BK56" s="176">
        <f t="shared" si="165"/>
        <v>5693</v>
      </c>
      <c r="BL56" s="176">
        <f t="shared" si="165"/>
        <v>5697</v>
      </c>
      <c r="BM56" s="176">
        <f t="shared" si="165"/>
        <v>5714</v>
      </c>
      <c r="BN56" s="176">
        <f t="shared" si="165"/>
        <v>5668</v>
      </c>
      <c r="BO56" s="176">
        <f t="shared" si="165"/>
        <v>5634</v>
      </c>
      <c r="BP56" s="176">
        <f t="shared" ref="BP56:BU56" si="183">SUM(BE40:BP40)</f>
        <v>5591</v>
      </c>
      <c r="BQ56" s="176">
        <f t="shared" si="183"/>
        <v>5563</v>
      </c>
      <c r="BR56" s="176">
        <f t="shared" si="183"/>
        <v>5534</v>
      </c>
      <c r="BS56" s="176">
        <f t="shared" si="183"/>
        <v>5547</v>
      </c>
      <c r="BT56" s="176">
        <f t="shared" si="183"/>
        <v>5543</v>
      </c>
      <c r="BU56" s="176">
        <f t="shared" si="183"/>
        <v>5450</v>
      </c>
      <c r="BV56" s="185">
        <f t="shared" si="167"/>
        <v>5428</v>
      </c>
      <c r="BW56" s="176">
        <f t="shared" si="167"/>
        <v>5378</v>
      </c>
      <c r="BX56" s="176">
        <f t="shared" si="167"/>
        <v>5344</v>
      </c>
      <c r="BY56" s="176">
        <f t="shared" ref="BY56:CD56" si="184">SUM(BN40:BY40)</f>
        <v>5299</v>
      </c>
      <c r="BZ56" s="176">
        <f t="shared" si="184"/>
        <v>5294</v>
      </c>
      <c r="CA56" s="176">
        <f t="shared" si="184"/>
        <v>5263</v>
      </c>
      <c r="CB56" s="176">
        <f t="shared" si="184"/>
        <v>5254</v>
      </c>
      <c r="CC56" s="176">
        <f t="shared" si="184"/>
        <v>5242</v>
      </c>
      <c r="CD56" s="176">
        <f t="shared" si="184"/>
        <v>5244</v>
      </c>
      <c r="CE56" s="176">
        <f t="shared" si="180"/>
        <v>5206</v>
      </c>
      <c r="CF56" s="176">
        <f t="shared" si="180"/>
        <v>5207</v>
      </c>
      <c r="CG56" s="176">
        <f t="shared" si="180"/>
        <v>5228</v>
      </c>
      <c r="CH56" s="377"/>
      <c r="CI56" s="122"/>
      <c r="CJ56" s="122"/>
      <c r="CK56" s="122"/>
      <c r="CL56" s="122"/>
      <c r="CM56" s="176"/>
      <c r="CN56" s="176"/>
      <c r="CO56" s="176"/>
      <c r="CP56" s="176"/>
      <c r="CQ56" s="176"/>
      <c r="CR56" s="176"/>
      <c r="CS56" s="176"/>
      <c r="CT56" s="185"/>
      <c r="CU56" s="176"/>
      <c r="CV56" s="176"/>
      <c r="CW56" s="176"/>
      <c r="CX56" s="176"/>
      <c r="CY56" s="176"/>
      <c r="CZ56" s="176"/>
      <c r="DA56" s="176"/>
      <c r="DB56" s="176"/>
      <c r="DC56" s="176"/>
      <c r="DD56" s="176"/>
      <c r="DE56" s="176"/>
      <c r="DF56" s="185"/>
      <c r="DG56" s="176"/>
      <c r="DH56" s="176"/>
      <c r="DI56" s="176"/>
      <c r="DJ56" s="176"/>
      <c r="DK56" s="176"/>
      <c r="DL56" s="176"/>
      <c r="DM56" s="176"/>
      <c r="DN56" s="176"/>
      <c r="DO56" s="176"/>
      <c r="DP56" s="176"/>
      <c r="DQ56" s="176"/>
      <c r="DR56" s="185"/>
      <c r="EE56" s="244" t="s">
        <v>384</v>
      </c>
    </row>
    <row r="57" spans="1:135">
      <c r="Z57" s="49"/>
      <c r="AL57" s="49"/>
      <c r="BV57" s="49"/>
      <c r="CH57" s="49"/>
      <c r="CT57" s="49"/>
      <c r="DF57" s="49"/>
      <c r="DR57" s="49"/>
    </row>
    <row r="58" spans="1:135">
      <c r="A58" s="173" t="s">
        <v>356</v>
      </c>
      <c r="B58" s="175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87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74"/>
      <c r="AL58" s="187"/>
      <c r="AM58" s="174"/>
      <c r="AN58" s="174"/>
      <c r="AO58" s="174"/>
      <c r="AP58" s="174"/>
      <c r="AQ58" s="174"/>
      <c r="AR58" s="174"/>
      <c r="AS58" s="174"/>
      <c r="AT58" s="174"/>
      <c r="AU58" s="174"/>
      <c r="AV58" s="174"/>
      <c r="AW58" s="174"/>
      <c r="AX58" s="187"/>
      <c r="AY58" s="174"/>
      <c r="AZ58" s="174"/>
      <c r="BA58" s="174"/>
      <c r="BB58" s="174"/>
      <c r="BC58" s="174"/>
      <c r="BD58" s="174"/>
      <c r="BE58" s="174"/>
      <c r="BF58" s="174"/>
      <c r="BG58" s="174"/>
      <c r="BH58" s="174"/>
      <c r="BI58" s="174"/>
      <c r="BJ58" s="187"/>
      <c r="BK58" s="174"/>
      <c r="BL58" s="174"/>
      <c r="BM58" s="174"/>
      <c r="BN58" s="174"/>
      <c r="BO58" s="175"/>
      <c r="BP58" s="175"/>
      <c r="BQ58" s="175"/>
      <c r="BR58" s="175"/>
      <c r="BS58" s="175"/>
      <c r="BT58" s="175"/>
      <c r="BU58" s="175"/>
      <c r="BV58" s="342"/>
      <c r="BW58" s="175"/>
      <c r="BX58" s="175"/>
      <c r="BY58" s="175"/>
      <c r="BZ58" s="175"/>
      <c r="CA58" s="175"/>
      <c r="CB58" s="175"/>
      <c r="CC58" s="175"/>
      <c r="CD58" s="175"/>
      <c r="CE58" s="175"/>
      <c r="CF58" s="175"/>
      <c r="CG58" s="175"/>
      <c r="CH58" s="342"/>
      <c r="CI58" s="175"/>
      <c r="CJ58" s="175"/>
      <c r="CK58" s="175"/>
      <c r="CL58" s="175"/>
      <c r="CM58" s="175"/>
      <c r="CN58" s="175"/>
      <c r="CO58" s="175"/>
      <c r="CP58" s="175"/>
      <c r="CQ58" s="175"/>
      <c r="CR58" s="175"/>
      <c r="CS58" s="175"/>
      <c r="CT58" s="342"/>
      <c r="CU58" s="175"/>
      <c r="CV58" s="175"/>
      <c r="CW58" s="175"/>
      <c r="CX58" s="175"/>
      <c r="CY58" s="175"/>
      <c r="CZ58" s="175"/>
      <c r="DA58" s="175"/>
      <c r="DB58" s="175"/>
      <c r="DC58" s="175"/>
      <c r="DD58" s="175"/>
      <c r="DE58" s="175"/>
      <c r="DF58" s="342"/>
      <c r="DG58" s="175"/>
      <c r="DH58" s="175"/>
      <c r="DI58" s="175"/>
      <c r="DJ58" s="175"/>
      <c r="DK58" s="175"/>
      <c r="DL58" s="175"/>
      <c r="DM58" s="175"/>
      <c r="DN58" s="175"/>
      <c r="DO58" s="175"/>
      <c r="DP58" s="175"/>
      <c r="DQ58" s="175"/>
      <c r="DR58" s="342"/>
      <c r="DS58" s="175"/>
      <c r="DT58" s="175"/>
      <c r="DU58" s="175"/>
      <c r="DV58" s="175"/>
      <c r="DW58" s="175"/>
      <c r="DX58" s="175"/>
      <c r="DY58" s="175"/>
      <c r="DZ58" s="175"/>
      <c r="EA58" s="175"/>
      <c r="EB58" s="175"/>
      <c r="EC58" s="175"/>
    </row>
    <row r="59" spans="1:135">
      <c r="A59" s="3"/>
      <c r="B59" s="176">
        <v>2006</v>
      </c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>
        <v>2007</v>
      </c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85">
        <v>2008</v>
      </c>
      <c r="AA59" s="176"/>
      <c r="AB59" s="176"/>
      <c r="AC59" s="176"/>
      <c r="AD59" s="176"/>
      <c r="AE59" s="176"/>
      <c r="AF59" s="176"/>
      <c r="AG59" s="176"/>
      <c r="AH59" s="176"/>
      <c r="AI59" s="176"/>
      <c r="AJ59" s="176"/>
      <c r="AK59" s="176"/>
      <c r="AL59" s="185">
        <v>2009</v>
      </c>
      <c r="AM59" s="176"/>
      <c r="AN59" s="176"/>
      <c r="AO59" s="176"/>
      <c r="AP59" s="176"/>
      <c r="AQ59" s="176"/>
      <c r="AR59" s="176"/>
      <c r="AS59" s="176"/>
      <c r="AT59" s="176"/>
      <c r="AU59" s="176"/>
      <c r="AV59" s="176"/>
      <c r="AW59" s="176"/>
      <c r="AX59" s="185">
        <v>2010</v>
      </c>
      <c r="AY59" s="176"/>
      <c r="AZ59" s="176"/>
      <c r="BA59" s="176"/>
      <c r="BB59" s="176"/>
      <c r="BC59" s="176"/>
      <c r="BD59" s="176"/>
      <c r="BE59" s="176"/>
      <c r="BF59" s="176"/>
      <c r="BG59" s="176"/>
      <c r="BH59" s="176"/>
      <c r="BI59" s="176"/>
      <c r="BJ59" s="185">
        <v>2011</v>
      </c>
      <c r="BK59" s="176"/>
      <c r="BL59" s="176"/>
      <c r="BM59" s="176"/>
      <c r="BN59" s="176"/>
      <c r="BO59" s="177"/>
      <c r="BQ59" s="177"/>
      <c r="BR59" s="177"/>
      <c r="BS59" s="177"/>
      <c r="BT59" s="188"/>
      <c r="BU59" s="188"/>
      <c r="BV59" s="231">
        <v>2012</v>
      </c>
      <c r="BW59" s="188"/>
      <c r="BX59" s="188"/>
      <c r="BY59" s="188"/>
      <c r="BZ59" s="188"/>
      <c r="CH59" s="49">
        <v>2013</v>
      </c>
      <c r="CT59" s="49">
        <v>2014</v>
      </c>
      <c r="DF59" s="49">
        <v>2015</v>
      </c>
      <c r="DR59" s="49">
        <v>2016</v>
      </c>
    </row>
    <row r="60" spans="1:135"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3" t="s">
        <v>334</v>
      </c>
      <c r="Z60" s="212">
        <f t="shared" ref="Z60:BE60" si="185">Z44/$Z44</f>
        <v>1</v>
      </c>
      <c r="AA60" s="178">
        <f t="shared" si="185"/>
        <v>0.99624802527646128</v>
      </c>
      <c r="AB60" s="178">
        <f t="shared" si="185"/>
        <v>0.98262243285939965</v>
      </c>
      <c r="AC60" s="178">
        <f t="shared" si="185"/>
        <v>0.95971563981042651</v>
      </c>
      <c r="AD60" s="178">
        <f t="shared" si="185"/>
        <v>0.94628751974723535</v>
      </c>
      <c r="AE60" s="178">
        <f t="shared" si="185"/>
        <v>0.93917851500789884</v>
      </c>
      <c r="AF60" s="178">
        <f t="shared" si="185"/>
        <v>0.93325434439178512</v>
      </c>
      <c r="AG60" s="178">
        <f t="shared" si="185"/>
        <v>0.91864139020537128</v>
      </c>
      <c r="AH60" s="178">
        <f t="shared" si="185"/>
        <v>0.90876777251184837</v>
      </c>
      <c r="AI60" s="178">
        <f t="shared" si="185"/>
        <v>0.9113349131121643</v>
      </c>
      <c r="AJ60" s="178">
        <f t="shared" si="185"/>
        <v>0.9014612954186414</v>
      </c>
      <c r="AK60" s="178">
        <f t="shared" si="185"/>
        <v>0.88368878357030012</v>
      </c>
      <c r="AL60" s="212">
        <f t="shared" si="185"/>
        <v>0.86947077409162721</v>
      </c>
      <c r="AM60" s="178">
        <f t="shared" si="185"/>
        <v>0.86216429699842023</v>
      </c>
      <c r="AN60" s="178">
        <f t="shared" si="185"/>
        <v>0.85090837282780407</v>
      </c>
      <c r="AO60" s="178">
        <f t="shared" si="185"/>
        <v>0.85485781990521326</v>
      </c>
      <c r="AP60" s="178">
        <f t="shared" si="185"/>
        <v>0.84814375987361768</v>
      </c>
      <c r="AQ60" s="178">
        <f t="shared" si="185"/>
        <v>0.83827014218009477</v>
      </c>
      <c r="AR60" s="178">
        <f t="shared" si="185"/>
        <v>0.82385466034755139</v>
      </c>
      <c r="AS60" s="178">
        <f t="shared" si="185"/>
        <v>0.82128751974723535</v>
      </c>
      <c r="AT60" s="178">
        <f t="shared" si="185"/>
        <v>0.82148499210110582</v>
      </c>
      <c r="AU60" s="178">
        <f t="shared" si="185"/>
        <v>0.81240126382306477</v>
      </c>
      <c r="AV60" s="178">
        <f t="shared" si="185"/>
        <v>0.82523696682464454</v>
      </c>
      <c r="AW60" s="178">
        <f t="shared" si="185"/>
        <v>0.81852290679304895</v>
      </c>
      <c r="AX60" s="178">
        <f t="shared" si="185"/>
        <v>0.80134281200631907</v>
      </c>
      <c r="AY60" s="178">
        <f t="shared" si="185"/>
        <v>0.79186413902053709</v>
      </c>
      <c r="AZ60" s="178">
        <f t="shared" si="185"/>
        <v>0.78870458135860977</v>
      </c>
      <c r="BA60" s="178">
        <f t="shared" si="185"/>
        <v>0.78436018957345977</v>
      </c>
      <c r="BB60" s="178">
        <f t="shared" si="185"/>
        <v>0.7681674565560821</v>
      </c>
      <c r="BC60" s="178">
        <f t="shared" si="185"/>
        <v>0.76461295418641395</v>
      </c>
      <c r="BD60" s="178">
        <f t="shared" si="185"/>
        <v>0.77744865718799372</v>
      </c>
      <c r="BE60" s="178">
        <f t="shared" si="185"/>
        <v>0.75849131121642965</v>
      </c>
      <c r="BF60" s="178">
        <f t="shared" ref="BF60:CG60" si="186">BF44/$Z44</f>
        <v>0.75434439178515011</v>
      </c>
      <c r="BG60" s="178">
        <f t="shared" si="186"/>
        <v>0.74684044233807267</v>
      </c>
      <c r="BH60" s="178">
        <f t="shared" si="186"/>
        <v>0.74644549763033174</v>
      </c>
      <c r="BI60" s="178">
        <f t="shared" si="186"/>
        <v>0.72373617693522907</v>
      </c>
      <c r="BJ60" s="178">
        <f t="shared" si="186"/>
        <v>0.73301737756714058</v>
      </c>
      <c r="BK60" s="178">
        <f t="shared" si="186"/>
        <v>0.73301737756714058</v>
      </c>
      <c r="BL60" s="178">
        <f t="shared" si="186"/>
        <v>0.74032385466034756</v>
      </c>
      <c r="BM60" s="178">
        <f t="shared" si="186"/>
        <v>0.73597946287519744</v>
      </c>
      <c r="BN60" s="178">
        <f t="shared" si="186"/>
        <v>0.74763033175355453</v>
      </c>
      <c r="BO60" s="178">
        <f t="shared" si="186"/>
        <v>0.74466824644549767</v>
      </c>
      <c r="BP60" s="178">
        <f t="shared" si="186"/>
        <v>0.73143759873617697</v>
      </c>
      <c r="BQ60" s="178">
        <f t="shared" si="186"/>
        <v>0.74763033175355453</v>
      </c>
      <c r="BR60" s="178">
        <f t="shared" si="186"/>
        <v>0.752172195892575</v>
      </c>
      <c r="BS60" s="178">
        <f t="shared" si="186"/>
        <v>0.76125592417061616</v>
      </c>
      <c r="BT60" s="178">
        <f t="shared" si="186"/>
        <v>0.7549368088467614</v>
      </c>
      <c r="BU60" s="178">
        <f t="shared" si="186"/>
        <v>0.78988941548183256</v>
      </c>
      <c r="BV60" s="212">
        <f t="shared" si="186"/>
        <v>0.79482622432859396</v>
      </c>
      <c r="BW60" s="178">
        <f t="shared" si="186"/>
        <v>0.80469984202211686</v>
      </c>
      <c r="BX60" s="178">
        <f t="shared" si="186"/>
        <v>0.79482622432859396</v>
      </c>
      <c r="BY60" s="178">
        <f t="shared" si="186"/>
        <v>0.77725118483412325</v>
      </c>
      <c r="BZ60" s="178">
        <f t="shared" si="186"/>
        <v>0.76994470774091628</v>
      </c>
      <c r="CA60" s="178">
        <f t="shared" si="186"/>
        <v>0.76639020537124802</v>
      </c>
      <c r="CB60" s="178">
        <f t="shared" si="186"/>
        <v>0.7709320695102686</v>
      </c>
      <c r="CC60" s="178">
        <f t="shared" si="186"/>
        <v>0.76836492890995256</v>
      </c>
      <c r="CD60" s="178">
        <f t="shared" si="186"/>
        <v>0.75552922590837279</v>
      </c>
      <c r="CE60" s="178">
        <f t="shared" si="186"/>
        <v>0.74526066350710896</v>
      </c>
      <c r="CF60" s="178">
        <f t="shared" si="186"/>
        <v>0.73657187993680884</v>
      </c>
      <c r="CG60" s="178">
        <f t="shared" si="186"/>
        <v>0.7136650868878357</v>
      </c>
      <c r="CH60" s="212">
        <f t="shared" ref="CH60:DE60" si="187">CH44/$Z44</f>
        <v>0.70300157977883093</v>
      </c>
      <c r="CI60" s="178">
        <f t="shared" si="187"/>
        <v>0.6893759873617693</v>
      </c>
      <c r="CJ60" s="178">
        <f t="shared" si="187"/>
        <v>0.6850315955766193</v>
      </c>
      <c r="CK60" s="178">
        <f t="shared" si="187"/>
        <v>0.68404423380726698</v>
      </c>
      <c r="CL60" s="178">
        <f t="shared" si="187"/>
        <v>0.67140600315955767</v>
      </c>
      <c r="CM60" s="178">
        <f t="shared" si="187"/>
        <v>0.66824644549763035</v>
      </c>
      <c r="CN60" s="178">
        <f t="shared" si="187"/>
        <v>0.66390205371248023</v>
      </c>
      <c r="CO60" s="178">
        <f t="shared" si="187"/>
        <v>0.65481832543443919</v>
      </c>
      <c r="CP60" s="178">
        <f t="shared" si="187"/>
        <v>0.65778041074249605</v>
      </c>
      <c r="CQ60" s="178">
        <f t="shared" si="187"/>
        <v>0.65383096366508686</v>
      </c>
      <c r="CR60" s="178">
        <f t="shared" si="187"/>
        <v>0.65067140600315954</v>
      </c>
      <c r="CS60" s="178">
        <f t="shared" si="187"/>
        <v>0.66093996840442337</v>
      </c>
      <c r="CT60" s="212">
        <f t="shared" si="187"/>
        <v>0.66113744075829384</v>
      </c>
      <c r="CU60" s="178">
        <f t="shared" si="187"/>
        <v>0.66311216429699837</v>
      </c>
      <c r="CV60" s="178">
        <f t="shared" si="187"/>
        <v>0.6640995260663507</v>
      </c>
      <c r="CW60" s="178">
        <f t="shared" si="187"/>
        <v>0.67535545023696686</v>
      </c>
      <c r="CX60" s="178">
        <f t="shared" si="187"/>
        <v>0.67890995260663511</v>
      </c>
      <c r="CY60" s="178">
        <f t="shared" si="187"/>
        <v>0.68424170616113744</v>
      </c>
      <c r="CZ60" s="178">
        <f t="shared" si="187"/>
        <v>0.67910742496050558</v>
      </c>
      <c r="DA60" s="178">
        <f t="shared" si="187"/>
        <v>0.67022116903633489</v>
      </c>
      <c r="DB60" s="178">
        <f t="shared" si="187"/>
        <v>0.66864139020537128</v>
      </c>
      <c r="DC60" s="178">
        <f t="shared" si="187"/>
        <v>0.66488941548183256</v>
      </c>
      <c r="DD60" s="178">
        <f t="shared" si="187"/>
        <v>0.66311216429699837</v>
      </c>
      <c r="DE60" s="178">
        <f t="shared" si="187"/>
        <v>0.66291469194312791</v>
      </c>
      <c r="DF60" s="212">
        <f t="shared" ref="DF60:DK60" si="188">DF44/$Z44</f>
        <v>0.66469194312796209</v>
      </c>
      <c r="DG60" s="178">
        <f t="shared" si="188"/>
        <v>0.66666666666666663</v>
      </c>
      <c r="DH60" s="178">
        <f t="shared" si="188"/>
        <v>0.66567930489731442</v>
      </c>
      <c r="DI60" s="178">
        <f t="shared" si="188"/>
        <v>0.66251974723538709</v>
      </c>
      <c r="DJ60" s="178">
        <f t="shared" si="188"/>
        <v>0.66390205371248023</v>
      </c>
      <c r="DK60" s="178">
        <f t="shared" si="188"/>
        <v>0.66370458135860977</v>
      </c>
      <c r="DL60" s="178">
        <f t="shared" ref="DL60:DW60" si="189">DL44/$Z44</f>
        <v>0.66469194312796209</v>
      </c>
      <c r="DM60" s="178">
        <f t="shared" si="189"/>
        <v>0.67634281200631907</v>
      </c>
      <c r="DN60" s="178">
        <f t="shared" si="189"/>
        <v>0.67318325434439175</v>
      </c>
      <c r="DO60" s="178">
        <f t="shared" si="189"/>
        <v>0.674565560821485</v>
      </c>
      <c r="DP60" s="178">
        <f t="shared" si="189"/>
        <v>0.68364928909952605</v>
      </c>
      <c r="DQ60" s="178">
        <f t="shared" si="189"/>
        <v>0.68305687203791465</v>
      </c>
      <c r="DR60" s="212">
        <f t="shared" si="189"/>
        <v>0.68680884676145337</v>
      </c>
      <c r="DS60" s="178">
        <f t="shared" si="189"/>
        <v>0.68424170616113744</v>
      </c>
      <c r="DT60" s="178">
        <f t="shared" si="189"/>
        <v>0.67634281200631907</v>
      </c>
      <c r="DU60" s="178">
        <f t="shared" si="189"/>
        <v>0.66864139020537128</v>
      </c>
      <c r="DV60" s="178">
        <f t="shared" si="189"/>
        <v>0.67160347551342814</v>
      </c>
      <c r="DW60" s="178">
        <f t="shared" si="189"/>
        <v>0.65620063191153244</v>
      </c>
      <c r="DX60" s="178"/>
      <c r="DY60" s="178"/>
      <c r="DZ60" s="178"/>
      <c r="EA60" s="178"/>
      <c r="EB60" s="178"/>
      <c r="EC60" s="178"/>
      <c r="EE60" s="3" t="s">
        <v>334</v>
      </c>
    </row>
    <row r="61" spans="1:135"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3" t="s">
        <v>336</v>
      </c>
      <c r="Z61" s="212">
        <f t="shared" ref="Z61:BX61" si="190">Z45/$Z45</f>
        <v>1</v>
      </c>
      <c r="AA61" s="178">
        <f t="shared" si="190"/>
        <v>0.98691860465116277</v>
      </c>
      <c r="AB61" s="178">
        <f t="shared" si="190"/>
        <v>1.0116279069767442</v>
      </c>
      <c r="AC61" s="178">
        <f t="shared" si="190"/>
        <v>0.98546511627906974</v>
      </c>
      <c r="AD61" s="178">
        <f t="shared" si="190"/>
        <v>0.96220930232558144</v>
      </c>
      <c r="AE61" s="178">
        <f t="shared" si="190"/>
        <v>0.97965116279069764</v>
      </c>
      <c r="AF61" s="178">
        <f t="shared" si="190"/>
        <v>0.96220930232558144</v>
      </c>
      <c r="AG61" s="178">
        <f t="shared" si="190"/>
        <v>0.96656976744186052</v>
      </c>
      <c r="AH61" s="178">
        <f t="shared" si="190"/>
        <v>0.97093023255813948</v>
      </c>
      <c r="AI61" s="178">
        <f t="shared" si="190"/>
        <v>0.97819767441860461</v>
      </c>
      <c r="AJ61" s="178">
        <f t="shared" si="190"/>
        <v>0.99563953488372092</v>
      </c>
      <c r="AK61" s="178">
        <f t="shared" si="190"/>
        <v>0.97819767441860461</v>
      </c>
      <c r="AL61" s="212">
        <f t="shared" si="190"/>
        <v>0.99709302325581395</v>
      </c>
      <c r="AM61" s="178">
        <f t="shared" si="190"/>
        <v>0.99709302325581395</v>
      </c>
      <c r="AN61" s="178">
        <f t="shared" si="190"/>
        <v>0.96075581395348841</v>
      </c>
      <c r="AO61" s="178">
        <f t="shared" si="190"/>
        <v>0.96220930232558144</v>
      </c>
      <c r="AP61" s="178">
        <f t="shared" si="190"/>
        <v>0.96656976744186052</v>
      </c>
      <c r="AQ61" s="178">
        <f t="shared" si="190"/>
        <v>0.94186046511627908</v>
      </c>
      <c r="AR61" s="178">
        <f t="shared" si="190"/>
        <v>0.9316860465116279</v>
      </c>
      <c r="AS61" s="178">
        <f t="shared" si="190"/>
        <v>0.93895348837209303</v>
      </c>
      <c r="AT61" s="178">
        <f t="shared" si="190"/>
        <v>0.94186046511627908</v>
      </c>
      <c r="AU61" s="178">
        <f t="shared" si="190"/>
        <v>0.92441860465116277</v>
      </c>
      <c r="AV61" s="178">
        <f t="shared" si="190"/>
        <v>0.92587209302325579</v>
      </c>
      <c r="AW61" s="178">
        <f t="shared" si="190"/>
        <v>0.90697674418604646</v>
      </c>
      <c r="AX61" s="178">
        <f t="shared" si="190"/>
        <v>0.89098837209302328</v>
      </c>
      <c r="AY61" s="178">
        <f t="shared" si="190"/>
        <v>0.875</v>
      </c>
      <c r="AZ61" s="178">
        <f t="shared" si="190"/>
        <v>0.87645348837209303</v>
      </c>
      <c r="BA61" s="178">
        <f t="shared" si="190"/>
        <v>0.8691860465116279</v>
      </c>
      <c r="BB61" s="178">
        <f t="shared" si="190"/>
        <v>0.83720930232558144</v>
      </c>
      <c r="BC61" s="178">
        <f t="shared" si="190"/>
        <v>0.82558139534883723</v>
      </c>
      <c r="BD61" s="178">
        <f t="shared" si="190"/>
        <v>0.82703488372093026</v>
      </c>
      <c r="BE61" s="178">
        <f t="shared" si="190"/>
        <v>0.80087209302325579</v>
      </c>
      <c r="BF61" s="178">
        <f t="shared" si="190"/>
        <v>0.77761627906976749</v>
      </c>
      <c r="BG61" s="178">
        <f t="shared" si="190"/>
        <v>0.78052325581395354</v>
      </c>
      <c r="BH61" s="178">
        <f t="shared" si="190"/>
        <v>0.76162790697674421</v>
      </c>
      <c r="BI61" s="178">
        <f t="shared" si="190"/>
        <v>0.75872093023255816</v>
      </c>
      <c r="BJ61" s="178">
        <f t="shared" si="190"/>
        <v>0.75290697674418605</v>
      </c>
      <c r="BK61" s="178">
        <f t="shared" si="190"/>
        <v>0.75726744186046513</v>
      </c>
      <c r="BL61" s="178">
        <f t="shared" si="190"/>
        <v>0.75145348837209303</v>
      </c>
      <c r="BM61" s="178">
        <f t="shared" si="190"/>
        <v>0.74854651162790697</v>
      </c>
      <c r="BN61" s="178">
        <f t="shared" si="190"/>
        <v>0.77906976744186052</v>
      </c>
      <c r="BO61" s="178">
        <f t="shared" si="190"/>
        <v>0.78488372093023251</v>
      </c>
      <c r="BP61" s="178">
        <f t="shared" si="190"/>
        <v>0.78052325581395354</v>
      </c>
      <c r="BQ61" s="178">
        <f t="shared" si="190"/>
        <v>0.77470930232558144</v>
      </c>
      <c r="BR61" s="178">
        <f t="shared" si="190"/>
        <v>0.78052325581395354</v>
      </c>
      <c r="BS61" s="178">
        <f t="shared" si="190"/>
        <v>0.77325581395348841</v>
      </c>
      <c r="BT61" s="178">
        <f t="shared" si="190"/>
        <v>0.76308139534883723</v>
      </c>
      <c r="BU61" s="178">
        <f t="shared" si="190"/>
        <v>0.76017441860465118</v>
      </c>
      <c r="BV61" s="212">
        <f t="shared" si="190"/>
        <v>0.74709302325581395</v>
      </c>
      <c r="BW61" s="178">
        <f t="shared" si="190"/>
        <v>0.75</v>
      </c>
      <c r="BX61" s="178">
        <f t="shared" si="190"/>
        <v>0.75872093023255816</v>
      </c>
      <c r="BY61" s="249"/>
      <c r="BZ61" s="249"/>
      <c r="CA61" s="249"/>
      <c r="CB61" s="249"/>
      <c r="CC61" s="249"/>
      <c r="CD61" s="249"/>
      <c r="CE61" s="249"/>
      <c r="CF61" s="249"/>
      <c r="CG61" s="249"/>
      <c r="CH61" s="343"/>
      <c r="CI61" s="249"/>
      <c r="CJ61" s="249"/>
      <c r="CK61" s="249"/>
      <c r="CL61" s="249"/>
      <c r="CM61" s="249"/>
      <c r="CN61" s="249"/>
      <c r="CO61" s="249"/>
      <c r="CP61" s="249"/>
      <c r="CQ61" s="249"/>
      <c r="CR61" s="249"/>
      <c r="CS61" s="249"/>
      <c r="CT61" s="343"/>
      <c r="CU61" s="249"/>
      <c r="CV61" s="249"/>
      <c r="CW61" s="249"/>
      <c r="CX61" s="249"/>
      <c r="CY61" s="249"/>
      <c r="CZ61" s="249"/>
      <c r="DA61" s="249"/>
      <c r="DB61" s="249"/>
      <c r="DC61" s="249"/>
      <c r="DD61" s="249"/>
      <c r="DE61" s="178">
        <f t="shared" ref="DE61:DK61" si="191">DE45/$Z45</f>
        <v>0.66715116279069764</v>
      </c>
      <c r="DF61" s="212">
        <f t="shared" si="191"/>
        <v>0.65261627906976749</v>
      </c>
      <c r="DG61" s="178">
        <f t="shared" si="191"/>
        <v>0.64244186046511631</v>
      </c>
      <c r="DH61" s="178">
        <f t="shared" si="191"/>
        <v>0.62645348837209303</v>
      </c>
      <c r="DI61" s="178">
        <f t="shared" si="191"/>
        <v>0.6191860465116279</v>
      </c>
      <c r="DJ61" s="178">
        <f t="shared" si="191"/>
        <v>0.62936046511627908</v>
      </c>
      <c r="DK61" s="178">
        <f t="shared" si="191"/>
        <v>0.62790697674418605</v>
      </c>
      <c r="DL61" s="178">
        <f t="shared" ref="DL61:DM61" si="192">DL45/$Z45</f>
        <v>0.65552325581395354</v>
      </c>
      <c r="DM61" s="178">
        <f t="shared" si="192"/>
        <v>0.67296511627906974</v>
      </c>
      <c r="DN61" s="178"/>
      <c r="DO61" s="178"/>
      <c r="DP61" s="178"/>
      <c r="DQ61" s="178"/>
      <c r="DR61" s="212"/>
      <c r="DS61" s="178"/>
      <c r="DT61" s="178"/>
      <c r="DU61" s="178"/>
      <c r="DV61" s="178"/>
      <c r="DW61" s="178"/>
      <c r="DX61" s="178"/>
      <c r="DY61" s="178"/>
      <c r="DZ61" s="178"/>
      <c r="EA61" s="178"/>
      <c r="EB61" s="178"/>
      <c r="EC61" s="178"/>
      <c r="EE61" s="3" t="s">
        <v>336</v>
      </c>
    </row>
    <row r="62" spans="1:135"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3" t="s">
        <v>337</v>
      </c>
      <c r="Z62" s="212">
        <f t="shared" ref="Z62:CG62" si="193">Z46/$Z46</f>
        <v>1</v>
      </c>
      <c r="AA62" s="178">
        <f t="shared" si="193"/>
        <v>0.98945147679324896</v>
      </c>
      <c r="AB62" s="178">
        <f t="shared" si="193"/>
        <v>0.98523206751054848</v>
      </c>
      <c r="AC62" s="178">
        <f t="shared" si="193"/>
        <v>0.98945147679324896</v>
      </c>
      <c r="AD62" s="178">
        <f t="shared" si="193"/>
        <v>0.97468354430379744</v>
      </c>
      <c r="AE62" s="178">
        <f t="shared" si="193"/>
        <v>0.96835443037974689</v>
      </c>
      <c r="AF62" s="178">
        <f t="shared" si="193"/>
        <v>0.96202531645569622</v>
      </c>
      <c r="AG62" s="178">
        <f t="shared" si="193"/>
        <v>0.9472573839662447</v>
      </c>
      <c r="AH62" s="178">
        <f t="shared" si="193"/>
        <v>0.90717299578059074</v>
      </c>
      <c r="AI62" s="178">
        <f t="shared" si="193"/>
        <v>0.90506329113924056</v>
      </c>
      <c r="AJ62" s="178">
        <f t="shared" si="193"/>
        <v>0.88818565400843885</v>
      </c>
      <c r="AK62" s="178">
        <f t="shared" si="193"/>
        <v>0.85232067510548526</v>
      </c>
      <c r="AL62" s="212">
        <f t="shared" si="193"/>
        <v>0.83755274261603374</v>
      </c>
      <c r="AM62" s="178">
        <f t="shared" si="193"/>
        <v>0.81856540084388185</v>
      </c>
      <c r="AN62" s="178">
        <f t="shared" si="193"/>
        <v>0.79113924050632911</v>
      </c>
      <c r="AO62" s="178">
        <f t="shared" si="193"/>
        <v>0.80168776371308015</v>
      </c>
      <c r="AP62" s="178">
        <f t="shared" si="193"/>
        <v>0.80168776371308015</v>
      </c>
      <c r="AQ62" s="178">
        <f t="shared" si="193"/>
        <v>0.76371308016877637</v>
      </c>
      <c r="AR62" s="178">
        <f t="shared" si="193"/>
        <v>0.740506329113924</v>
      </c>
      <c r="AS62" s="178">
        <f t="shared" si="193"/>
        <v>0.72784810126582278</v>
      </c>
      <c r="AT62" s="178">
        <f t="shared" si="193"/>
        <v>0.72995780590717296</v>
      </c>
      <c r="AU62" s="178">
        <f t="shared" si="193"/>
        <v>0.72362869198312241</v>
      </c>
      <c r="AV62" s="178">
        <f t="shared" si="193"/>
        <v>0.71940928270042193</v>
      </c>
      <c r="AW62" s="178">
        <f t="shared" si="193"/>
        <v>0.7426160337552743</v>
      </c>
      <c r="AX62" s="178">
        <f t="shared" si="193"/>
        <v>0.740506329113924</v>
      </c>
      <c r="AY62" s="178">
        <f t="shared" si="193"/>
        <v>0.72151898734177211</v>
      </c>
      <c r="AZ62" s="178">
        <f t="shared" si="193"/>
        <v>0.72784810126582278</v>
      </c>
      <c r="BA62" s="178">
        <f t="shared" si="193"/>
        <v>0.68565400843881852</v>
      </c>
      <c r="BB62" s="178">
        <f t="shared" si="193"/>
        <v>0.67088607594936711</v>
      </c>
      <c r="BC62" s="178">
        <f t="shared" si="193"/>
        <v>0.689873417721519</v>
      </c>
      <c r="BD62" s="178">
        <f t="shared" si="193"/>
        <v>0.67721518987341767</v>
      </c>
      <c r="BE62" s="178">
        <f t="shared" si="193"/>
        <v>0.65189873417721522</v>
      </c>
      <c r="BF62" s="178">
        <f t="shared" si="193"/>
        <v>0.63924050632911389</v>
      </c>
      <c r="BG62" s="178">
        <f t="shared" si="193"/>
        <v>0.62658227848101267</v>
      </c>
      <c r="BH62" s="178">
        <f t="shared" si="193"/>
        <v>0.62236286919831219</v>
      </c>
      <c r="BI62" s="178">
        <f t="shared" si="193"/>
        <v>0.58860759493670889</v>
      </c>
      <c r="BJ62" s="178">
        <f t="shared" si="193"/>
        <v>0.58438818565400841</v>
      </c>
      <c r="BK62" s="178">
        <f t="shared" si="193"/>
        <v>0.62447257383966248</v>
      </c>
      <c r="BL62" s="178">
        <f t="shared" si="193"/>
        <v>0.63502109704641352</v>
      </c>
      <c r="BM62" s="178">
        <f t="shared" si="193"/>
        <v>0.63924050632911389</v>
      </c>
      <c r="BN62" s="178">
        <f t="shared" si="193"/>
        <v>0.6371308016877637</v>
      </c>
      <c r="BO62" s="178">
        <f t="shared" si="193"/>
        <v>0.64135021097046419</v>
      </c>
      <c r="BP62" s="178">
        <f t="shared" si="193"/>
        <v>0.65400843881856541</v>
      </c>
      <c r="BQ62" s="178">
        <f t="shared" si="193"/>
        <v>0.66666666666666663</v>
      </c>
      <c r="BR62" s="178">
        <f t="shared" si="193"/>
        <v>0.66455696202531644</v>
      </c>
      <c r="BS62" s="178">
        <f t="shared" si="193"/>
        <v>0.66877637130801693</v>
      </c>
      <c r="BT62" s="178">
        <f t="shared" si="193"/>
        <v>0.65822784810126578</v>
      </c>
      <c r="BU62" s="178">
        <f t="shared" si="193"/>
        <v>0.689873417721519</v>
      </c>
      <c r="BV62" s="212">
        <f t="shared" si="193"/>
        <v>0.67721518987341767</v>
      </c>
      <c r="BW62" s="178">
        <f t="shared" si="193"/>
        <v>0.65611814345991559</v>
      </c>
      <c r="BX62" s="178">
        <f t="shared" si="193"/>
        <v>0.64978902953586493</v>
      </c>
      <c r="BY62" s="178">
        <f t="shared" si="193"/>
        <v>0.66033755274261607</v>
      </c>
      <c r="BZ62" s="178">
        <f t="shared" si="193"/>
        <v>0.64978902953586493</v>
      </c>
      <c r="CA62" s="178">
        <f t="shared" si="193"/>
        <v>0.62658227848101267</v>
      </c>
      <c r="CB62" s="178">
        <f t="shared" si="193"/>
        <v>0.61181434599156115</v>
      </c>
      <c r="CC62" s="178">
        <f t="shared" si="193"/>
        <v>0.60759493670886078</v>
      </c>
      <c r="CD62" s="178">
        <f t="shared" si="193"/>
        <v>0.61814345991561181</v>
      </c>
      <c r="CE62" s="178">
        <f t="shared" si="193"/>
        <v>0.61392405063291144</v>
      </c>
      <c r="CF62" s="178">
        <f t="shared" si="193"/>
        <v>0.63291139240506333</v>
      </c>
      <c r="CG62" s="178">
        <f t="shared" si="193"/>
        <v>0.62447257383966248</v>
      </c>
      <c r="CH62" s="212">
        <f t="shared" ref="CH62:CL69" si="194">CH46/$Z46</f>
        <v>0.62447257383966248</v>
      </c>
      <c r="CI62" s="178">
        <f t="shared" si="194"/>
        <v>0.62447257383966248</v>
      </c>
      <c r="CJ62" s="178">
        <f t="shared" si="194"/>
        <v>0.61603375527426163</v>
      </c>
      <c r="CK62" s="178">
        <f t="shared" si="194"/>
        <v>0.59704641350210974</v>
      </c>
      <c r="CL62" s="178">
        <f t="shared" si="194"/>
        <v>0.60759493670886078</v>
      </c>
      <c r="CM62" s="178">
        <f t="shared" ref="CM62:DB69" si="195">CM46/$Z46</f>
        <v>0.61181434599156115</v>
      </c>
      <c r="CN62" s="178">
        <f t="shared" si="195"/>
        <v>0.60759493670886078</v>
      </c>
      <c r="CO62" s="178">
        <f t="shared" si="195"/>
        <v>0.60126582278481011</v>
      </c>
      <c r="CP62" s="178">
        <f t="shared" si="195"/>
        <v>0.57172995780590719</v>
      </c>
      <c r="CQ62" s="178">
        <f t="shared" si="195"/>
        <v>0.56118143459915615</v>
      </c>
      <c r="CR62" s="178">
        <f t="shared" si="195"/>
        <v>0.56540084388185652</v>
      </c>
      <c r="CS62" s="178">
        <f t="shared" si="195"/>
        <v>0.55696202531645567</v>
      </c>
      <c r="CT62" s="212">
        <f t="shared" si="195"/>
        <v>0.55696202531645567</v>
      </c>
      <c r="CU62" s="178">
        <f t="shared" si="195"/>
        <v>0.56118143459915615</v>
      </c>
      <c r="CV62" s="178">
        <f t="shared" si="195"/>
        <v>0.58227848101265822</v>
      </c>
      <c r="CW62" s="178">
        <f t="shared" si="195"/>
        <v>0.59493670886075944</v>
      </c>
      <c r="CX62" s="178">
        <f t="shared" si="195"/>
        <v>0.58438818565400841</v>
      </c>
      <c r="CY62" s="178">
        <f t="shared" si="195"/>
        <v>0.58227848101265822</v>
      </c>
      <c r="CZ62" s="178">
        <f t="shared" si="195"/>
        <v>0.569620253164557</v>
      </c>
      <c r="DA62" s="178">
        <f t="shared" si="195"/>
        <v>0.5675105485232067</v>
      </c>
      <c r="DB62" s="178">
        <f t="shared" si="195"/>
        <v>0.60126582278481011</v>
      </c>
      <c r="DC62" s="178">
        <f>DC46/$Z46</f>
        <v>0.60126582278481011</v>
      </c>
      <c r="DD62" s="178">
        <f>DD46/$Z46</f>
        <v>0.58016877637130804</v>
      </c>
      <c r="DE62" s="178">
        <f>DE46/$Z46</f>
        <v>0.59282700421940926</v>
      </c>
      <c r="DF62" s="212">
        <f t="shared" ref="DF62:DK62" si="196">DF46/$Z46</f>
        <v>0.58438818565400841</v>
      </c>
      <c r="DG62" s="178">
        <f t="shared" si="196"/>
        <v>0.58438818565400841</v>
      </c>
      <c r="DH62" s="178">
        <f t="shared" si="196"/>
        <v>0.57172995780590719</v>
      </c>
      <c r="DI62" s="178">
        <f t="shared" si="196"/>
        <v>0.55696202531645567</v>
      </c>
      <c r="DJ62" s="178">
        <f t="shared" si="196"/>
        <v>0.55063291139240511</v>
      </c>
      <c r="DK62" s="178">
        <f t="shared" si="196"/>
        <v>0.56329113924050633</v>
      </c>
      <c r="DL62" s="178">
        <f t="shared" ref="DL62:DY62" si="197">DL46/$Z46</f>
        <v>0.5675105485232067</v>
      </c>
      <c r="DM62" s="178">
        <f t="shared" si="197"/>
        <v>0.5675105485232067</v>
      </c>
      <c r="DN62" s="178">
        <f t="shared" si="197"/>
        <v>0.56118143459915615</v>
      </c>
      <c r="DO62" s="178">
        <f t="shared" si="197"/>
        <v>0.5639240506329114</v>
      </c>
      <c r="DP62" s="178">
        <f t="shared" si="197"/>
        <v>0.56666666666666676</v>
      </c>
      <c r="DQ62" s="178">
        <f t="shared" si="197"/>
        <v>0.54620253164556964</v>
      </c>
      <c r="DR62" s="212">
        <f t="shared" si="197"/>
        <v>0.55675105485232079</v>
      </c>
      <c r="DS62" s="178">
        <f t="shared" si="197"/>
        <v>0.56308016877637135</v>
      </c>
      <c r="DT62" s="178">
        <f t="shared" si="197"/>
        <v>0.54198312236286927</v>
      </c>
      <c r="DU62" s="178">
        <f t="shared" si="197"/>
        <v>0.55886075949367098</v>
      </c>
      <c r="DV62" s="178">
        <f t="shared" si="197"/>
        <v>0.5715189873417722</v>
      </c>
      <c r="DW62" s="178">
        <f t="shared" si="197"/>
        <v>0.55886075949367087</v>
      </c>
      <c r="DX62" s="178">
        <f t="shared" si="197"/>
        <v>0.56729957805907172</v>
      </c>
      <c r="DY62" s="178">
        <f t="shared" si="197"/>
        <v>0.56308016877637124</v>
      </c>
      <c r="DZ62" s="178"/>
      <c r="EA62" s="178"/>
      <c r="EB62" s="178"/>
      <c r="EC62" s="178"/>
      <c r="EE62" s="3" t="s">
        <v>337</v>
      </c>
    </row>
    <row r="63" spans="1:135"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3" t="s">
        <v>338</v>
      </c>
      <c r="Z63" s="212">
        <f t="shared" ref="Z63:CG63" si="198">Z47/$Z47</f>
        <v>1</v>
      </c>
      <c r="AA63" s="178">
        <f t="shared" si="198"/>
        <v>1.0333333333333334</v>
      </c>
      <c r="AB63" s="178">
        <f t="shared" si="198"/>
        <v>1.0384615384615385</v>
      </c>
      <c r="AC63" s="178">
        <f t="shared" si="198"/>
        <v>1.0256410256410255</v>
      </c>
      <c r="AD63" s="178">
        <f t="shared" si="198"/>
        <v>1.023076923076923</v>
      </c>
      <c r="AE63" s="178">
        <f t="shared" si="198"/>
        <v>1.0512820512820513</v>
      </c>
      <c r="AF63" s="178">
        <f t="shared" si="198"/>
        <v>1.0692307692307692</v>
      </c>
      <c r="AG63" s="178">
        <f t="shared" si="198"/>
        <v>1.0205128205128204</v>
      </c>
      <c r="AH63" s="178">
        <f t="shared" si="198"/>
        <v>1.0282051282051281</v>
      </c>
      <c r="AI63" s="178">
        <f t="shared" si="198"/>
        <v>1.0487179487179488</v>
      </c>
      <c r="AJ63" s="178">
        <f t="shared" si="198"/>
        <v>1.0205128205128204</v>
      </c>
      <c r="AK63" s="178">
        <f t="shared" si="198"/>
        <v>1.0153846153846153</v>
      </c>
      <c r="AL63" s="212">
        <f t="shared" si="198"/>
        <v>1.0128205128205128</v>
      </c>
      <c r="AM63" s="178">
        <f t="shared" si="198"/>
        <v>0.96410256410256412</v>
      </c>
      <c r="AN63" s="178">
        <f t="shared" si="198"/>
        <v>0.9538461538461539</v>
      </c>
      <c r="AO63" s="178">
        <f t="shared" si="198"/>
        <v>0.982051282051282</v>
      </c>
      <c r="AP63" s="178">
        <f t="shared" si="198"/>
        <v>0.95641025641025645</v>
      </c>
      <c r="AQ63" s="178">
        <f t="shared" si="198"/>
        <v>0.93846153846153846</v>
      </c>
      <c r="AR63" s="178">
        <f t="shared" si="198"/>
        <v>0.9128205128205128</v>
      </c>
      <c r="AS63" s="178">
        <f t="shared" si="198"/>
        <v>0.9</v>
      </c>
      <c r="AT63" s="178">
        <f t="shared" si="198"/>
        <v>0.89230769230769236</v>
      </c>
      <c r="AU63" s="178">
        <f t="shared" si="198"/>
        <v>0.83846153846153848</v>
      </c>
      <c r="AV63" s="178">
        <f t="shared" si="198"/>
        <v>0.79743589743589749</v>
      </c>
      <c r="AW63" s="178">
        <f t="shared" si="198"/>
        <v>0.79230769230769227</v>
      </c>
      <c r="AX63" s="178">
        <f t="shared" si="198"/>
        <v>0.77692307692307694</v>
      </c>
      <c r="AY63" s="178">
        <f t="shared" si="198"/>
        <v>0.7615384615384615</v>
      </c>
      <c r="AZ63" s="178">
        <f t="shared" si="198"/>
        <v>0.7384615384615385</v>
      </c>
      <c r="BA63" s="178">
        <f t="shared" si="198"/>
        <v>0.7</v>
      </c>
      <c r="BB63" s="178">
        <f t="shared" si="198"/>
        <v>0.69230769230769229</v>
      </c>
      <c r="BC63" s="178">
        <f t="shared" si="198"/>
        <v>0.6974358974358974</v>
      </c>
      <c r="BD63" s="178">
        <f t="shared" si="198"/>
        <v>0.72051282051282051</v>
      </c>
      <c r="BE63" s="178">
        <f t="shared" si="198"/>
        <v>0.7384615384615385</v>
      </c>
      <c r="BF63" s="178">
        <f t="shared" si="198"/>
        <v>0.70512820512820518</v>
      </c>
      <c r="BG63" s="178">
        <f t="shared" si="198"/>
        <v>0.6974358974358974</v>
      </c>
      <c r="BH63" s="178">
        <f t="shared" si="198"/>
        <v>0.70256410256410251</v>
      </c>
      <c r="BI63" s="178">
        <f t="shared" si="198"/>
        <v>0.69487179487179485</v>
      </c>
      <c r="BJ63" s="178">
        <f t="shared" si="198"/>
        <v>0.67435897435897441</v>
      </c>
      <c r="BK63" s="178">
        <f t="shared" si="198"/>
        <v>0.68461538461538463</v>
      </c>
      <c r="BL63" s="178">
        <f t="shared" si="198"/>
        <v>0.66923076923076918</v>
      </c>
      <c r="BM63" s="178">
        <f t="shared" si="198"/>
        <v>0.65384615384615385</v>
      </c>
      <c r="BN63" s="178">
        <f t="shared" si="198"/>
        <v>0.6512820512820513</v>
      </c>
      <c r="BO63" s="178">
        <f t="shared" si="198"/>
        <v>0.62820512820512819</v>
      </c>
      <c r="BP63" s="178">
        <f t="shared" si="198"/>
        <v>0.5641025641025641</v>
      </c>
      <c r="BQ63" s="178">
        <f t="shared" si="198"/>
        <v>0.53846153846153844</v>
      </c>
      <c r="BR63" s="178">
        <f t="shared" si="198"/>
        <v>0.56153846153846154</v>
      </c>
      <c r="BS63" s="178">
        <f t="shared" si="198"/>
        <v>0.55641025641025643</v>
      </c>
      <c r="BT63" s="178">
        <f t="shared" si="198"/>
        <v>0.53846153846153844</v>
      </c>
      <c r="BU63" s="178">
        <f t="shared" si="198"/>
        <v>0.55128205128205132</v>
      </c>
      <c r="BV63" s="212">
        <f t="shared" si="198"/>
        <v>0.56923076923076921</v>
      </c>
      <c r="BW63" s="178">
        <f t="shared" si="198"/>
        <v>0.56666666666666665</v>
      </c>
      <c r="BX63" s="178">
        <f t="shared" si="198"/>
        <v>0.55641025641025643</v>
      </c>
      <c r="BY63" s="178">
        <f t="shared" si="198"/>
        <v>0.53846153846153844</v>
      </c>
      <c r="BZ63" s="178">
        <f t="shared" si="198"/>
        <v>0.51282051282051277</v>
      </c>
      <c r="CA63" s="178">
        <f t="shared" si="198"/>
        <v>0.50256410256410255</v>
      </c>
      <c r="CB63" s="178">
        <f t="shared" si="198"/>
        <v>0.50256410256410255</v>
      </c>
      <c r="CC63" s="178">
        <f t="shared" si="198"/>
        <v>0.51538461538461533</v>
      </c>
      <c r="CD63" s="178">
        <f t="shared" si="198"/>
        <v>0.47435897435897434</v>
      </c>
      <c r="CE63" s="178">
        <f t="shared" si="198"/>
        <v>0.47435897435897434</v>
      </c>
      <c r="CF63" s="178">
        <f t="shared" si="198"/>
        <v>0.49230769230769234</v>
      </c>
      <c r="CG63" s="178">
        <f t="shared" si="198"/>
        <v>0.4564102564102564</v>
      </c>
      <c r="CH63" s="212">
        <f t="shared" si="194"/>
        <v>0.44102564102564101</v>
      </c>
      <c r="CI63" s="178">
        <f t="shared" si="194"/>
        <v>0.43846153846153846</v>
      </c>
      <c r="CJ63" s="178">
        <f t="shared" si="194"/>
        <v>0.4358974358974359</v>
      </c>
      <c r="CK63" s="178">
        <f t="shared" si="194"/>
        <v>0.44615384615384618</v>
      </c>
      <c r="CL63" s="178">
        <f t="shared" si="194"/>
        <v>0.4564102564102564</v>
      </c>
      <c r="CM63" s="178">
        <f t="shared" si="195"/>
        <v>0.4564102564102564</v>
      </c>
      <c r="CN63" s="178">
        <f t="shared" si="195"/>
        <v>0.48205128205128206</v>
      </c>
      <c r="CO63" s="178">
        <f t="shared" si="195"/>
        <v>0.4794871794871795</v>
      </c>
      <c r="CP63" s="178">
        <f t="shared" si="195"/>
        <v>0.48974358974358972</v>
      </c>
      <c r="CQ63" s="178">
        <f t="shared" si="195"/>
        <v>0.5</v>
      </c>
      <c r="CR63" s="178">
        <f t="shared" si="195"/>
        <v>0.47435897435897434</v>
      </c>
      <c r="CS63" s="178">
        <f t="shared" si="195"/>
        <v>0.49743589743589745</v>
      </c>
      <c r="CT63" s="212">
        <f t="shared" si="195"/>
        <v>0.50769230769230766</v>
      </c>
      <c r="CU63" s="178">
        <f t="shared" si="195"/>
        <v>0.50256410256410255</v>
      </c>
      <c r="CV63" s="178">
        <f t="shared" si="195"/>
        <v>0.49743589743589745</v>
      </c>
      <c r="CW63" s="178">
        <f t="shared" ref="CW63:DC63" si="199">CW47/$Z47</f>
        <v>0.50256410256410255</v>
      </c>
      <c r="CX63" s="178">
        <f t="shared" si="199"/>
        <v>0.48461538461538461</v>
      </c>
      <c r="CY63" s="178">
        <f t="shared" si="199"/>
        <v>0.4794871794871795</v>
      </c>
      <c r="CZ63" s="178">
        <f t="shared" si="199"/>
        <v>0.47179487179487178</v>
      </c>
      <c r="DA63" s="178">
        <f t="shared" si="199"/>
        <v>0.47435897435897434</v>
      </c>
      <c r="DB63" s="178">
        <f t="shared" si="199"/>
        <v>0.46923076923076923</v>
      </c>
      <c r="DC63" s="178">
        <f t="shared" si="199"/>
        <v>0.44615384615384618</v>
      </c>
      <c r="DD63" s="178">
        <f>DD47/$Z47</f>
        <v>0.46153846153846156</v>
      </c>
      <c r="DE63" s="178">
        <f>DE47/$Z47</f>
        <v>0.46923076923076923</v>
      </c>
      <c r="DF63" s="212">
        <f t="shared" ref="DF63:DK63" si="200">DF47/$Z47</f>
        <v>0.46410256410256412</v>
      </c>
      <c r="DG63" s="178">
        <f t="shared" si="200"/>
        <v>0.46153846153846156</v>
      </c>
      <c r="DH63" s="178">
        <f t="shared" si="200"/>
        <v>0.47692307692307695</v>
      </c>
      <c r="DI63" s="178">
        <f t="shared" si="200"/>
        <v>0.4564102564102564</v>
      </c>
      <c r="DJ63" s="178">
        <f t="shared" si="200"/>
        <v>0.46410256410256412</v>
      </c>
      <c r="DK63" s="178">
        <f t="shared" si="200"/>
        <v>0.46666666666666667</v>
      </c>
      <c r="DL63" s="178">
        <f t="shared" ref="DL63:DY63" si="201">DL47/$Z47</f>
        <v>0.4358974358974359</v>
      </c>
      <c r="DM63" s="178">
        <f t="shared" si="201"/>
        <v>0.41794871794871796</v>
      </c>
      <c r="DN63" s="178">
        <f t="shared" si="201"/>
        <v>0.41794871794871796</v>
      </c>
      <c r="DO63" s="178">
        <f t="shared" si="201"/>
        <v>0.44871794871794873</v>
      </c>
      <c r="DP63" s="178">
        <f t="shared" si="201"/>
        <v>0.44358974358974357</v>
      </c>
      <c r="DQ63" s="178">
        <f t="shared" si="201"/>
        <v>0.4564102564102564</v>
      </c>
      <c r="DR63" s="212">
        <f t="shared" si="201"/>
        <v>0.46410256410256412</v>
      </c>
      <c r="DS63" s="178">
        <f t="shared" si="201"/>
        <v>0.45897435897435895</v>
      </c>
      <c r="DT63" s="178">
        <f t="shared" si="201"/>
        <v>0.45128205128205129</v>
      </c>
      <c r="DU63" s="178">
        <f t="shared" si="201"/>
        <v>0.46923076923076923</v>
      </c>
      <c r="DV63" s="178">
        <f t="shared" si="201"/>
        <v>0.48717948717948717</v>
      </c>
      <c r="DW63" s="178">
        <f t="shared" si="201"/>
        <v>0.49487179487179489</v>
      </c>
      <c r="DX63" s="178">
        <f t="shared" si="201"/>
        <v>0.52564102564102566</v>
      </c>
      <c r="DY63" s="178">
        <f t="shared" si="201"/>
        <v>0.5461538461538461</v>
      </c>
      <c r="DZ63" s="178"/>
      <c r="EA63" s="178"/>
      <c r="EB63" s="178"/>
      <c r="EC63" s="178"/>
      <c r="EE63" s="3" t="s">
        <v>338</v>
      </c>
    </row>
    <row r="64" spans="1:135" s="56" customFormat="1">
      <c r="B64" s="243"/>
      <c r="C64" s="243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3" t="s">
        <v>339</v>
      </c>
      <c r="Z64" s="212">
        <f t="shared" ref="Z64:CG64" si="202">Z48/$Z48</f>
        <v>1</v>
      </c>
      <c r="AA64" s="178">
        <f t="shared" si="202"/>
        <v>1.0054644808743169</v>
      </c>
      <c r="AB64" s="178">
        <f t="shared" si="202"/>
        <v>0.99453551912568305</v>
      </c>
      <c r="AC64" s="178">
        <f t="shared" si="202"/>
        <v>0.99726775956284153</v>
      </c>
      <c r="AD64" s="178">
        <f t="shared" si="202"/>
        <v>0.96721311475409832</v>
      </c>
      <c r="AE64" s="178">
        <f t="shared" si="202"/>
        <v>0.89890710382513661</v>
      </c>
      <c r="AF64" s="178">
        <f t="shared" si="202"/>
        <v>0.88251366120218577</v>
      </c>
      <c r="AG64" s="178">
        <f t="shared" si="202"/>
        <v>0.86612021857923494</v>
      </c>
      <c r="AH64" s="178">
        <f t="shared" si="202"/>
        <v>0.86885245901639341</v>
      </c>
      <c r="AI64" s="178">
        <f t="shared" si="202"/>
        <v>0.9098360655737705</v>
      </c>
      <c r="AJ64" s="178">
        <f t="shared" si="202"/>
        <v>0.91256830601092898</v>
      </c>
      <c r="AK64" s="178">
        <f t="shared" si="202"/>
        <v>0.91256830601092898</v>
      </c>
      <c r="AL64" s="212">
        <f t="shared" si="202"/>
        <v>0.91803278688524592</v>
      </c>
      <c r="AM64" s="178">
        <f t="shared" si="202"/>
        <v>0.89890710382513661</v>
      </c>
      <c r="AN64" s="178">
        <f t="shared" si="202"/>
        <v>0.8797814207650273</v>
      </c>
      <c r="AO64" s="178">
        <f t="shared" si="202"/>
        <v>0.86338797814207646</v>
      </c>
      <c r="AP64" s="178">
        <f t="shared" si="202"/>
        <v>0.8797814207650273</v>
      </c>
      <c r="AQ64" s="178">
        <f t="shared" si="202"/>
        <v>0.89071038251366119</v>
      </c>
      <c r="AR64" s="178">
        <f t="shared" si="202"/>
        <v>0.86065573770491799</v>
      </c>
      <c r="AS64" s="178">
        <f t="shared" si="202"/>
        <v>0.86338797814207646</v>
      </c>
      <c r="AT64" s="178">
        <f t="shared" si="202"/>
        <v>0.86065573770491799</v>
      </c>
      <c r="AU64" s="178">
        <f t="shared" si="202"/>
        <v>0.80874316939890711</v>
      </c>
      <c r="AV64" s="178">
        <f t="shared" si="202"/>
        <v>0.7595628415300546</v>
      </c>
      <c r="AW64" s="178">
        <f t="shared" si="202"/>
        <v>0.74316939890710387</v>
      </c>
      <c r="AX64" s="178">
        <f t="shared" si="202"/>
        <v>0.7103825136612022</v>
      </c>
      <c r="AY64" s="178">
        <f t="shared" si="202"/>
        <v>0.72677595628415304</v>
      </c>
      <c r="AZ64" s="178">
        <f t="shared" si="202"/>
        <v>0.71857923497267762</v>
      </c>
      <c r="BA64" s="178">
        <f t="shared" si="202"/>
        <v>0.73224043715846998</v>
      </c>
      <c r="BB64" s="178">
        <f t="shared" si="202"/>
        <v>0.70491803278688525</v>
      </c>
      <c r="BC64" s="178">
        <f t="shared" si="202"/>
        <v>0.69672131147540983</v>
      </c>
      <c r="BD64" s="178">
        <f t="shared" si="202"/>
        <v>0.73770491803278693</v>
      </c>
      <c r="BE64" s="178">
        <f t="shared" si="202"/>
        <v>0.73224043715846998</v>
      </c>
      <c r="BF64" s="178">
        <f t="shared" si="202"/>
        <v>0.7103825136612022</v>
      </c>
      <c r="BG64" s="178">
        <f t="shared" si="202"/>
        <v>0.69398907103825136</v>
      </c>
      <c r="BH64" s="178">
        <f t="shared" si="202"/>
        <v>0.71857923497267762</v>
      </c>
      <c r="BI64" s="178">
        <f t="shared" si="202"/>
        <v>0.71857923497267762</v>
      </c>
      <c r="BJ64" s="178">
        <f t="shared" si="202"/>
        <v>0.73497267759562845</v>
      </c>
      <c r="BK64" s="178">
        <f t="shared" si="202"/>
        <v>0.73497267759562845</v>
      </c>
      <c r="BL64" s="178">
        <f t="shared" si="202"/>
        <v>0.73497267759562845</v>
      </c>
      <c r="BM64" s="178">
        <f t="shared" si="202"/>
        <v>0.69945355191256831</v>
      </c>
      <c r="BN64" s="178">
        <f t="shared" si="202"/>
        <v>0.71584699453551914</v>
      </c>
      <c r="BO64" s="178">
        <f t="shared" si="202"/>
        <v>0.75409836065573765</v>
      </c>
      <c r="BP64" s="178">
        <f t="shared" si="202"/>
        <v>0.72404371584699456</v>
      </c>
      <c r="BQ64" s="178">
        <f t="shared" si="202"/>
        <v>0.7404371584699454</v>
      </c>
      <c r="BR64" s="178">
        <f t="shared" si="202"/>
        <v>0.73770491803278693</v>
      </c>
      <c r="BS64" s="178">
        <f t="shared" si="202"/>
        <v>0.73224043715846998</v>
      </c>
      <c r="BT64" s="178">
        <f t="shared" si="202"/>
        <v>0.73224043715846998</v>
      </c>
      <c r="BU64" s="178">
        <f t="shared" si="202"/>
        <v>0.76502732240437155</v>
      </c>
      <c r="BV64" s="212">
        <f t="shared" si="202"/>
        <v>0.79234972677595628</v>
      </c>
      <c r="BW64" s="178">
        <f t="shared" si="202"/>
        <v>0.78142076502732238</v>
      </c>
      <c r="BX64" s="178">
        <f t="shared" si="202"/>
        <v>0.80054644808743169</v>
      </c>
      <c r="BY64" s="178">
        <f t="shared" si="202"/>
        <v>0.81147540983606559</v>
      </c>
      <c r="BZ64" s="178">
        <f t="shared" si="202"/>
        <v>0.80054644808743169</v>
      </c>
      <c r="CA64" s="178">
        <f t="shared" si="202"/>
        <v>0.76502732240437155</v>
      </c>
      <c r="CB64" s="178">
        <f t="shared" si="202"/>
        <v>0.76502732240437155</v>
      </c>
      <c r="CC64" s="178">
        <f t="shared" si="202"/>
        <v>0.75136612021857918</v>
      </c>
      <c r="CD64" s="178">
        <f t="shared" si="202"/>
        <v>0.76229508196721307</v>
      </c>
      <c r="CE64" s="178">
        <f t="shared" si="202"/>
        <v>0.75409836065573765</v>
      </c>
      <c r="CF64" s="178">
        <f t="shared" si="202"/>
        <v>0.73497267759562845</v>
      </c>
      <c r="CG64" s="178">
        <f t="shared" si="202"/>
        <v>0.68032786885245899</v>
      </c>
      <c r="CH64" s="212">
        <f t="shared" si="194"/>
        <v>0.66120218579234968</v>
      </c>
      <c r="CI64" s="178">
        <f t="shared" si="194"/>
        <v>0.63114754098360659</v>
      </c>
      <c r="CJ64" s="178">
        <f t="shared" si="194"/>
        <v>0.62568306010928965</v>
      </c>
      <c r="CK64" s="178">
        <f t="shared" si="194"/>
        <v>0.63661202185792354</v>
      </c>
      <c r="CL64" s="178">
        <f t="shared" si="194"/>
        <v>0.65300546448087426</v>
      </c>
      <c r="CM64" s="178">
        <f t="shared" si="195"/>
        <v>0.66666666666666663</v>
      </c>
      <c r="CN64" s="178">
        <f t="shared" si="195"/>
        <v>0.68306010928961747</v>
      </c>
      <c r="CO64" s="178">
        <f t="shared" si="195"/>
        <v>0.6693989071038251</v>
      </c>
      <c r="CP64" s="178">
        <f t="shared" si="195"/>
        <v>0.64480874316939896</v>
      </c>
      <c r="CQ64" s="178">
        <f t="shared" ref="CQ64:CV64" si="203">CQ48/$Z48</f>
        <v>0.63934426229508201</v>
      </c>
      <c r="CR64" s="178">
        <f t="shared" si="203"/>
        <v>0.68852459016393441</v>
      </c>
      <c r="CS64" s="178">
        <f t="shared" si="203"/>
        <v>0.69945355191256831</v>
      </c>
      <c r="CT64" s="212">
        <f t="shared" si="203"/>
        <v>0.68579234972677594</v>
      </c>
      <c r="CU64" s="178">
        <f t="shared" si="203"/>
        <v>0.70491803278688525</v>
      </c>
      <c r="CV64" s="178">
        <f t="shared" si="203"/>
        <v>0.68579234972677594</v>
      </c>
      <c r="CW64" s="178">
        <f t="shared" ref="CW64:DC64" si="204">CW48/$Z48</f>
        <v>0.6693989071038251</v>
      </c>
      <c r="CX64" s="178">
        <f t="shared" si="204"/>
        <v>0.62568306010928965</v>
      </c>
      <c r="CY64" s="178">
        <f t="shared" si="204"/>
        <v>0.61475409836065575</v>
      </c>
      <c r="CZ64" s="178">
        <f t="shared" si="204"/>
        <v>0.5901639344262295</v>
      </c>
      <c r="DA64" s="178">
        <f t="shared" si="204"/>
        <v>0.58469945355191255</v>
      </c>
      <c r="DB64" s="178">
        <f t="shared" si="204"/>
        <v>0.59289617486338797</v>
      </c>
      <c r="DC64" s="178">
        <f t="shared" si="204"/>
        <v>0.60655737704918034</v>
      </c>
      <c r="DD64" s="178">
        <f>DD48/$Z48</f>
        <v>0.56830601092896171</v>
      </c>
      <c r="DE64" s="178">
        <f>DE48/$Z48</f>
        <v>0.58743169398907102</v>
      </c>
      <c r="DF64" s="212">
        <f t="shared" ref="DF64:DK64" si="205">DF48/$Z48</f>
        <v>0.59836065573770492</v>
      </c>
      <c r="DG64" s="178">
        <f t="shared" si="205"/>
        <v>0.60382513661202186</v>
      </c>
      <c r="DH64" s="178">
        <f t="shared" si="205"/>
        <v>0.62295081967213117</v>
      </c>
      <c r="DI64" s="178">
        <f t="shared" si="205"/>
        <v>0.65846994535519121</v>
      </c>
      <c r="DJ64" s="178">
        <f t="shared" si="205"/>
        <v>0.68306010928961747</v>
      </c>
      <c r="DK64" s="178">
        <f t="shared" si="205"/>
        <v>0.66393442622950816</v>
      </c>
      <c r="DL64" s="178">
        <f t="shared" ref="DL64:DX64" si="206">DL48/$Z48</f>
        <v>0.65300546448087426</v>
      </c>
      <c r="DM64" s="178">
        <f t="shared" si="206"/>
        <v>0.70218579234972678</v>
      </c>
      <c r="DN64" s="178">
        <f t="shared" si="206"/>
        <v>0.70765027322404372</v>
      </c>
      <c r="DO64" s="178">
        <f t="shared" si="206"/>
        <v>0.73770491803278693</v>
      </c>
      <c r="DP64" s="178">
        <f t="shared" si="206"/>
        <v>0.74863387978142082</v>
      </c>
      <c r="DQ64" s="178">
        <f t="shared" si="206"/>
        <v>0.72677595628415304</v>
      </c>
      <c r="DR64" s="212">
        <f t="shared" si="206"/>
        <v>0.72131147540983609</v>
      </c>
      <c r="DS64" s="178">
        <f t="shared" si="206"/>
        <v>0.73224043715846998</v>
      </c>
      <c r="DT64" s="178">
        <f t="shared" si="206"/>
        <v>0.71584699453551914</v>
      </c>
      <c r="DU64" s="178">
        <f t="shared" si="206"/>
        <v>0.68579234972677594</v>
      </c>
      <c r="DV64" s="178">
        <f t="shared" si="206"/>
        <v>0.67759562841530052</v>
      </c>
      <c r="DW64" s="178">
        <f t="shared" si="206"/>
        <v>0.68579234972677594</v>
      </c>
      <c r="DX64" s="178">
        <f t="shared" si="206"/>
        <v>0.68852459016393441</v>
      </c>
      <c r="DY64" s="178"/>
      <c r="DZ64" s="178"/>
      <c r="EA64" s="178"/>
      <c r="EB64" s="178"/>
      <c r="EC64" s="178"/>
      <c r="EE64" s="3" t="s">
        <v>339</v>
      </c>
    </row>
    <row r="65" spans="2:135" s="56" customFormat="1">
      <c r="B65" s="243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3" t="s">
        <v>382</v>
      </c>
      <c r="Z65" s="212">
        <f t="shared" ref="Z65:CG65" si="207">Z49/$Z49</f>
        <v>1</v>
      </c>
      <c r="AA65" s="178">
        <f t="shared" si="207"/>
        <v>1.0082508250825082</v>
      </c>
      <c r="AB65" s="178">
        <f t="shared" si="207"/>
        <v>0.99092409240924095</v>
      </c>
      <c r="AC65" s="178">
        <f t="shared" si="207"/>
        <v>0.96452145214521456</v>
      </c>
      <c r="AD65" s="178">
        <f t="shared" si="207"/>
        <v>0.96864686468646866</v>
      </c>
      <c r="AE65" s="178">
        <f t="shared" si="207"/>
        <v>0.95709570957095713</v>
      </c>
      <c r="AF65" s="178">
        <f t="shared" si="207"/>
        <v>0.9414191419141914</v>
      </c>
      <c r="AG65" s="178">
        <f t="shared" si="207"/>
        <v>0.94389438943894388</v>
      </c>
      <c r="AH65" s="178">
        <f t="shared" si="207"/>
        <v>0.90429042904290424</v>
      </c>
      <c r="AI65" s="178">
        <f t="shared" si="207"/>
        <v>0.89356435643564358</v>
      </c>
      <c r="AJ65" s="178">
        <f t="shared" si="207"/>
        <v>0.90676567656765672</v>
      </c>
      <c r="AK65" s="178">
        <f t="shared" si="207"/>
        <v>0.88778877887788776</v>
      </c>
      <c r="AL65" s="212">
        <f t="shared" si="207"/>
        <v>0.89686468646864681</v>
      </c>
      <c r="AM65" s="178">
        <f t="shared" si="207"/>
        <v>0.88448844884488453</v>
      </c>
      <c r="AN65" s="178">
        <f t="shared" si="207"/>
        <v>0.87046204620462042</v>
      </c>
      <c r="AO65" s="178">
        <f t="shared" si="207"/>
        <v>0.86138613861386137</v>
      </c>
      <c r="AP65" s="178">
        <f t="shared" si="207"/>
        <v>0.84653465346534651</v>
      </c>
      <c r="AQ65" s="178">
        <f t="shared" si="207"/>
        <v>0.83085808580858089</v>
      </c>
      <c r="AR65" s="178">
        <f t="shared" si="207"/>
        <v>0.80610561056105612</v>
      </c>
      <c r="AS65" s="178">
        <f t="shared" si="207"/>
        <v>0.78382838283828382</v>
      </c>
      <c r="AT65" s="178">
        <f t="shared" si="207"/>
        <v>0.77970297029702973</v>
      </c>
      <c r="AU65" s="178">
        <f t="shared" si="207"/>
        <v>0.78960396039603964</v>
      </c>
      <c r="AV65" s="178">
        <f t="shared" si="207"/>
        <v>0.75</v>
      </c>
      <c r="AW65" s="178">
        <f t="shared" si="207"/>
        <v>0.74339933993399343</v>
      </c>
      <c r="AX65" s="178">
        <f t="shared" si="207"/>
        <v>0.71039603960396036</v>
      </c>
      <c r="AY65" s="178">
        <f t="shared" si="207"/>
        <v>0.68729372937293731</v>
      </c>
      <c r="AZ65" s="178">
        <f t="shared" si="207"/>
        <v>0.68894389438943893</v>
      </c>
      <c r="BA65" s="178">
        <f t="shared" si="207"/>
        <v>0.67986798679867988</v>
      </c>
      <c r="BB65" s="178">
        <f t="shared" si="207"/>
        <v>0.67161716171617158</v>
      </c>
      <c r="BC65" s="178">
        <f t="shared" si="207"/>
        <v>0.67326732673267331</v>
      </c>
      <c r="BD65" s="178">
        <f t="shared" si="207"/>
        <v>0.69224422442244227</v>
      </c>
      <c r="BE65" s="178">
        <f t="shared" si="207"/>
        <v>0.68234323432343236</v>
      </c>
      <c r="BF65" s="178">
        <f t="shared" si="207"/>
        <v>0.68151815181518149</v>
      </c>
      <c r="BG65" s="178">
        <f t="shared" si="207"/>
        <v>0.67244224422442245</v>
      </c>
      <c r="BH65" s="178">
        <f t="shared" si="207"/>
        <v>0.6914191419141914</v>
      </c>
      <c r="BI65" s="178">
        <f t="shared" si="207"/>
        <v>0.66171617161716167</v>
      </c>
      <c r="BJ65" s="178">
        <f t="shared" si="207"/>
        <v>0.66501650165016502</v>
      </c>
      <c r="BK65" s="178">
        <f t="shared" si="207"/>
        <v>0.6856435643564357</v>
      </c>
      <c r="BL65" s="178">
        <f t="shared" si="207"/>
        <v>0.68646864686468645</v>
      </c>
      <c r="BM65" s="178">
        <f t="shared" si="207"/>
        <v>0.6856435643564357</v>
      </c>
      <c r="BN65" s="178">
        <f t="shared" si="207"/>
        <v>0.69224422442244227</v>
      </c>
      <c r="BO65" s="178">
        <f t="shared" si="207"/>
        <v>0.68316831683168322</v>
      </c>
      <c r="BP65" s="178">
        <f t="shared" si="207"/>
        <v>0.65099009900990101</v>
      </c>
      <c r="BQ65" s="178">
        <f t="shared" si="207"/>
        <v>0.65594059405940597</v>
      </c>
      <c r="BR65" s="178">
        <f t="shared" si="207"/>
        <v>0.65511551155115511</v>
      </c>
      <c r="BS65" s="178">
        <f t="shared" si="207"/>
        <v>0.63036303630363033</v>
      </c>
      <c r="BT65" s="178">
        <f t="shared" si="207"/>
        <v>0.61303630363036299</v>
      </c>
      <c r="BU65" s="178">
        <f t="shared" si="207"/>
        <v>0.63778877887788776</v>
      </c>
      <c r="BV65" s="212">
        <f t="shared" si="207"/>
        <v>0.64438943894389444</v>
      </c>
      <c r="BW65" s="178">
        <f t="shared" si="207"/>
        <v>0.62541254125412538</v>
      </c>
      <c r="BX65" s="178">
        <f t="shared" si="207"/>
        <v>0.62458745874587462</v>
      </c>
      <c r="BY65" s="178">
        <f t="shared" si="207"/>
        <v>0.63448844884488453</v>
      </c>
      <c r="BZ65" s="178">
        <f t="shared" si="207"/>
        <v>0.63531353135313529</v>
      </c>
      <c r="CA65" s="178">
        <f t="shared" si="207"/>
        <v>0.63531353135313529</v>
      </c>
      <c r="CB65" s="178">
        <f t="shared" si="207"/>
        <v>0.63861386138613863</v>
      </c>
      <c r="CC65" s="178">
        <f t="shared" si="207"/>
        <v>0.63696369636963701</v>
      </c>
      <c r="CD65" s="178">
        <f t="shared" si="207"/>
        <v>0.62376237623762376</v>
      </c>
      <c r="CE65" s="178">
        <f t="shared" si="207"/>
        <v>0.62788778877887785</v>
      </c>
      <c r="CF65" s="178">
        <f t="shared" si="207"/>
        <v>0.62623762376237624</v>
      </c>
      <c r="CG65" s="178">
        <f t="shared" si="207"/>
        <v>0.6089108910891089</v>
      </c>
      <c r="CH65" s="212">
        <f t="shared" si="194"/>
        <v>0.59735973597359737</v>
      </c>
      <c r="CI65" s="178">
        <f t="shared" si="194"/>
        <v>0.60066006600660071</v>
      </c>
      <c r="CJ65" s="178">
        <f t="shared" si="194"/>
        <v>0.59405940594059403</v>
      </c>
      <c r="CK65" s="178">
        <f t="shared" si="194"/>
        <v>0.58085808580858089</v>
      </c>
      <c r="CL65" s="178">
        <f t="shared" si="194"/>
        <v>0.5726072607260726</v>
      </c>
      <c r="CM65" s="178">
        <f t="shared" si="195"/>
        <v>0.54785478547854782</v>
      </c>
      <c r="CN65" s="178">
        <f t="shared" si="195"/>
        <v>0.55280528052805278</v>
      </c>
      <c r="CO65" s="178">
        <f t="shared" si="195"/>
        <v>0.54702970297029707</v>
      </c>
      <c r="CP65" s="178">
        <f t="shared" si="195"/>
        <v>0.54620462046204621</v>
      </c>
      <c r="CQ65" s="178">
        <f t="shared" ref="CQ65:CV65" si="208">CQ49/$Z49</f>
        <v>0.53465346534653468</v>
      </c>
      <c r="CR65" s="178">
        <f t="shared" si="208"/>
        <v>0.51897689768976896</v>
      </c>
      <c r="CS65" s="178">
        <f t="shared" si="208"/>
        <v>0.52310231023102305</v>
      </c>
      <c r="CT65" s="212">
        <f t="shared" si="208"/>
        <v>0.52640264026402639</v>
      </c>
      <c r="CU65" s="178">
        <f t="shared" si="208"/>
        <v>0.5181518151815182</v>
      </c>
      <c r="CV65" s="178">
        <f t="shared" si="208"/>
        <v>0.52722772277227725</v>
      </c>
      <c r="CW65" s="178">
        <f t="shared" ref="CW65:DY65" si="209">CW49/$Z49</f>
        <v>0.51897689768976896</v>
      </c>
      <c r="CX65" s="178">
        <f t="shared" si="209"/>
        <v>0.51485148514851486</v>
      </c>
      <c r="CY65" s="178">
        <f t="shared" si="209"/>
        <v>0.5363036303630363</v>
      </c>
      <c r="CZ65" s="178">
        <f t="shared" si="209"/>
        <v>0.53960396039603964</v>
      </c>
      <c r="DA65" s="178">
        <f t="shared" si="209"/>
        <v>0.53300330033003296</v>
      </c>
      <c r="DB65" s="178">
        <f t="shared" si="209"/>
        <v>0.54867986798679869</v>
      </c>
      <c r="DC65" s="178">
        <f t="shared" si="209"/>
        <v>0.55363036303630364</v>
      </c>
      <c r="DD65" s="178">
        <f t="shared" si="209"/>
        <v>0.56105610561056107</v>
      </c>
      <c r="DE65" s="178">
        <f t="shared" si="209"/>
        <v>0.56353135313531355</v>
      </c>
      <c r="DF65" s="212">
        <f t="shared" si="209"/>
        <v>0.55940594059405946</v>
      </c>
      <c r="DG65" s="178">
        <f t="shared" si="209"/>
        <v>0.57013201320132012</v>
      </c>
      <c r="DH65" s="178">
        <f t="shared" si="209"/>
        <v>0.56518151815181517</v>
      </c>
      <c r="DI65" s="178">
        <f t="shared" si="209"/>
        <v>0.57343234323432346</v>
      </c>
      <c r="DJ65" s="178">
        <f t="shared" si="209"/>
        <v>0.57590759075907594</v>
      </c>
      <c r="DK65" s="178">
        <f t="shared" si="209"/>
        <v>0.57640264026402643</v>
      </c>
      <c r="DL65" s="178">
        <f t="shared" si="209"/>
        <v>0.57029702970297036</v>
      </c>
      <c r="DM65" s="178">
        <f t="shared" si="209"/>
        <v>0.57904290429042915</v>
      </c>
      <c r="DN65" s="178">
        <f t="shared" si="209"/>
        <v>0.57128712871287135</v>
      </c>
      <c r="DO65" s="178">
        <f t="shared" si="209"/>
        <v>0.58333333333333348</v>
      </c>
      <c r="DP65" s="178">
        <f t="shared" si="209"/>
        <v>0.59620462046204636</v>
      </c>
      <c r="DQ65" s="178">
        <f t="shared" si="209"/>
        <v>0.60907590759075925</v>
      </c>
      <c r="DR65" s="212">
        <f t="shared" si="209"/>
        <v>0.59917491749174934</v>
      </c>
      <c r="DS65" s="178">
        <f t="shared" si="209"/>
        <v>0.59339933993399341</v>
      </c>
      <c r="DT65" s="178">
        <f t="shared" si="209"/>
        <v>0.59422442244224427</v>
      </c>
      <c r="DU65" s="178">
        <f t="shared" si="209"/>
        <v>0.58597359735973598</v>
      </c>
      <c r="DV65" s="178">
        <f t="shared" si="209"/>
        <v>0.57772277227722779</v>
      </c>
      <c r="DW65" s="178">
        <f t="shared" si="209"/>
        <v>0.54917491749174918</v>
      </c>
      <c r="DX65" s="178">
        <f t="shared" si="209"/>
        <v>0.53877887788778878</v>
      </c>
      <c r="DY65" s="178">
        <f t="shared" si="209"/>
        <v>0.53085808580858085</v>
      </c>
      <c r="DZ65" s="178"/>
      <c r="EA65" s="178"/>
      <c r="EB65" s="178"/>
      <c r="EC65" s="178"/>
      <c r="EE65" s="3" t="s">
        <v>382</v>
      </c>
    </row>
    <row r="66" spans="2:135"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3" t="s">
        <v>340</v>
      </c>
      <c r="Z66" s="212">
        <f t="shared" ref="Z66:CG66" si="210">Z50/$Z50</f>
        <v>1</v>
      </c>
      <c r="AA66" s="178">
        <f t="shared" si="210"/>
        <v>1.0527577937649879</v>
      </c>
      <c r="AB66" s="178">
        <f t="shared" si="210"/>
        <v>1.0359712230215827</v>
      </c>
      <c r="AC66" s="178">
        <f t="shared" si="210"/>
        <v>1.0119904076738608</v>
      </c>
      <c r="AD66" s="178">
        <f t="shared" si="210"/>
        <v>1.0215827338129497</v>
      </c>
      <c r="AE66" s="178">
        <f t="shared" si="210"/>
        <v>1</v>
      </c>
      <c r="AF66" s="178">
        <f t="shared" si="210"/>
        <v>0.95683453237410077</v>
      </c>
      <c r="AG66" s="178">
        <f t="shared" si="210"/>
        <v>0.93764988009592332</v>
      </c>
      <c r="AH66" s="178">
        <f t="shared" si="210"/>
        <v>0.9232613908872902</v>
      </c>
      <c r="AI66" s="178">
        <f t="shared" si="210"/>
        <v>0.90407673860911275</v>
      </c>
      <c r="AJ66" s="178">
        <f t="shared" si="210"/>
        <v>0.87050359712230219</v>
      </c>
      <c r="AK66" s="178">
        <f t="shared" si="210"/>
        <v>0.87769784172661869</v>
      </c>
      <c r="AL66" s="212">
        <f t="shared" si="210"/>
        <v>0.87290167865707435</v>
      </c>
      <c r="AM66" s="178">
        <f t="shared" si="210"/>
        <v>0.86091127098321341</v>
      </c>
      <c r="AN66" s="178">
        <f t="shared" si="210"/>
        <v>0.87050359712230219</v>
      </c>
      <c r="AO66" s="178">
        <f t="shared" si="210"/>
        <v>0.91127098321342925</v>
      </c>
      <c r="AP66" s="178">
        <f t="shared" si="210"/>
        <v>0.9232613908872902</v>
      </c>
      <c r="AQ66" s="178">
        <f t="shared" si="210"/>
        <v>0.91366906474820142</v>
      </c>
      <c r="AR66" s="178">
        <f t="shared" si="210"/>
        <v>0.94004796163069548</v>
      </c>
      <c r="AS66" s="178">
        <f t="shared" si="210"/>
        <v>0.94724220623501199</v>
      </c>
      <c r="AT66" s="178">
        <f t="shared" si="210"/>
        <v>0.97841726618705038</v>
      </c>
      <c r="AU66" s="178">
        <f t="shared" si="210"/>
        <v>0.97122302158273377</v>
      </c>
      <c r="AV66" s="178">
        <f t="shared" si="210"/>
        <v>0.95683453237410077</v>
      </c>
      <c r="AW66" s="178">
        <f t="shared" si="210"/>
        <v>0.9232613908872902</v>
      </c>
      <c r="AX66" s="178">
        <f t="shared" si="210"/>
        <v>0.93525179856115104</v>
      </c>
      <c r="AY66" s="178">
        <f t="shared" si="210"/>
        <v>0.92086330935251803</v>
      </c>
      <c r="AZ66" s="178">
        <f t="shared" si="210"/>
        <v>0.91127098321342925</v>
      </c>
      <c r="BA66" s="178">
        <f t="shared" si="210"/>
        <v>0.90407673860911275</v>
      </c>
      <c r="BB66" s="178">
        <f t="shared" si="210"/>
        <v>0.90647482014388492</v>
      </c>
      <c r="BC66" s="178">
        <f t="shared" si="210"/>
        <v>0.8920863309352518</v>
      </c>
      <c r="BD66" s="178">
        <f t="shared" si="210"/>
        <v>0.89928057553956831</v>
      </c>
      <c r="BE66" s="178">
        <f t="shared" si="210"/>
        <v>0.88729016786570747</v>
      </c>
      <c r="BF66" s="178">
        <f t="shared" si="210"/>
        <v>0.85611510791366907</v>
      </c>
      <c r="BG66" s="178">
        <f t="shared" si="210"/>
        <v>0.87290167865707435</v>
      </c>
      <c r="BH66" s="178">
        <f t="shared" si="210"/>
        <v>0.90647482014388492</v>
      </c>
      <c r="BI66" s="178">
        <f t="shared" si="210"/>
        <v>0.89928057553956831</v>
      </c>
      <c r="BJ66" s="178">
        <f t="shared" si="210"/>
        <v>0.87529976019184652</v>
      </c>
      <c r="BK66" s="178">
        <f t="shared" si="210"/>
        <v>0.84412470023980812</v>
      </c>
      <c r="BL66" s="178">
        <f t="shared" si="210"/>
        <v>0.82733812949640284</v>
      </c>
      <c r="BM66" s="178">
        <f t="shared" si="210"/>
        <v>0.78896882494004794</v>
      </c>
      <c r="BN66" s="178">
        <f t="shared" si="210"/>
        <v>0.75299760191846521</v>
      </c>
      <c r="BO66" s="178">
        <f t="shared" si="210"/>
        <v>0.75539568345323738</v>
      </c>
      <c r="BP66" s="178">
        <f t="shared" si="210"/>
        <v>0.72182254196642681</v>
      </c>
      <c r="BQ66" s="178">
        <f t="shared" si="210"/>
        <v>0.73381294964028776</v>
      </c>
      <c r="BR66" s="178">
        <f t="shared" si="210"/>
        <v>0.72661870503597126</v>
      </c>
      <c r="BS66" s="178">
        <f t="shared" si="210"/>
        <v>0.71702637889688248</v>
      </c>
      <c r="BT66" s="178">
        <f t="shared" si="210"/>
        <v>0.67865707434052758</v>
      </c>
      <c r="BU66" s="178">
        <f t="shared" si="210"/>
        <v>0.68105515587529974</v>
      </c>
      <c r="BV66" s="212">
        <f t="shared" si="210"/>
        <v>0.69784172661870503</v>
      </c>
      <c r="BW66" s="178">
        <f t="shared" si="210"/>
        <v>0.69544364508393286</v>
      </c>
      <c r="BX66" s="178">
        <f t="shared" si="210"/>
        <v>0.71462829736211031</v>
      </c>
      <c r="BY66" s="178">
        <f t="shared" si="210"/>
        <v>0.67865707434052758</v>
      </c>
      <c r="BZ66" s="178">
        <f t="shared" si="210"/>
        <v>0.67625899280575541</v>
      </c>
      <c r="CA66" s="178">
        <f t="shared" si="210"/>
        <v>0.68345323741007191</v>
      </c>
      <c r="CB66" s="178">
        <f t="shared" si="210"/>
        <v>0.70023980815347719</v>
      </c>
      <c r="CC66" s="178">
        <f t="shared" si="210"/>
        <v>0.69304556354916069</v>
      </c>
      <c r="CD66" s="178">
        <f t="shared" si="210"/>
        <v>0.69064748201438853</v>
      </c>
      <c r="CE66" s="178">
        <f t="shared" si="210"/>
        <v>0.70263788968824936</v>
      </c>
      <c r="CF66" s="178">
        <f t="shared" si="210"/>
        <v>0.72422062350119909</v>
      </c>
      <c r="CG66" s="178">
        <f t="shared" si="210"/>
        <v>0.71462829736211031</v>
      </c>
      <c r="CH66" s="212">
        <f t="shared" si="194"/>
        <v>0.67386091127098324</v>
      </c>
      <c r="CI66" s="178">
        <f t="shared" si="194"/>
        <v>0.70023980815347719</v>
      </c>
      <c r="CJ66" s="178">
        <f t="shared" si="194"/>
        <v>0.67146282973621108</v>
      </c>
      <c r="CK66" s="178">
        <f t="shared" si="194"/>
        <v>0.68585131894484408</v>
      </c>
      <c r="CL66" s="178">
        <f t="shared" si="194"/>
        <v>0.68824940047961636</v>
      </c>
      <c r="CM66" s="178">
        <f t="shared" si="195"/>
        <v>0.68105515587529974</v>
      </c>
      <c r="CN66" s="178">
        <f t="shared" si="195"/>
        <v>0.66666666666666663</v>
      </c>
      <c r="CO66" s="178">
        <f t="shared" si="195"/>
        <v>0.67865707434052758</v>
      </c>
      <c r="CP66" s="178">
        <f t="shared" si="195"/>
        <v>0.66187050359712229</v>
      </c>
      <c r="CQ66" s="178">
        <f t="shared" si="195"/>
        <v>0.63309352517985606</v>
      </c>
      <c r="CR66" s="178">
        <f t="shared" si="195"/>
        <v>0.6235011990407674</v>
      </c>
      <c r="CS66" s="178">
        <f t="shared" si="195"/>
        <v>0.60911270983213428</v>
      </c>
      <c r="CT66" s="212">
        <f t="shared" si="195"/>
        <v>0.61151079136690645</v>
      </c>
      <c r="CU66" s="178">
        <f t="shared" si="195"/>
        <v>0.59952038369304561</v>
      </c>
      <c r="CV66" s="178">
        <f t="shared" si="195"/>
        <v>0.61151079136690645</v>
      </c>
      <c r="CW66" s="178">
        <f t="shared" ref="CW66:DE66" si="211">CW50/$Z50</f>
        <v>0.64748201438848918</v>
      </c>
      <c r="CX66" s="178">
        <f t="shared" si="211"/>
        <v>0.67625899280575541</v>
      </c>
      <c r="CY66" s="178">
        <f t="shared" si="211"/>
        <v>0.66666666666666663</v>
      </c>
      <c r="CZ66" s="178">
        <f t="shared" si="211"/>
        <v>0.65707434052757796</v>
      </c>
      <c r="DA66" s="178">
        <f t="shared" si="211"/>
        <v>0.62589928057553956</v>
      </c>
      <c r="DB66" s="178">
        <f t="shared" si="211"/>
        <v>0.63309352517985606</v>
      </c>
      <c r="DC66" s="178">
        <f t="shared" si="211"/>
        <v>0.66426858513189446</v>
      </c>
      <c r="DD66" s="178">
        <f t="shared" si="211"/>
        <v>0.69784172661870503</v>
      </c>
      <c r="DE66" s="178">
        <f t="shared" si="211"/>
        <v>0.70743405275779381</v>
      </c>
      <c r="DF66" s="212">
        <f t="shared" ref="DF66:DK66" si="212">DF50/$Z50</f>
        <v>0.71702637889688248</v>
      </c>
      <c r="DG66" s="178">
        <f t="shared" si="212"/>
        <v>0.74100719424460426</v>
      </c>
      <c r="DH66" s="178">
        <f t="shared" si="212"/>
        <v>0.74100719424460426</v>
      </c>
      <c r="DI66" s="178">
        <f t="shared" si="212"/>
        <v>0.73860911270983209</v>
      </c>
      <c r="DJ66" s="178">
        <f t="shared" si="212"/>
        <v>0.71462829736211031</v>
      </c>
      <c r="DK66" s="178">
        <f t="shared" si="212"/>
        <v>0.73381294964028776</v>
      </c>
      <c r="DL66" s="178">
        <f t="shared" ref="DL66:DN66" si="213">DL50/$Z50</f>
        <v>0.75539568345323738</v>
      </c>
      <c r="DM66" s="178">
        <f t="shared" si="213"/>
        <v>0.77218225419664266</v>
      </c>
      <c r="DN66" s="178">
        <f t="shared" si="213"/>
        <v>0.77937649880095927</v>
      </c>
      <c r="DO66" s="178">
        <f t="shared" ref="DO66:EC66" si="214">DO50/$Z50</f>
        <v>0.77937649880095927</v>
      </c>
      <c r="DP66" s="178">
        <f t="shared" si="214"/>
        <v>0.75299760191846521</v>
      </c>
      <c r="DQ66" s="178">
        <f t="shared" si="214"/>
        <v>0.76498800959232616</v>
      </c>
      <c r="DR66" s="212">
        <f t="shared" si="214"/>
        <v>0.79136690647482011</v>
      </c>
      <c r="DS66" s="178">
        <f t="shared" si="214"/>
        <v>0.78657074340527577</v>
      </c>
      <c r="DT66" s="178">
        <f t="shared" si="214"/>
        <v>0.78417266187050361</v>
      </c>
      <c r="DU66" s="178">
        <f t="shared" si="214"/>
        <v>0.77458033573141483</v>
      </c>
      <c r="DV66" s="178">
        <f t="shared" si="214"/>
        <v>0.76978417266187049</v>
      </c>
      <c r="DW66" s="178">
        <f t="shared" si="214"/>
        <v>0.78657074340527577</v>
      </c>
      <c r="DX66" s="178">
        <f t="shared" si="214"/>
        <v>0.76498800959232616</v>
      </c>
      <c r="DY66" s="178">
        <f t="shared" si="214"/>
        <v>0.78657074340527577</v>
      </c>
      <c r="DZ66" s="178">
        <f t="shared" si="214"/>
        <v>0.79856115107913672</v>
      </c>
      <c r="EA66" s="178">
        <f t="shared" si="214"/>
        <v>0.7769784172661871</v>
      </c>
      <c r="EB66" s="178">
        <f t="shared" si="214"/>
        <v>0.78896882494004794</v>
      </c>
      <c r="EC66" s="178">
        <f t="shared" si="214"/>
        <v>0.78657074340527577</v>
      </c>
      <c r="EE66" s="3" t="s">
        <v>340</v>
      </c>
    </row>
    <row r="67" spans="2:135">
      <c r="B67" s="178"/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7" t="s">
        <v>341</v>
      </c>
      <c r="Z67" s="212">
        <f t="shared" ref="Z67:CG69" si="215">Z51/$Z51</f>
        <v>1</v>
      </c>
      <c r="AA67" s="178">
        <f t="shared" si="215"/>
        <v>0.98862918509159825</v>
      </c>
      <c r="AB67" s="178">
        <f t="shared" si="215"/>
        <v>0.97915350600126339</v>
      </c>
      <c r="AC67" s="178">
        <f t="shared" si="215"/>
        <v>0.96146557169930513</v>
      </c>
      <c r="AD67" s="178">
        <f t="shared" si="215"/>
        <v>0.94567277321541376</v>
      </c>
      <c r="AE67" s="178">
        <f t="shared" si="215"/>
        <v>0.94061907770056852</v>
      </c>
      <c r="AF67" s="178">
        <f t="shared" si="215"/>
        <v>0.93430195830701201</v>
      </c>
      <c r="AG67" s="178">
        <f t="shared" si="215"/>
        <v>0.94125078963992415</v>
      </c>
      <c r="AH67" s="178">
        <f t="shared" si="215"/>
        <v>0.93493367024636764</v>
      </c>
      <c r="AI67" s="178">
        <f t="shared" si="215"/>
        <v>0.93240682248894502</v>
      </c>
      <c r="AJ67" s="178">
        <f t="shared" si="215"/>
        <v>0.92293114339861027</v>
      </c>
      <c r="AK67" s="178">
        <f t="shared" si="215"/>
        <v>0.90777005685407453</v>
      </c>
      <c r="AL67" s="212">
        <f t="shared" si="215"/>
        <v>0.90966519267214152</v>
      </c>
      <c r="AM67" s="178">
        <f t="shared" si="215"/>
        <v>0.91850915982312065</v>
      </c>
      <c r="AN67" s="178">
        <f t="shared" si="215"/>
        <v>0.91724573594440939</v>
      </c>
      <c r="AO67" s="178">
        <f t="shared" si="215"/>
        <v>0.94567277321541376</v>
      </c>
      <c r="AP67" s="178">
        <f t="shared" si="215"/>
        <v>0.95957043588123814</v>
      </c>
      <c r="AQ67" s="178">
        <f t="shared" si="215"/>
        <v>0.96336070751737213</v>
      </c>
      <c r="AR67" s="178">
        <f t="shared" si="215"/>
        <v>0.95388502842703726</v>
      </c>
      <c r="AS67" s="178">
        <f t="shared" si="215"/>
        <v>0.93998736576121289</v>
      </c>
      <c r="AT67" s="178">
        <f t="shared" si="215"/>
        <v>0.94188250157927988</v>
      </c>
      <c r="AU67" s="178">
        <f t="shared" si="215"/>
        <v>0.95262160454832601</v>
      </c>
      <c r="AV67" s="178">
        <f t="shared" si="215"/>
        <v>0.94693619709412513</v>
      </c>
      <c r="AW67" s="178">
        <f t="shared" si="215"/>
        <v>0.94061907770056852</v>
      </c>
      <c r="AX67" s="178">
        <f t="shared" si="215"/>
        <v>0.94756790903348076</v>
      </c>
      <c r="AY67" s="178">
        <f t="shared" si="215"/>
        <v>0.93556538218572327</v>
      </c>
      <c r="AZ67" s="178">
        <f t="shared" si="215"/>
        <v>0.91787744788376502</v>
      </c>
      <c r="BA67" s="178">
        <f t="shared" si="215"/>
        <v>0.89450410612760578</v>
      </c>
      <c r="BB67" s="178">
        <f t="shared" si="215"/>
        <v>0.89829437776373977</v>
      </c>
      <c r="BC67" s="178">
        <f t="shared" si="215"/>
        <v>0.88755527479469365</v>
      </c>
      <c r="BD67" s="178">
        <f t="shared" si="215"/>
        <v>0.88692356285533802</v>
      </c>
      <c r="BE67" s="178">
        <f t="shared" si="215"/>
        <v>0.87302590018951354</v>
      </c>
      <c r="BF67" s="178">
        <f t="shared" si="215"/>
        <v>0.86923562855337966</v>
      </c>
      <c r="BG67" s="178">
        <f t="shared" si="215"/>
        <v>0.85533796588755528</v>
      </c>
      <c r="BH67" s="178">
        <f t="shared" si="215"/>
        <v>0.86291850915982315</v>
      </c>
      <c r="BI67" s="178">
        <f t="shared" si="215"/>
        <v>0.86039166140240053</v>
      </c>
      <c r="BJ67" s="178">
        <f t="shared" si="215"/>
        <v>0.83891345546430829</v>
      </c>
      <c r="BK67" s="178">
        <f t="shared" si="215"/>
        <v>0.83954516740366392</v>
      </c>
      <c r="BL67" s="178">
        <f t="shared" si="215"/>
        <v>0.84396715097915354</v>
      </c>
      <c r="BM67" s="178">
        <f t="shared" si="215"/>
        <v>0.84270372710044217</v>
      </c>
      <c r="BN67" s="178">
        <f t="shared" si="215"/>
        <v>0.82564750473783954</v>
      </c>
      <c r="BO67" s="178">
        <f t="shared" si="215"/>
        <v>0.82122552116234993</v>
      </c>
      <c r="BP67" s="178">
        <f t="shared" si="215"/>
        <v>0.81554011370814905</v>
      </c>
      <c r="BQ67" s="178">
        <f t="shared" si="215"/>
        <v>0.82501579279848392</v>
      </c>
      <c r="BR67" s="178">
        <f t="shared" si="215"/>
        <v>0.81364497789008217</v>
      </c>
      <c r="BS67" s="178">
        <f t="shared" si="215"/>
        <v>0.79532533164876817</v>
      </c>
      <c r="BT67" s="178">
        <f t="shared" si="215"/>
        <v>0.80543272267845867</v>
      </c>
      <c r="BU67" s="178">
        <f t="shared" si="215"/>
        <v>0.80669614655716992</v>
      </c>
      <c r="BV67" s="212">
        <f t="shared" si="215"/>
        <v>0.81617182564750479</v>
      </c>
      <c r="BW67" s="178">
        <f t="shared" si="215"/>
        <v>0.81301326595072643</v>
      </c>
      <c r="BX67" s="178">
        <f t="shared" si="215"/>
        <v>0.80669614655716992</v>
      </c>
      <c r="BY67" s="178">
        <f t="shared" si="215"/>
        <v>0.80164245104232468</v>
      </c>
      <c r="BZ67" s="178">
        <f t="shared" si="215"/>
        <v>0.80480101073910293</v>
      </c>
      <c r="CA67" s="178">
        <f t="shared" si="215"/>
        <v>0.80543272267845867</v>
      </c>
      <c r="CB67" s="178">
        <f t="shared" si="215"/>
        <v>0.79911560328490205</v>
      </c>
      <c r="CC67" s="178">
        <f t="shared" si="215"/>
        <v>0.80859128237523692</v>
      </c>
      <c r="CD67" s="178">
        <f t="shared" si="215"/>
        <v>0.82122552116234993</v>
      </c>
      <c r="CE67" s="178">
        <f t="shared" si="215"/>
        <v>0.83765003158559692</v>
      </c>
      <c r="CF67" s="178">
        <f t="shared" si="215"/>
        <v>0.8269109286165508</v>
      </c>
      <c r="CG67" s="178">
        <f t="shared" si="215"/>
        <v>0.8205938092229943</v>
      </c>
      <c r="CH67" s="212">
        <f t="shared" si="194"/>
        <v>0.81427668982943779</v>
      </c>
      <c r="CI67" s="178">
        <f t="shared" si="194"/>
        <v>0.81933038534428304</v>
      </c>
      <c r="CJ67" s="178">
        <f t="shared" si="194"/>
        <v>0.82185723310170566</v>
      </c>
      <c r="CK67" s="178">
        <f t="shared" si="194"/>
        <v>0.80859128237523692</v>
      </c>
      <c r="CL67" s="178">
        <f t="shared" si="194"/>
        <v>0.80543272267845867</v>
      </c>
      <c r="CM67" s="178">
        <f t="shared" si="195"/>
        <v>0.79658875552747943</v>
      </c>
      <c r="CN67" s="178">
        <f t="shared" si="195"/>
        <v>0.80290587492103604</v>
      </c>
      <c r="CO67" s="178">
        <f t="shared" si="195"/>
        <v>0.79027163613392293</v>
      </c>
      <c r="CP67" s="178">
        <f t="shared" si="195"/>
        <v>0.77384712571067593</v>
      </c>
      <c r="CQ67" s="178">
        <f t="shared" si="195"/>
        <v>0.75931775110549593</v>
      </c>
      <c r="CR67" s="178">
        <f t="shared" si="195"/>
        <v>0.75300063171193932</v>
      </c>
      <c r="CS67" s="178">
        <f t="shared" si="195"/>
        <v>0.75300063171193932</v>
      </c>
      <c r="CT67" s="212">
        <f t="shared" si="195"/>
        <v>0.75363234365129506</v>
      </c>
      <c r="CU67" s="178">
        <f t="shared" si="195"/>
        <v>0.74542008843967156</v>
      </c>
      <c r="CV67" s="178">
        <f t="shared" si="195"/>
        <v>0.74921036007580544</v>
      </c>
      <c r="CW67" s="178">
        <f t="shared" ref="CW67:DE69" si="216">CW51/$Z51</f>
        <v>0.74099810486418194</v>
      </c>
      <c r="CX67" s="178">
        <f t="shared" si="216"/>
        <v>0.73657612128869232</v>
      </c>
      <c r="CY67" s="178">
        <f t="shared" si="216"/>
        <v>0.73468098547062544</v>
      </c>
      <c r="CZ67" s="178">
        <f t="shared" si="216"/>
        <v>0.73089071383449145</v>
      </c>
      <c r="DA67" s="178">
        <f t="shared" si="216"/>
        <v>0.72836386607706882</v>
      </c>
      <c r="DB67" s="178">
        <f t="shared" si="216"/>
        <v>0.73847125710675932</v>
      </c>
      <c r="DC67" s="178">
        <f t="shared" si="216"/>
        <v>0.74542008843967156</v>
      </c>
      <c r="DD67" s="178">
        <f t="shared" si="216"/>
        <v>0.74542008843967156</v>
      </c>
      <c r="DE67" s="178">
        <f t="shared" si="216"/>
        <v>0.72962728995578019</v>
      </c>
      <c r="DF67" s="212">
        <f t="shared" ref="DF67:DK67" si="217">DF51/$Z51</f>
        <v>0.73468098547062544</v>
      </c>
      <c r="DG67" s="178">
        <f t="shared" si="217"/>
        <v>0.72394188250157931</v>
      </c>
      <c r="DH67" s="178">
        <f t="shared" si="217"/>
        <v>0.71509791535060008</v>
      </c>
      <c r="DI67" s="178">
        <f t="shared" si="217"/>
        <v>0.73341756159191407</v>
      </c>
      <c r="DJ67" s="178">
        <f t="shared" si="217"/>
        <v>0.73531269740998106</v>
      </c>
      <c r="DK67" s="178">
        <f t="shared" si="217"/>
        <v>0.74099810486418194</v>
      </c>
      <c r="DL67" s="178">
        <f t="shared" ref="DL67:DN67" si="218">DL51/$Z51</f>
        <v>0.74162981680353757</v>
      </c>
      <c r="DM67" s="178">
        <f t="shared" si="218"/>
        <v>0.75615919140871768</v>
      </c>
      <c r="DN67" s="178">
        <f t="shared" si="218"/>
        <v>0.75173720783322806</v>
      </c>
      <c r="DO67" s="178">
        <f t="shared" ref="DO67:EC67" si="219">DO51/$Z51</f>
        <v>0.76437144662034118</v>
      </c>
      <c r="DP67" s="178">
        <f t="shared" si="219"/>
        <v>0.75615919140871768</v>
      </c>
      <c r="DQ67" s="178">
        <f t="shared" si="219"/>
        <v>0.76121288692356281</v>
      </c>
      <c r="DR67" s="212">
        <f t="shared" si="219"/>
        <v>0.76121288692356281</v>
      </c>
      <c r="DS67" s="178">
        <f t="shared" si="219"/>
        <v>0.7814276689829438</v>
      </c>
      <c r="DT67" s="178">
        <f t="shared" si="219"/>
        <v>0.7896399241945673</v>
      </c>
      <c r="DU67" s="178">
        <f t="shared" si="219"/>
        <v>0.7978521794061908</v>
      </c>
      <c r="DV67" s="178">
        <f t="shared" si="219"/>
        <v>0.79911560328490205</v>
      </c>
      <c r="DW67" s="178">
        <f t="shared" si="219"/>
        <v>0.7978521794061908</v>
      </c>
      <c r="DX67" s="178">
        <f t="shared" si="219"/>
        <v>0.8123815540113708</v>
      </c>
      <c r="DY67" s="178">
        <f t="shared" si="219"/>
        <v>0.80480101073910293</v>
      </c>
      <c r="DZ67" s="178">
        <f t="shared" si="219"/>
        <v>0.80480101073910293</v>
      </c>
      <c r="EA67" s="178">
        <f t="shared" si="219"/>
        <v>0.80037902716361342</v>
      </c>
      <c r="EB67" s="178">
        <f t="shared" si="219"/>
        <v>0.80732785849652555</v>
      </c>
      <c r="EC67" s="178">
        <f t="shared" si="219"/>
        <v>0.82122552116234993</v>
      </c>
      <c r="EE67" s="177" t="s">
        <v>518</v>
      </c>
    </row>
    <row r="68" spans="2:135">
      <c r="B68" s="178"/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244" t="s">
        <v>335</v>
      </c>
      <c r="Z68" s="212">
        <f t="shared" ref="Z68:BU68" si="220">Z52/$Z52</f>
        <v>1</v>
      </c>
      <c r="AA68" s="178">
        <f t="shared" si="220"/>
        <v>1</v>
      </c>
      <c r="AB68" s="178">
        <f t="shared" si="220"/>
        <v>0.9877384196185286</v>
      </c>
      <c r="AC68" s="178">
        <f t="shared" si="220"/>
        <v>0.96730245231607626</v>
      </c>
      <c r="AD68" s="178">
        <f t="shared" si="220"/>
        <v>0.97411444141689374</v>
      </c>
      <c r="AE68" s="178">
        <f t="shared" si="220"/>
        <v>0.98501362397820158</v>
      </c>
      <c r="AF68" s="178">
        <f t="shared" si="220"/>
        <v>0.9877384196185286</v>
      </c>
      <c r="AG68" s="178">
        <f t="shared" si="220"/>
        <v>0.98228882833787468</v>
      </c>
      <c r="AH68" s="178">
        <f t="shared" si="220"/>
        <v>0.95231607629427795</v>
      </c>
      <c r="AI68" s="178">
        <f t="shared" si="220"/>
        <v>0.94277929155313356</v>
      </c>
      <c r="AJ68" s="178">
        <f t="shared" si="220"/>
        <v>0.96457765667574935</v>
      </c>
      <c r="AK68" s="178">
        <f t="shared" si="220"/>
        <v>0.94959128065395093</v>
      </c>
      <c r="AL68" s="212">
        <f t="shared" si="220"/>
        <v>0.9196185286103542</v>
      </c>
      <c r="AM68" s="178">
        <f t="shared" si="220"/>
        <v>0.93324250681198906</v>
      </c>
      <c r="AN68" s="178">
        <f t="shared" si="220"/>
        <v>0.93324250681198906</v>
      </c>
      <c r="AO68" s="178">
        <f t="shared" si="220"/>
        <v>0.94005449591280654</v>
      </c>
      <c r="AP68" s="178">
        <f t="shared" si="220"/>
        <v>0.94686648501362403</v>
      </c>
      <c r="AQ68" s="178">
        <f t="shared" si="220"/>
        <v>0.95640326975476841</v>
      </c>
      <c r="AR68" s="178">
        <f t="shared" si="220"/>
        <v>0.96866485013623982</v>
      </c>
      <c r="AS68" s="178">
        <f t="shared" si="220"/>
        <v>0.97956403269754766</v>
      </c>
      <c r="AT68" s="178">
        <f t="shared" si="220"/>
        <v>0.99182561307901906</v>
      </c>
      <c r="AU68" s="178">
        <f t="shared" si="220"/>
        <v>1.0013623978201636</v>
      </c>
      <c r="AV68" s="178">
        <f t="shared" si="220"/>
        <v>0.97275204359673029</v>
      </c>
      <c r="AW68" s="178">
        <f t="shared" si="220"/>
        <v>0.95776566757493187</v>
      </c>
      <c r="AX68" s="178">
        <f t="shared" si="220"/>
        <v>0.94959128065395093</v>
      </c>
      <c r="AY68" s="178">
        <f t="shared" si="220"/>
        <v>0.91416893732970028</v>
      </c>
      <c r="AZ68" s="178">
        <f t="shared" si="220"/>
        <v>0.88828337874659402</v>
      </c>
      <c r="BA68" s="178">
        <f t="shared" si="220"/>
        <v>0.88010899182561309</v>
      </c>
      <c r="BB68" s="178">
        <f t="shared" si="220"/>
        <v>0.85149863760217981</v>
      </c>
      <c r="BC68" s="178">
        <f t="shared" si="220"/>
        <v>0.8610354223433242</v>
      </c>
      <c r="BD68" s="178">
        <f t="shared" si="220"/>
        <v>0.84468664850136244</v>
      </c>
      <c r="BE68" s="178">
        <f t="shared" si="220"/>
        <v>0.82697547683923711</v>
      </c>
      <c r="BF68" s="178">
        <f t="shared" si="220"/>
        <v>0.82561307901907355</v>
      </c>
      <c r="BG68" s="178">
        <f t="shared" si="220"/>
        <v>0.82833787465940056</v>
      </c>
      <c r="BH68" s="178">
        <f t="shared" si="220"/>
        <v>0.80381471389645776</v>
      </c>
      <c r="BI68" s="178">
        <f t="shared" si="220"/>
        <v>0.78746594005449588</v>
      </c>
      <c r="BJ68" s="178">
        <f t="shared" si="220"/>
        <v>0.78610354223433243</v>
      </c>
      <c r="BK68" s="178">
        <f t="shared" si="220"/>
        <v>0.79155313351498635</v>
      </c>
      <c r="BL68" s="178">
        <f t="shared" si="220"/>
        <v>0.79564032697547682</v>
      </c>
      <c r="BM68" s="178">
        <f t="shared" si="220"/>
        <v>0.81198910081743869</v>
      </c>
      <c r="BN68" s="178">
        <f t="shared" si="220"/>
        <v>0.80381471389645776</v>
      </c>
      <c r="BO68" s="178">
        <f t="shared" si="220"/>
        <v>0.79427792915531337</v>
      </c>
      <c r="BP68" s="178">
        <f t="shared" si="220"/>
        <v>0.79155313351498635</v>
      </c>
      <c r="BQ68" s="178">
        <f t="shared" si="220"/>
        <v>0.80790190735694822</v>
      </c>
      <c r="BR68" s="178">
        <f t="shared" si="220"/>
        <v>0.81607629427792916</v>
      </c>
      <c r="BS68" s="178">
        <f t="shared" si="220"/>
        <v>0.79836512261580383</v>
      </c>
      <c r="BT68" s="178">
        <f t="shared" si="220"/>
        <v>0.81335149863760214</v>
      </c>
      <c r="BU68" s="178">
        <f t="shared" si="220"/>
        <v>0.86920980926430513</v>
      </c>
      <c r="BV68" s="343"/>
      <c r="BW68" s="249"/>
      <c r="BX68" s="249"/>
      <c r="BY68" s="249"/>
      <c r="BZ68" s="249"/>
      <c r="CA68" s="249"/>
      <c r="CB68" s="249"/>
      <c r="CC68" s="249"/>
      <c r="CD68" s="249"/>
      <c r="CE68" s="249"/>
      <c r="CF68" s="249"/>
      <c r="CG68" s="249"/>
      <c r="CH68" s="343"/>
      <c r="CI68" s="249"/>
      <c r="CJ68" s="249"/>
      <c r="CK68" s="249"/>
      <c r="CL68" s="249"/>
      <c r="CM68" s="249"/>
      <c r="CN68" s="249"/>
      <c r="CO68" s="249"/>
      <c r="CP68" s="249"/>
      <c r="CQ68" s="249"/>
      <c r="CR68" s="249"/>
      <c r="CS68" s="249"/>
      <c r="CT68" s="343"/>
      <c r="CU68" s="249"/>
      <c r="CV68" s="249"/>
      <c r="CW68" s="249"/>
      <c r="CX68" s="249"/>
      <c r="CY68" s="249"/>
      <c r="CZ68" s="249"/>
      <c r="DA68" s="249"/>
      <c r="DB68" s="249"/>
      <c r="DC68" s="249"/>
      <c r="DD68" s="249"/>
      <c r="DE68" s="249"/>
      <c r="DF68" s="343"/>
      <c r="DG68" s="249"/>
      <c r="DH68" s="249"/>
      <c r="DI68" s="249"/>
      <c r="DJ68" s="249"/>
      <c r="DK68" s="249"/>
      <c r="DL68" s="249"/>
      <c r="DM68" s="249"/>
      <c r="DN68" s="249"/>
      <c r="DO68" s="249"/>
      <c r="DP68" s="249"/>
      <c r="DQ68" s="249"/>
      <c r="DR68" s="343"/>
      <c r="EE68" s="244" t="s">
        <v>335</v>
      </c>
    </row>
    <row r="69" spans="2:135">
      <c r="B69" s="178"/>
      <c r="C69" s="178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244" t="s">
        <v>525</v>
      </c>
      <c r="Z69" s="212">
        <f t="shared" si="215"/>
        <v>1</v>
      </c>
      <c r="AA69" s="178">
        <f t="shared" si="215"/>
        <v>1.0148793322446017</v>
      </c>
      <c r="AB69" s="178">
        <f t="shared" si="215"/>
        <v>1.0225004536381781</v>
      </c>
      <c r="AC69" s="178">
        <f t="shared" si="215"/>
        <v>1.0219560878243512</v>
      </c>
      <c r="AD69" s="178">
        <f t="shared" si="215"/>
        <v>1.0217746325530757</v>
      </c>
      <c r="AE69" s="178">
        <f t="shared" si="215"/>
        <v>1.0134276900743966</v>
      </c>
      <c r="AF69" s="178">
        <f t="shared" si="215"/>
        <v>1.0027218290691344</v>
      </c>
      <c r="AG69" s="178">
        <f t="shared" si="215"/>
        <v>0.99818544728724368</v>
      </c>
      <c r="AH69" s="178">
        <f t="shared" si="215"/>
        <v>0.98530212302667397</v>
      </c>
      <c r="AI69" s="178">
        <f t="shared" si="215"/>
        <v>0.99292324442025037</v>
      </c>
      <c r="AJ69" s="178">
        <f t="shared" si="215"/>
        <v>0.99528216294683358</v>
      </c>
      <c r="AK69" s="178">
        <f t="shared" si="215"/>
        <v>0.9865723099256033</v>
      </c>
      <c r="AL69" s="212">
        <f t="shared" si="215"/>
        <v>0.96770096171293774</v>
      </c>
      <c r="AM69" s="178">
        <f t="shared" si="215"/>
        <v>0.94302304481945198</v>
      </c>
      <c r="AN69" s="178">
        <f t="shared" si="215"/>
        <v>0.91997822536744689</v>
      </c>
      <c r="AO69" s="178">
        <f t="shared" si="215"/>
        <v>0.9118127381600436</v>
      </c>
      <c r="AP69" s="178">
        <f t="shared" si="215"/>
        <v>0.89892941389947378</v>
      </c>
      <c r="AQ69" s="178">
        <f t="shared" si="215"/>
        <v>0.88586463436762841</v>
      </c>
      <c r="AR69" s="178">
        <f t="shared" si="215"/>
        <v>0.88132825258573766</v>
      </c>
      <c r="AS69" s="178">
        <f t="shared" si="215"/>
        <v>0.87316276537833426</v>
      </c>
      <c r="AT69" s="178">
        <f t="shared" si="215"/>
        <v>0.86027944111776444</v>
      </c>
      <c r="AU69" s="178">
        <f t="shared" si="215"/>
        <v>0.84158954817637455</v>
      </c>
      <c r="AV69" s="178">
        <f t="shared" si="215"/>
        <v>0.82416984213391398</v>
      </c>
      <c r="AW69" s="178">
        <f t="shared" si="215"/>
        <v>0.80257666485211399</v>
      </c>
      <c r="AX69" s="178">
        <f t="shared" si="215"/>
        <v>0.77499546361821814</v>
      </c>
      <c r="AY69" s="178">
        <f t="shared" si="215"/>
        <v>0.75793866811830879</v>
      </c>
      <c r="AZ69" s="178">
        <f t="shared" si="215"/>
        <v>0.75340228633641804</v>
      </c>
      <c r="BA69" s="178">
        <f t="shared" si="215"/>
        <v>0.73598258029395758</v>
      </c>
      <c r="BB69" s="178">
        <f t="shared" si="215"/>
        <v>0.72926873525675917</v>
      </c>
      <c r="BC69" s="178">
        <f t="shared" si="215"/>
        <v>0.73126474324079116</v>
      </c>
      <c r="BD69" s="178">
        <f t="shared" si="215"/>
        <v>0.71856287425149701</v>
      </c>
      <c r="BE69" s="178">
        <f t="shared" si="215"/>
        <v>0.72019597169297767</v>
      </c>
      <c r="BF69" s="178">
        <f t="shared" si="215"/>
        <v>0.7334422064960987</v>
      </c>
      <c r="BG69" s="178">
        <f t="shared" si="215"/>
        <v>0.72654690618762474</v>
      </c>
      <c r="BH69" s="178">
        <f t="shared" si="215"/>
        <v>0.73543821448013069</v>
      </c>
      <c r="BI69" s="178">
        <f t="shared" si="215"/>
        <v>0.69860279441117767</v>
      </c>
      <c r="BJ69" s="178">
        <f t="shared" si="215"/>
        <v>0.70785701324623485</v>
      </c>
      <c r="BK69" s="178">
        <f t="shared" si="215"/>
        <v>0.72600254037379786</v>
      </c>
      <c r="BL69" s="178">
        <f t="shared" si="215"/>
        <v>0.7243694429323172</v>
      </c>
      <c r="BM69" s="178">
        <f t="shared" si="215"/>
        <v>0.73380511703864992</v>
      </c>
      <c r="BN69" s="178">
        <f t="shared" si="215"/>
        <v>0.74469243331518775</v>
      </c>
      <c r="BO69" s="178">
        <f t="shared" si="215"/>
        <v>0.75140627835238616</v>
      </c>
      <c r="BP69" s="178">
        <f t="shared" si="215"/>
        <v>0.74959172563962984</v>
      </c>
      <c r="BQ69" s="178">
        <f t="shared" si="215"/>
        <v>0.74650698602794407</v>
      </c>
      <c r="BR69" s="178">
        <f t="shared" si="215"/>
        <v>0.73471239339502814</v>
      </c>
      <c r="BS69" s="178">
        <f t="shared" si="215"/>
        <v>0.73307929595354748</v>
      </c>
      <c r="BT69" s="178">
        <f t="shared" si="215"/>
        <v>0.7094901106877155</v>
      </c>
      <c r="BU69" s="178">
        <f t="shared" si="215"/>
        <v>0.76011613137361644</v>
      </c>
      <c r="BV69" s="212">
        <f t="shared" si="215"/>
        <v>0.76519687896933408</v>
      </c>
      <c r="BW69" s="178">
        <f t="shared" si="215"/>
        <v>0.75430956269279625</v>
      </c>
      <c r="BX69" s="178">
        <f t="shared" si="215"/>
        <v>0.75757575757575757</v>
      </c>
      <c r="BY69" s="178">
        <f t="shared" si="215"/>
        <v>0.74469243331518775</v>
      </c>
      <c r="BZ69" s="178">
        <f t="shared" si="215"/>
        <v>0.72999455634186172</v>
      </c>
      <c r="CA69" s="178">
        <f t="shared" si="215"/>
        <v>0.70858283433133729</v>
      </c>
      <c r="CB69" s="178">
        <f t="shared" si="215"/>
        <v>0.69515514425694069</v>
      </c>
      <c r="CC69" s="178">
        <f t="shared" si="215"/>
        <v>0.67864271457085823</v>
      </c>
      <c r="CD69" s="178">
        <f t="shared" si="215"/>
        <v>0.66448920341135909</v>
      </c>
      <c r="CE69" s="178">
        <f t="shared" si="215"/>
        <v>0.65287606604971871</v>
      </c>
      <c r="CF69" s="178">
        <f t="shared" si="215"/>
        <v>0.64652513155507163</v>
      </c>
      <c r="CG69" s="178">
        <f t="shared" si="215"/>
        <v>0.61005262202866994</v>
      </c>
      <c r="CH69" s="212">
        <f t="shared" si="194"/>
        <v>0.60170567954999088</v>
      </c>
      <c r="CI69" s="178">
        <f t="shared" si="194"/>
        <v>0.59644347668299769</v>
      </c>
      <c r="CJ69" s="178">
        <f t="shared" si="194"/>
        <v>0.58174559970967155</v>
      </c>
      <c r="CK69" s="178">
        <f t="shared" si="194"/>
        <v>0.57321720195971693</v>
      </c>
      <c r="CL69" s="178">
        <f t="shared" si="194"/>
        <v>0.57230992560333882</v>
      </c>
      <c r="CM69" s="178">
        <f t="shared" si="195"/>
        <v>0.57013246234803117</v>
      </c>
      <c r="CN69" s="178">
        <f t="shared" si="195"/>
        <v>0.56668481219379419</v>
      </c>
      <c r="CO69" s="178">
        <f t="shared" si="195"/>
        <v>0.56940664126292873</v>
      </c>
      <c r="CP69" s="178">
        <f t="shared" si="195"/>
        <v>0.56940664126292873</v>
      </c>
      <c r="CQ69" s="178">
        <f t="shared" si="195"/>
        <v>0.57267283614589004</v>
      </c>
      <c r="CR69" s="178">
        <f t="shared" si="195"/>
        <v>0.57267283614589004</v>
      </c>
      <c r="CS69" s="178">
        <f t="shared" si="195"/>
        <v>0.57884231536926145</v>
      </c>
      <c r="CT69" s="212">
        <f t="shared" si="195"/>
        <v>0.579568136454364</v>
      </c>
      <c r="CU69" s="178">
        <f t="shared" si="195"/>
        <v>0.58519324986390853</v>
      </c>
      <c r="CV69" s="178">
        <f t="shared" si="195"/>
        <v>0.59027399745962617</v>
      </c>
      <c r="CW69" s="178">
        <f t="shared" si="216"/>
        <v>0.59662493195427324</v>
      </c>
      <c r="CX69" s="178">
        <f t="shared" si="216"/>
        <v>0.59136272908727994</v>
      </c>
      <c r="CY69" s="178">
        <f t="shared" si="216"/>
        <v>0.59081836327345305</v>
      </c>
      <c r="CZ69" s="178">
        <f t="shared" si="216"/>
        <v>0.58827798947559429</v>
      </c>
      <c r="DA69" s="178">
        <f t="shared" si="216"/>
        <v>0.57448738885864636</v>
      </c>
      <c r="DB69" s="178">
        <f t="shared" si="216"/>
        <v>0.5714026492469606</v>
      </c>
      <c r="DC69" s="178">
        <f t="shared" si="216"/>
        <v>0.56015242242787155</v>
      </c>
      <c r="DD69" s="178">
        <f t="shared" si="216"/>
        <v>0.55579749591725636</v>
      </c>
      <c r="DE69" s="178">
        <f t="shared" si="216"/>
        <v>0.55924514607149334</v>
      </c>
      <c r="DF69" s="212">
        <f t="shared" ref="DF69:DU70" si="221">DF53/$Z53</f>
        <v>0.55833786971511523</v>
      </c>
      <c r="DG69" s="178">
        <f t="shared" si="221"/>
        <v>0.55489021956087825</v>
      </c>
      <c r="DH69" s="178">
        <f t="shared" si="221"/>
        <v>0.55743059335873713</v>
      </c>
      <c r="DI69" s="178">
        <f t="shared" si="221"/>
        <v>0.5556160406459808</v>
      </c>
      <c r="DJ69" s="178">
        <f t="shared" si="221"/>
        <v>0.54763200870985307</v>
      </c>
      <c r="DK69" s="178">
        <f t="shared" si="221"/>
        <v>0.53728905824714213</v>
      </c>
      <c r="DL69" s="178">
        <f t="shared" si="221"/>
        <v>0.53638178189076391</v>
      </c>
      <c r="DM69" s="178">
        <f t="shared" si="221"/>
        <v>0.53238976592270004</v>
      </c>
      <c r="DN69" s="178">
        <f t="shared" si="221"/>
        <v>0.5287606604971874</v>
      </c>
      <c r="DO69" s="178">
        <f t="shared" si="221"/>
        <v>0.52168390491743788</v>
      </c>
      <c r="DP69" s="178">
        <f t="shared" si="221"/>
        <v>0.51841771003447645</v>
      </c>
      <c r="DQ69" s="178">
        <f t="shared" si="221"/>
        <v>0.52222827073126477</v>
      </c>
      <c r="DR69" s="212">
        <f t="shared" si="221"/>
        <v>0.51406278352386137</v>
      </c>
      <c r="DS69" s="178">
        <f t="shared" si="221"/>
        <v>0.5138813282525857</v>
      </c>
      <c r="DT69" s="178">
        <f t="shared" si="221"/>
        <v>0.5100707675557975</v>
      </c>
      <c r="DU69" s="178">
        <f t="shared" si="221"/>
        <v>0.50952640174197061</v>
      </c>
      <c r="DV69" s="178">
        <f t="shared" ref="DV69:DZ70" si="222">DV53/$Z53</f>
        <v>0.51696606786427146</v>
      </c>
      <c r="DW69" s="178">
        <f t="shared" si="222"/>
        <v>0.5287606604971874</v>
      </c>
      <c r="DX69" s="178"/>
      <c r="DY69" s="178"/>
      <c r="DZ69" s="178"/>
      <c r="EA69" s="178"/>
      <c r="EB69" s="178"/>
      <c r="EC69" s="178"/>
      <c r="EE69" s="244" t="s">
        <v>525</v>
      </c>
    </row>
    <row r="70" spans="2:135">
      <c r="B70" s="178"/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244" t="s">
        <v>381</v>
      </c>
      <c r="Z70" s="212">
        <f t="shared" ref="Z70:BX70" si="223">Z54/$Z54</f>
        <v>1</v>
      </c>
      <c r="AA70" s="178">
        <f t="shared" si="223"/>
        <v>0.9943661971830986</v>
      </c>
      <c r="AB70" s="178">
        <f t="shared" si="223"/>
        <v>0.9746478873239437</v>
      </c>
      <c r="AC70" s="178">
        <f t="shared" si="223"/>
        <v>0.95211267605633798</v>
      </c>
      <c r="AD70" s="178">
        <f t="shared" si="223"/>
        <v>0.94460093896713615</v>
      </c>
      <c r="AE70" s="178">
        <f t="shared" si="223"/>
        <v>0.93708920187793432</v>
      </c>
      <c r="AF70" s="178">
        <f t="shared" si="223"/>
        <v>0.92582159624413141</v>
      </c>
      <c r="AG70" s="178">
        <f t="shared" si="223"/>
        <v>0.92112676056338028</v>
      </c>
      <c r="AH70" s="178">
        <f t="shared" si="223"/>
        <v>0.9061032863849765</v>
      </c>
      <c r="AI70" s="178">
        <f t="shared" si="223"/>
        <v>0.8976525821596244</v>
      </c>
      <c r="AJ70" s="178">
        <f t="shared" si="223"/>
        <v>0.8835680751173709</v>
      </c>
      <c r="AK70" s="178">
        <f t="shared" si="223"/>
        <v>0.85821596244131459</v>
      </c>
      <c r="AL70" s="212">
        <f t="shared" si="223"/>
        <v>0.85164319248826292</v>
      </c>
      <c r="AM70" s="178">
        <f t="shared" si="223"/>
        <v>0.84319248826291082</v>
      </c>
      <c r="AN70" s="178">
        <f t="shared" si="223"/>
        <v>0.84976525821596249</v>
      </c>
      <c r="AO70" s="178">
        <f t="shared" si="223"/>
        <v>0.85633802816901405</v>
      </c>
      <c r="AP70" s="178">
        <f t="shared" si="223"/>
        <v>0.85727699530516432</v>
      </c>
      <c r="AQ70" s="178">
        <f t="shared" si="223"/>
        <v>0.8666666666666667</v>
      </c>
      <c r="AR70" s="178">
        <f t="shared" si="223"/>
        <v>0.8751173708920188</v>
      </c>
      <c r="AS70" s="178">
        <f t="shared" si="223"/>
        <v>0.8779342723004695</v>
      </c>
      <c r="AT70" s="178">
        <f t="shared" si="223"/>
        <v>0.89295774647887327</v>
      </c>
      <c r="AU70" s="178">
        <f t="shared" si="223"/>
        <v>0.87042253521126756</v>
      </c>
      <c r="AV70" s="178">
        <f t="shared" si="223"/>
        <v>0.87699530516431923</v>
      </c>
      <c r="AW70" s="178">
        <f t="shared" si="223"/>
        <v>0.87323943661971826</v>
      </c>
      <c r="AX70" s="178">
        <f t="shared" si="223"/>
        <v>0.85539906103286389</v>
      </c>
      <c r="AY70" s="178">
        <f t="shared" si="223"/>
        <v>0.85258215962441319</v>
      </c>
      <c r="AZ70" s="178">
        <f t="shared" si="223"/>
        <v>0.83474178403755872</v>
      </c>
      <c r="BA70" s="178">
        <f t="shared" si="223"/>
        <v>0.83286384976525818</v>
      </c>
      <c r="BB70" s="178">
        <f t="shared" si="223"/>
        <v>0.82723004694835678</v>
      </c>
      <c r="BC70" s="178">
        <f t="shared" si="223"/>
        <v>0.80563380281690145</v>
      </c>
      <c r="BD70" s="178">
        <f t="shared" si="223"/>
        <v>0.7784037558685446</v>
      </c>
      <c r="BE70" s="178">
        <f t="shared" si="223"/>
        <v>0.75492957746478873</v>
      </c>
      <c r="BF70" s="178">
        <f t="shared" si="223"/>
        <v>0.74178403755868549</v>
      </c>
      <c r="BG70" s="178">
        <f t="shared" si="223"/>
        <v>0.75211267605633803</v>
      </c>
      <c r="BH70" s="178">
        <f t="shared" si="223"/>
        <v>0.72300469483568075</v>
      </c>
      <c r="BI70" s="178">
        <f t="shared" si="223"/>
        <v>0.69671361502347418</v>
      </c>
      <c r="BJ70" s="178">
        <f t="shared" si="223"/>
        <v>0.71079812206572768</v>
      </c>
      <c r="BK70" s="178">
        <f t="shared" si="223"/>
        <v>0.71173708920187795</v>
      </c>
      <c r="BL70" s="178">
        <f t="shared" si="223"/>
        <v>0.72112676056338032</v>
      </c>
      <c r="BM70" s="178">
        <f t="shared" si="223"/>
        <v>0.70516431924882628</v>
      </c>
      <c r="BN70" s="178">
        <f t="shared" si="223"/>
        <v>0.70704225352112671</v>
      </c>
      <c r="BO70" s="178">
        <f t="shared" si="223"/>
        <v>0.70046948356807515</v>
      </c>
      <c r="BP70" s="178">
        <f t="shared" si="223"/>
        <v>0.68826291079812207</v>
      </c>
      <c r="BQ70" s="178">
        <f t="shared" si="223"/>
        <v>0.70234741784037558</v>
      </c>
      <c r="BR70" s="178">
        <f t="shared" si="223"/>
        <v>0.6957746478873239</v>
      </c>
      <c r="BS70" s="178">
        <f t="shared" si="223"/>
        <v>0.69107981220657277</v>
      </c>
      <c r="BT70" s="178">
        <f t="shared" si="223"/>
        <v>0.69765258215962445</v>
      </c>
      <c r="BU70" s="178">
        <f t="shared" si="223"/>
        <v>0.73145539906103285</v>
      </c>
      <c r="BV70" s="212">
        <f t="shared" si="223"/>
        <v>0.71549295774647892</v>
      </c>
      <c r="BW70" s="178">
        <f t="shared" si="223"/>
        <v>0.70328638497652585</v>
      </c>
      <c r="BX70" s="178">
        <f t="shared" si="223"/>
        <v>0.68826291079812207</v>
      </c>
      <c r="BY70" s="249"/>
      <c r="BZ70" s="249"/>
      <c r="CA70" s="249"/>
      <c r="CB70" s="249"/>
      <c r="CC70" s="249"/>
      <c r="CD70" s="249"/>
      <c r="CE70" s="249"/>
      <c r="CF70" s="249"/>
      <c r="CG70" s="249"/>
      <c r="CH70" s="343"/>
      <c r="CI70" s="249"/>
      <c r="CJ70" s="249"/>
      <c r="CK70" s="249"/>
      <c r="CL70" s="249"/>
      <c r="CM70" s="249"/>
      <c r="CN70" s="249"/>
      <c r="CO70" s="249"/>
      <c r="CP70" s="249"/>
      <c r="CQ70" s="249"/>
      <c r="CR70" s="249"/>
      <c r="CS70" s="249"/>
      <c r="CT70" s="343"/>
      <c r="CU70" s="249"/>
      <c r="CV70" s="249"/>
      <c r="CW70" s="249"/>
      <c r="CX70" s="249"/>
      <c r="CY70" s="249"/>
      <c r="CZ70" s="249"/>
      <c r="DA70" s="249"/>
      <c r="DB70" s="249"/>
      <c r="DC70" s="249"/>
      <c r="DD70" s="249"/>
      <c r="DE70" s="249"/>
      <c r="DF70" s="212">
        <f t="shared" si="221"/>
        <v>0.5849765258215962</v>
      </c>
      <c r="DG70" s="559">
        <f t="shared" si="221"/>
        <v>0.58967136150234745</v>
      </c>
      <c r="DH70" s="559">
        <f t="shared" si="221"/>
        <v>0.56995305164319254</v>
      </c>
      <c r="DI70" s="559">
        <f t="shared" si="221"/>
        <v>0.56995305164319254</v>
      </c>
      <c r="DJ70" s="559">
        <f t="shared" si="221"/>
        <v>0.57464788732394367</v>
      </c>
      <c r="DK70" s="559">
        <f t="shared" si="221"/>
        <v>0.56713615023474173</v>
      </c>
      <c r="DL70" s="559">
        <f t="shared" si="221"/>
        <v>0.57840375586854464</v>
      </c>
      <c r="DM70" s="559">
        <f t="shared" si="221"/>
        <v>0.59718309859154928</v>
      </c>
      <c r="DN70" s="559">
        <f t="shared" si="221"/>
        <v>0.58309859154929577</v>
      </c>
      <c r="DO70" s="559">
        <f t="shared" si="221"/>
        <v>0.58873239436619718</v>
      </c>
      <c r="DP70" s="559">
        <f t="shared" si="221"/>
        <v>0.58873239436619718</v>
      </c>
      <c r="DQ70" s="559">
        <f t="shared" si="221"/>
        <v>0.59342723004694831</v>
      </c>
      <c r="DR70" s="212">
        <f t="shared" si="221"/>
        <v>0.58685446009389675</v>
      </c>
      <c r="DS70" s="559">
        <f t="shared" si="221"/>
        <v>0.59718309859154928</v>
      </c>
      <c r="DT70" s="559">
        <f t="shared" si="221"/>
        <v>0.59436619718309858</v>
      </c>
      <c r="DU70" s="559">
        <f t="shared" si="221"/>
        <v>0.59906103286384982</v>
      </c>
      <c r="DV70" s="559">
        <f t="shared" si="222"/>
        <v>0.59061032863849761</v>
      </c>
      <c r="DW70" s="559">
        <f t="shared" si="222"/>
        <v>0.568075117370892</v>
      </c>
      <c r="DX70" s="559">
        <f t="shared" si="222"/>
        <v>0.5596244131455399</v>
      </c>
      <c r="DY70" s="559">
        <f t="shared" si="222"/>
        <v>0.54741784037558683</v>
      </c>
      <c r="DZ70" s="559">
        <f t="shared" si="222"/>
        <v>0.53802816901408446</v>
      </c>
      <c r="EA70" s="559"/>
      <c r="EB70" s="559"/>
      <c r="EC70" s="559"/>
      <c r="EE70" s="244" t="s">
        <v>381</v>
      </c>
    </row>
    <row r="71" spans="2:135">
      <c r="B71" s="178"/>
      <c r="C71" s="178"/>
      <c r="D71" s="178"/>
      <c r="E71" s="178"/>
      <c r="F71" s="178"/>
      <c r="G71" s="178"/>
      <c r="H71" s="178"/>
      <c r="I71" s="178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244" t="s">
        <v>383</v>
      </c>
      <c r="Z71" s="212">
        <f t="shared" ref="Z71:CK71" si="224">Z55/$Z55</f>
        <v>1</v>
      </c>
      <c r="AA71" s="178">
        <f t="shared" si="224"/>
        <v>1.0205278592375366</v>
      </c>
      <c r="AB71" s="178">
        <f t="shared" si="224"/>
        <v>0.97653958944281527</v>
      </c>
      <c r="AC71" s="178">
        <f t="shared" si="224"/>
        <v>0.94428152492668627</v>
      </c>
      <c r="AD71" s="178">
        <f t="shared" si="224"/>
        <v>0.93255131964809379</v>
      </c>
      <c r="AE71" s="178">
        <f t="shared" si="224"/>
        <v>0.92668621700879761</v>
      </c>
      <c r="AF71" s="178">
        <f t="shared" si="224"/>
        <v>0.91202346041055715</v>
      </c>
      <c r="AG71" s="178">
        <f t="shared" si="224"/>
        <v>0.91495601173020524</v>
      </c>
      <c r="AH71" s="178">
        <f t="shared" si="224"/>
        <v>0.89149560117302051</v>
      </c>
      <c r="AI71" s="178">
        <f t="shared" si="224"/>
        <v>0.87976539589442815</v>
      </c>
      <c r="AJ71" s="178">
        <f t="shared" si="224"/>
        <v>0.87683284457478006</v>
      </c>
      <c r="AK71" s="178">
        <f t="shared" si="224"/>
        <v>0.81818181818181823</v>
      </c>
      <c r="AL71" s="212">
        <f t="shared" si="224"/>
        <v>0.79765395894428148</v>
      </c>
      <c r="AM71" s="178">
        <f t="shared" si="224"/>
        <v>0.75073313782991202</v>
      </c>
      <c r="AN71" s="178">
        <f t="shared" si="224"/>
        <v>0.76539589442815248</v>
      </c>
      <c r="AO71" s="178">
        <f t="shared" si="224"/>
        <v>0.77419354838709675</v>
      </c>
      <c r="AP71" s="178">
        <f t="shared" si="224"/>
        <v>0.80938416422287385</v>
      </c>
      <c r="AQ71" s="178">
        <f t="shared" si="224"/>
        <v>0.77712609970674484</v>
      </c>
      <c r="AR71" s="178">
        <f t="shared" si="224"/>
        <v>0.7595307917888563</v>
      </c>
      <c r="AS71" s="178">
        <f t="shared" si="224"/>
        <v>0.73313782991202348</v>
      </c>
      <c r="AT71" s="178">
        <f t="shared" si="224"/>
        <v>0.71260997067448684</v>
      </c>
      <c r="AU71" s="178">
        <f t="shared" si="224"/>
        <v>0.71260997067448684</v>
      </c>
      <c r="AV71" s="178">
        <f t="shared" si="224"/>
        <v>0.71554252199413493</v>
      </c>
      <c r="AW71" s="178">
        <f t="shared" si="224"/>
        <v>0.71554252199413493</v>
      </c>
      <c r="AX71" s="178">
        <f t="shared" si="224"/>
        <v>0.70967741935483875</v>
      </c>
      <c r="AY71" s="178">
        <f t="shared" si="224"/>
        <v>0.70381231671554256</v>
      </c>
      <c r="AZ71" s="178">
        <f t="shared" si="224"/>
        <v>0.66862170087976536</v>
      </c>
      <c r="BA71" s="178">
        <f t="shared" si="224"/>
        <v>0.66275659824046917</v>
      </c>
      <c r="BB71" s="178">
        <f t="shared" si="224"/>
        <v>0.65102639296187681</v>
      </c>
      <c r="BC71" s="178">
        <f t="shared" si="224"/>
        <v>0.63929618768328444</v>
      </c>
      <c r="BD71" s="178">
        <f t="shared" si="224"/>
        <v>0.64516129032258063</v>
      </c>
      <c r="BE71" s="178">
        <f t="shared" si="224"/>
        <v>0.64222873900293254</v>
      </c>
      <c r="BF71" s="178">
        <f t="shared" si="224"/>
        <v>0.64222873900293254</v>
      </c>
      <c r="BG71" s="178">
        <f t="shared" si="224"/>
        <v>0.68328445747800581</v>
      </c>
      <c r="BH71" s="178">
        <f t="shared" si="224"/>
        <v>0.65689149560117299</v>
      </c>
      <c r="BI71" s="178">
        <f t="shared" si="224"/>
        <v>0.63343108504398826</v>
      </c>
      <c r="BJ71" s="178">
        <f t="shared" si="224"/>
        <v>0.64809384164222872</v>
      </c>
      <c r="BK71" s="178">
        <f t="shared" si="224"/>
        <v>0.65982404692082108</v>
      </c>
      <c r="BL71" s="178">
        <f t="shared" si="224"/>
        <v>0.66862170087976536</v>
      </c>
      <c r="BM71" s="178">
        <f t="shared" si="224"/>
        <v>0.63343108504398826</v>
      </c>
      <c r="BN71" s="178">
        <f t="shared" si="224"/>
        <v>0.58357771260997071</v>
      </c>
      <c r="BO71" s="178">
        <f t="shared" si="224"/>
        <v>0.59237536656891498</v>
      </c>
      <c r="BP71" s="178">
        <f t="shared" si="224"/>
        <v>0.58064516129032262</v>
      </c>
      <c r="BQ71" s="178">
        <f t="shared" si="224"/>
        <v>0.57184750733137835</v>
      </c>
      <c r="BR71" s="178">
        <f t="shared" si="224"/>
        <v>0.57184750733137835</v>
      </c>
      <c r="BS71" s="178">
        <f t="shared" si="224"/>
        <v>0.51026392961876832</v>
      </c>
      <c r="BT71" s="178">
        <f t="shared" si="224"/>
        <v>0.52199413489736068</v>
      </c>
      <c r="BU71" s="178">
        <f t="shared" si="224"/>
        <v>0.54545454545454541</v>
      </c>
      <c r="BV71" s="212">
        <f t="shared" si="224"/>
        <v>0.51906158357771259</v>
      </c>
      <c r="BW71" s="178">
        <f t="shared" si="224"/>
        <v>0.50439882697947214</v>
      </c>
      <c r="BX71" s="178">
        <f t="shared" si="224"/>
        <v>0.49560117302052786</v>
      </c>
      <c r="BY71" s="178">
        <f t="shared" si="224"/>
        <v>0.51906158357771259</v>
      </c>
      <c r="BZ71" s="178">
        <f t="shared" si="224"/>
        <v>0.52492668621700878</v>
      </c>
      <c r="CA71" s="178">
        <f t="shared" si="224"/>
        <v>0.55425219941348969</v>
      </c>
      <c r="CB71" s="178">
        <f t="shared" si="224"/>
        <v>0.54545454545454541</v>
      </c>
      <c r="CC71" s="178">
        <f t="shared" si="224"/>
        <v>0.53372434017595305</v>
      </c>
      <c r="CD71" s="178">
        <f t="shared" si="224"/>
        <v>0.52492668621700878</v>
      </c>
      <c r="CE71" s="178">
        <f t="shared" si="224"/>
        <v>0.52492668621700878</v>
      </c>
      <c r="CF71" s="178">
        <f t="shared" si="224"/>
        <v>0.49560117302052786</v>
      </c>
      <c r="CG71" s="178">
        <f t="shared" si="224"/>
        <v>0.47800586510263932</v>
      </c>
      <c r="CH71" s="178">
        <f t="shared" si="224"/>
        <v>0.50146627565982405</v>
      </c>
      <c r="CI71" s="178">
        <f t="shared" si="224"/>
        <v>0.50439882697947214</v>
      </c>
      <c r="CJ71" s="178">
        <f t="shared" si="224"/>
        <v>0.51319648093841641</v>
      </c>
      <c r="CK71" s="178">
        <f t="shared" si="224"/>
        <v>0.50439882697947214</v>
      </c>
      <c r="CL71" s="178">
        <f t="shared" ref="CL71:DE71" si="225">CL55/$Z55</f>
        <v>0.5161290322580645</v>
      </c>
      <c r="CM71" s="178">
        <f t="shared" si="225"/>
        <v>0.4838709677419355</v>
      </c>
      <c r="CN71" s="178">
        <f t="shared" si="225"/>
        <v>0.49266862170087977</v>
      </c>
      <c r="CO71" s="178">
        <f t="shared" si="225"/>
        <v>0.51026392961876832</v>
      </c>
      <c r="CP71" s="178">
        <f t="shared" si="225"/>
        <v>0.53079178885630496</v>
      </c>
      <c r="CQ71" s="178">
        <f t="shared" si="225"/>
        <v>0.52199413489736068</v>
      </c>
      <c r="CR71" s="178">
        <f t="shared" si="225"/>
        <v>0.54545454545454541</v>
      </c>
      <c r="CS71" s="178">
        <f t="shared" si="225"/>
        <v>0.56011730205278587</v>
      </c>
      <c r="CT71" s="212">
        <f t="shared" si="225"/>
        <v>0.54838709677419351</v>
      </c>
      <c r="CU71" s="178">
        <f t="shared" si="225"/>
        <v>0.54545454545454541</v>
      </c>
      <c r="CV71" s="178">
        <f t="shared" si="225"/>
        <v>0.54838709677419351</v>
      </c>
      <c r="CW71" s="178">
        <f t="shared" si="225"/>
        <v>0.5513196480938416</v>
      </c>
      <c r="CX71" s="178">
        <f t="shared" si="225"/>
        <v>0.55425219941348969</v>
      </c>
      <c r="CY71" s="178">
        <f t="shared" si="225"/>
        <v>0.56598240469208216</v>
      </c>
      <c r="CZ71" s="178">
        <f t="shared" si="225"/>
        <v>0.57184750733137835</v>
      </c>
      <c r="DA71" s="178">
        <f t="shared" si="225"/>
        <v>0.56598240469208216</v>
      </c>
      <c r="DB71" s="178">
        <f t="shared" si="225"/>
        <v>0.54838709677419351</v>
      </c>
      <c r="DC71" s="178">
        <f t="shared" si="225"/>
        <v>0.56598240469208216</v>
      </c>
      <c r="DD71" s="178">
        <f t="shared" si="225"/>
        <v>0.57771260997067453</v>
      </c>
      <c r="DE71" s="178">
        <f t="shared" si="225"/>
        <v>0.57771260997067453</v>
      </c>
      <c r="DF71" s="212">
        <f t="shared" ref="DF71:DZ71" si="226">DF55/$Z55</f>
        <v>0.56891495601173026</v>
      </c>
      <c r="DG71" s="178">
        <f t="shared" si="226"/>
        <v>0.56891495601173026</v>
      </c>
      <c r="DH71" s="178">
        <f t="shared" si="226"/>
        <v>0.55425219941348969</v>
      </c>
      <c r="DI71" s="178">
        <f t="shared" si="226"/>
        <v>0.53372434017595305</v>
      </c>
      <c r="DJ71" s="178">
        <f t="shared" si="226"/>
        <v>0.5161290322580645</v>
      </c>
      <c r="DK71" s="178">
        <f t="shared" si="226"/>
        <v>0.50146627565982405</v>
      </c>
      <c r="DL71" s="178">
        <f t="shared" si="226"/>
        <v>0.49853372434017595</v>
      </c>
      <c r="DM71" s="178">
        <f t="shared" si="226"/>
        <v>0.49266862170087977</v>
      </c>
      <c r="DN71" s="178">
        <f t="shared" si="226"/>
        <v>0.50733137829912023</v>
      </c>
      <c r="DO71" s="178">
        <f t="shared" si="226"/>
        <v>0.48680351906158359</v>
      </c>
      <c r="DP71" s="178">
        <f t="shared" si="226"/>
        <v>0.4662756598240469</v>
      </c>
      <c r="DQ71" s="178">
        <f t="shared" si="226"/>
        <v>0.47507331378299122</v>
      </c>
      <c r="DR71" s="212">
        <f t="shared" si="226"/>
        <v>0.48093841642228741</v>
      </c>
      <c r="DS71" s="178">
        <f t="shared" si="226"/>
        <v>0.47214076246334313</v>
      </c>
      <c r="DT71" s="178">
        <f t="shared" si="226"/>
        <v>0.48973607038123168</v>
      </c>
      <c r="DU71" s="178">
        <f t="shared" si="226"/>
        <v>0.51026392961876832</v>
      </c>
      <c r="DV71" s="178">
        <f t="shared" si="226"/>
        <v>0.53372434017595305</v>
      </c>
      <c r="DW71" s="178">
        <f t="shared" si="226"/>
        <v>0.53079178885630496</v>
      </c>
      <c r="DX71" s="178">
        <f t="shared" si="226"/>
        <v>0.53665689149560114</v>
      </c>
      <c r="DY71" s="178">
        <f t="shared" si="226"/>
        <v>0.53372434017595305</v>
      </c>
      <c r="DZ71" s="178">
        <f t="shared" si="226"/>
        <v>0.53958944281524923</v>
      </c>
      <c r="EA71" s="178"/>
      <c r="EB71" s="178"/>
      <c r="EC71" s="178"/>
      <c r="EE71" s="244" t="s">
        <v>383</v>
      </c>
    </row>
    <row r="72" spans="2:135">
      <c r="B72" s="178"/>
      <c r="C72" s="178"/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244" t="s">
        <v>384</v>
      </c>
      <c r="Z72" s="212">
        <f t="shared" ref="Z72:CB72" si="227">Z56/$Z56</f>
        <v>1</v>
      </c>
      <c r="AA72" s="178">
        <f t="shared" si="227"/>
        <v>0.9879260278159866</v>
      </c>
      <c r="AB72" s="178">
        <f t="shared" si="227"/>
        <v>0.97569922054103619</v>
      </c>
      <c r="AC72" s="178">
        <f t="shared" si="227"/>
        <v>0.97371236435885677</v>
      </c>
      <c r="AD72" s="178">
        <f t="shared" si="227"/>
        <v>0.96836313617606606</v>
      </c>
      <c r="AE72" s="178">
        <f t="shared" si="227"/>
        <v>0.96041571144734827</v>
      </c>
      <c r="AF72" s="178">
        <f t="shared" si="227"/>
        <v>0.9569005043558001</v>
      </c>
      <c r="AG72" s="178">
        <f t="shared" si="227"/>
        <v>0.94818890417239798</v>
      </c>
      <c r="AH72" s="178">
        <f t="shared" si="227"/>
        <v>0.93504508635182637</v>
      </c>
      <c r="AI72" s="178">
        <f t="shared" si="227"/>
        <v>0.92786183707779302</v>
      </c>
      <c r="AJ72" s="178">
        <f t="shared" si="227"/>
        <v>0.92251260889500231</v>
      </c>
      <c r="AK72" s="178">
        <f t="shared" si="227"/>
        <v>0.92052575271282289</v>
      </c>
      <c r="AL72" s="212">
        <f t="shared" si="227"/>
        <v>0.92006724744001223</v>
      </c>
      <c r="AM72" s="178">
        <f t="shared" si="227"/>
        <v>0.91655204034846405</v>
      </c>
      <c r="AN72" s="178">
        <f t="shared" si="227"/>
        <v>0.9170105456212746</v>
      </c>
      <c r="AO72" s="178">
        <f t="shared" si="227"/>
        <v>0.90692342961944061</v>
      </c>
      <c r="AP72" s="178">
        <f t="shared" si="227"/>
        <v>0.90982729634724135</v>
      </c>
      <c r="AQ72" s="178">
        <f t="shared" si="227"/>
        <v>0.90753476998318816</v>
      </c>
      <c r="AR72" s="178">
        <f t="shared" si="227"/>
        <v>0.89698914870854352</v>
      </c>
      <c r="AS72" s="178">
        <f t="shared" si="227"/>
        <v>0.89087574507106837</v>
      </c>
      <c r="AT72" s="178">
        <f t="shared" si="227"/>
        <v>0.89118141525294203</v>
      </c>
      <c r="AU72" s="178">
        <f t="shared" si="227"/>
        <v>0.88476234143359311</v>
      </c>
      <c r="AV72" s="178">
        <f t="shared" si="227"/>
        <v>0.88476234143359311</v>
      </c>
      <c r="AW72" s="178">
        <f t="shared" si="227"/>
        <v>0.88216414488766626</v>
      </c>
      <c r="AX72" s="178">
        <f t="shared" si="227"/>
        <v>0.8817056396148556</v>
      </c>
      <c r="AY72" s="178">
        <f t="shared" si="227"/>
        <v>0.88277548525141369</v>
      </c>
      <c r="AZ72" s="178">
        <f t="shared" si="227"/>
        <v>0.88078862906923427</v>
      </c>
      <c r="BA72" s="178">
        <f t="shared" si="227"/>
        <v>0.88292832034235058</v>
      </c>
      <c r="BB72" s="178">
        <f t="shared" si="227"/>
        <v>0.87819043252330731</v>
      </c>
      <c r="BC72" s="178">
        <f t="shared" si="227"/>
        <v>0.87880177288705486</v>
      </c>
      <c r="BD72" s="178">
        <f t="shared" si="227"/>
        <v>0.88139996943298182</v>
      </c>
      <c r="BE72" s="178">
        <f t="shared" si="227"/>
        <v>0.88323399052422435</v>
      </c>
      <c r="BF72" s="178">
        <f t="shared" si="227"/>
        <v>0.88369249579703502</v>
      </c>
      <c r="BG72" s="178">
        <f t="shared" si="227"/>
        <v>0.88415100106984568</v>
      </c>
      <c r="BH72" s="178">
        <f t="shared" si="227"/>
        <v>0.87391104997707469</v>
      </c>
      <c r="BI72" s="178">
        <f t="shared" si="227"/>
        <v>0.87803759743237042</v>
      </c>
      <c r="BJ72" s="178">
        <f t="shared" si="227"/>
        <v>0.86963166743084208</v>
      </c>
      <c r="BK72" s="178">
        <f t="shared" si="227"/>
        <v>0.87009017270365274</v>
      </c>
      <c r="BL72" s="178">
        <f t="shared" si="227"/>
        <v>0.87070151306740029</v>
      </c>
      <c r="BM72" s="178">
        <f t="shared" si="227"/>
        <v>0.87329970961332726</v>
      </c>
      <c r="BN72" s="178">
        <f t="shared" si="227"/>
        <v>0.86626929543023079</v>
      </c>
      <c r="BO72" s="178">
        <f t="shared" si="227"/>
        <v>0.86107290233837686</v>
      </c>
      <c r="BP72" s="178">
        <f t="shared" si="227"/>
        <v>0.85450099342809105</v>
      </c>
      <c r="BQ72" s="178">
        <f t="shared" si="227"/>
        <v>0.85022161088185844</v>
      </c>
      <c r="BR72" s="178">
        <f t="shared" si="227"/>
        <v>0.84578939324468894</v>
      </c>
      <c r="BS72" s="178">
        <f t="shared" si="227"/>
        <v>0.84777624942686836</v>
      </c>
      <c r="BT72" s="178">
        <f t="shared" si="227"/>
        <v>0.84716490906312092</v>
      </c>
      <c r="BU72" s="178">
        <f t="shared" si="227"/>
        <v>0.8329512456059911</v>
      </c>
      <c r="BV72" s="212">
        <f t="shared" si="227"/>
        <v>0.82958887360537981</v>
      </c>
      <c r="BW72" s="178">
        <f t="shared" si="227"/>
        <v>0.82194711905853579</v>
      </c>
      <c r="BX72" s="178">
        <f t="shared" si="227"/>
        <v>0.81675072596668197</v>
      </c>
      <c r="BY72" s="178">
        <f t="shared" si="227"/>
        <v>0.80987314687452239</v>
      </c>
      <c r="BZ72" s="178">
        <f t="shared" si="227"/>
        <v>0.80910897141983795</v>
      </c>
      <c r="CA72" s="178">
        <f t="shared" si="227"/>
        <v>0.80437108360079479</v>
      </c>
      <c r="CB72" s="178">
        <f t="shared" si="227"/>
        <v>0.80299556778236281</v>
      </c>
      <c r="CC72" s="249"/>
      <c r="CD72" s="249"/>
      <c r="CE72" s="249"/>
      <c r="CF72" s="249"/>
      <c r="CG72" s="249"/>
      <c r="CH72" s="343"/>
      <c r="CI72" s="249"/>
      <c r="CJ72" s="249"/>
      <c r="CK72" s="249"/>
      <c r="CL72" s="249"/>
      <c r="CM72" s="249"/>
      <c r="CN72" s="249"/>
      <c r="CO72" s="249"/>
      <c r="CP72" s="249"/>
      <c r="CQ72" s="249"/>
      <c r="CR72" s="249"/>
      <c r="CS72" s="249"/>
      <c r="CT72" s="343"/>
      <c r="CU72" s="249"/>
      <c r="CV72" s="249"/>
      <c r="CW72" s="249"/>
      <c r="CX72" s="249"/>
      <c r="CY72" s="249"/>
      <c r="CZ72" s="249"/>
      <c r="DA72" s="249"/>
      <c r="DB72" s="249"/>
      <c r="DC72" s="249"/>
      <c r="DD72" s="249"/>
      <c r="DE72" s="249"/>
      <c r="DF72" s="343"/>
      <c r="DG72" s="249"/>
      <c r="DH72" s="249"/>
      <c r="DI72" s="249"/>
      <c r="DJ72" s="249"/>
      <c r="DK72" s="249"/>
      <c r="DL72" s="249"/>
      <c r="DM72" s="249"/>
      <c r="DN72" s="249"/>
      <c r="DO72" s="249"/>
      <c r="DP72" s="249"/>
      <c r="DQ72" s="249"/>
      <c r="DR72" s="343"/>
      <c r="EE72" s="244" t="s">
        <v>384</v>
      </c>
    </row>
    <row r="74" spans="2:135">
      <c r="CT74" t="s">
        <v>516</v>
      </c>
      <c r="CU74" s="169" t="s">
        <v>517</v>
      </c>
    </row>
    <row r="75" spans="2:135">
      <c r="CT75" t="s">
        <v>369</v>
      </c>
      <c r="CU75" s="169" t="s">
        <v>370</v>
      </c>
    </row>
    <row r="77" spans="2:135" ht="17.399999999999999">
      <c r="CX77" s="325" t="s">
        <v>462</v>
      </c>
    </row>
  </sheetData>
  <customSheetViews>
    <customSheetView guid="{BE477902-03C8-43E2-8A95-9B5C06ED7E3B}" scale="75" topLeftCell="BM1">
      <pane ySplit="21" topLeftCell="A22" activePane="bottomLeft" state="frozen"/>
      <selection pane="bottomLeft" activeCell="BQ68" sqref="BQ68"/>
      <pageMargins left="0.7" right="0.7" top="0.75" bottom="0.75" header="0.3" footer="0.3"/>
      <pageSetup paperSize="9" orientation="portrait" r:id="rId1"/>
    </customSheetView>
    <customSheetView guid="{54431632-60CA-490A-B625-F84D986B77B5}" scale="75" topLeftCell="BM1">
      <pane ySplit="21" topLeftCell="A22" activePane="bottomLeft" state="frozen"/>
      <selection pane="bottomLeft" activeCell="BQ68" sqref="BQ68"/>
      <pageMargins left="0.7" right="0.7" top="0.75" bottom="0.75" header="0.3" footer="0.3"/>
      <pageSetup paperSize="9" orientation="portrait" r:id="rId2"/>
    </customSheetView>
    <customSheetView guid="{CA0580B8-3FF5-49ED-816A-017DDF38942F}" scale="75" topLeftCell="BM1">
      <pane ySplit="21" topLeftCell="A22" activePane="bottomLeft" state="frozen"/>
      <selection pane="bottomLeft" activeCell="BQ68" sqref="BQ68"/>
      <pageMargins left="0.7" right="0.7" top="0.75" bottom="0.75" header="0.3" footer="0.3"/>
      <pageSetup paperSize="9" orientation="portrait" r:id="rId3"/>
    </customSheetView>
  </customSheetViews>
  <hyperlinks>
    <hyperlink ref="CU74" r:id="rId4" display="www.irtad.net"/>
    <hyperlink ref="CU75" r:id="rId5"/>
  </hyperlinks>
  <pageMargins left="0.7" right="0.7" top="0.75" bottom="0.75" header="0.3" footer="0.3"/>
  <pageSetup paperSize="9" scale="95" orientation="portrait" r:id="rId6"/>
  <drawing r:id="rId7"/>
  <legacy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BW82"/>
  <sheetViews>
    <sheetView zoomScaleNormal="100" workbookViewId="0">
      <pane ySplit="19" topLeftCell="A20" activePane="bottomLeft" state="frozen"/>
      <selection pane="bottomLeft" activeCell="A20" sqref="A20"/>
    </sheetView>
  </sheetViews>
  <sheetFormatPr defaultRowHeight="13.2"/>
  <cols>
    <col min="7" max="7" width="49.33203125" customWidth="1"/>
    <col min="9" max="9" width="29.5546875" customWidth="1"/>
  </cols>
  <sheetData>
    <row r="1" spans="1:75" ht="27" customHeight="1">
      <c r="A1" s="7" t="s">
        <v>393</v>
      </c>
      <c r="B1" s="7"/>
      <c r="C1" s="15"/>
      <c r="D1" s="15"/>
      <c r="E1" s="16"/>
      <c r="F1" s="16"/>
      <c r="G1" s="16"/>
      <c r="H1" s="16"/>
      <c r="I1" s="90"/>
      <c r="J1" s="56"/>
    </row>
    <row r="4" spans="1:75">
      <c r="BU4" s="82"/>
      <c r="BV4" s="82"/>
      <c r="BW4" s="82"/>
    </row>
    <row r="5" spans="1:75">
      <c r="BU5" s="82"/>
      <c r="BV5" s="383"/>
      <c r="BW5" s="82"/>
    </row>
    <row r="6" spans="1:75">
      <c r="BU6" s="82"/>
      <c r="BV6" s="82"/>
      <c r="BW6" s="82"/>
    </row>
    <row r="7" spans="1:75">
      <c r="BU7" s="82"/>
      <c r="BV7" s="82"/>
      <c r="BW7" s="82"/>
    </row>
    <row r="8" spans="1:75">
      <c r="BU8" s="50"/>
      <c r="BV8" s="50"/>
      <c r="BW8" s="50"/>
    </row>
    <row r="18" spans="1:7" ht="68.25" customHeight="1">
      <c r="C18" s="37" t="s">
        <v>71</v>
      </c>
      <c r="D18" s="37" t="s">
        <v>72</v>
      </c>
      <c r="E18" s="260" t="s">
        <v>601</v>
      </c>
      <c r="F18" s="260" t="s">
        <v>386</v>
      </c>
      <c r="G18" s="260" t="s">
        <v>387</v>
      </c>
    </row>
    <row r="19" spans="1:7">
      <c r="A19" s="388"/>
      <c r="B19" s="389" t="s">
        <v>60</v>
      </c>
      <c r="C19" s="451" t="s">
        <v>73</v>
      </c>
      <c r="D19" s="451" t="s">
        <v>73</v>
      </c>
      <c r="E19" s="388"/>
      <c r="F19" s="388"/>
      <c r="G19" s="388"/>
    </row>
    <row r="20" spans="1:7">
      <c r="A20" s="388"/>
      <c r="B20" s="452" t="s">
        <v>74</v>
      </c>
      <c r="C20" s="453">
        <v>78.745238095238093</v>
      </c>
      <c r="D20" s="453">
        <v>118.13809523809523</v>
      </c>
      <c r="E20" s="454">
        <v>953.41098</v>
      </c>
      <c r="F20" s="450">
        <f t="shared" ref="F20:F60" si="0">C20*E$47/E20</f>
        <v>95.642894436023496</v>
      </c>
      <c r="G20" s="455">
        <f t="shared" ref="G20:G58" si="1">D20*E$47/E20</f>
        <v>143.48892256906279</v>
      </c>
    </row>
    <row r="21" spans="1:7">
      <c r="A21" s="388">
        <v>2005</v>
      </c>
      <c r="B21" s="452" t="s">
        <v>75</v>
      </c>
      <c r="C21" s="453">
        <v>85.746153846153845</v>
      </c>
      <c r="D21" s="453">
        <v>126.4076923076923</v>
      </c>
      <c r="E21" s="454">
        <v>961.73045000000002</v>
      </c>
      <c r="F21" s="450">
        <f t="shared" si="0"/>
        <v>103.2451932387564</v>
      </c>
      <c r="G21" s="455">
        <f t="shared" si="1"/>
        <v>152.20492154772438</v>
      </c>
    </row>
    <row r="22" spans="1:7">
      <c r="A22" s="388"/>
      <c r="B22" s="452" t="s">
        <v>76</v>
      </c>
      <c r="C22" s="453">
        <v>97.002040816326527</v>
      </c>
      <c r="D22" s="453">
        <v>142.93061224489799</v>
      </c>
      <c r="E22" s="454">
        <v>972.54575999999997</v>
      </c>
      <c r="F22" s="450">
        <f t="shared" si="0"/>
        <v>115.49930901483353</v>
      </c>
      <c r="G22" s="455">
        <f t="shared" si="1"/>
        <v>170.18597559830181</v>
      </c>
    </row>
    <row r="23" spans="1:7">
      <c r="A23" s="388"/>
      <c r="B23" s="452" t="s">
        <v>77</v>
      </c>
      <c r="C23" s="453">
        <v>97.592307692307699</v>
      </c>
      <c r="D23" s="453">
        <v>139.87802197802199</v>
      </c>
      <c r="E23" s="454">
        <v>979.20132999999998</v>
      </c>
      <c r="F23" s="450">
        <f t="shared" si="0"/>
        <v>115.41231496049164</v>
      </c>
      <c r="G23" s="455">
        <f t="shared" si="1"/>
        <v>165.41924983961107</v>
      </c>
    </row>
    <row r="24" spans="1:7">
      <c r="A24" s="388"/>
      <c r="B24" s="452" t="s">
        <v>78</v>
      </c>
      <c r="C24" s="453">
        <v>105.41648351648351</v>
      </c>
      <c r="D24" s="453">
        <v>145.68021978021977</v>
      </c>
      <c r="E24" s="454">
        <v>985.02495999999996</v>
      </c>
      <c r="F24" s="450">
        <f t="shared" si="0"/>
        <v>123.9281164124896</v>
      </c>
      <c r="G24" s="455">
        <f t="shared" si="1"/>
        <v>171.26235512397017</v>
      </c>
    </row>
    <row r="25" spans="1:7">
      <c r="A25" s="388">
        <v>2006</v>
      </c>
      <c r="B25" s="456" t="s">
        <v>79</v>
      </c>
      <c r="C25" s="455">
        <v>125.5</v>
      </c>
      <c r="D25" s="455">
        <v>167.89999999999998</v>
      </c>
      <c r="E25" s="454">
        <v>1000</v>
      </c>
      <c r="F25" s="450">
        <f t="shared" si="0"/>
        <v>145.32900000000001</v>
      </c>
      <c r="G25" s="455">
        <f t="shared" si="1"/>
        <v>194.42819999999998</v>
      </c>
    </row>
    <row r="26" spans="1:7">
      <c r="A26" s="388"/>
      <c r="B26" s="456" t="s">
        <v>80</v>
      </c>
      <c r="C26" s="455">
        <v>121.89999999999999</v>
      </c>
      <c r="D26" s="455">
        <v>166.6</v>
      </c>
      <c r="E26" s="454">
        <v>1007</v>
      </c>
      <c r="F26" s="450">
        <f t="shared" si="0"/>
        <v>140.17894736842103</v>
      </c>
      <c r="G26" s="455">
        <f t="shared" si="1"/>
        <v>191.5817279046673</v>
      </c>
    </row>
    <row r="27" spans="1:7">
      <c r="A27" s="388"/>
      <c r="B27" s="456" t="s">
        <v>81</v>
      </c>
      <c r="C27" s="455">
        <v>99.800000000000011</v>
      </c>
      <c r="D27" s="455">
        <v>140.9</v>
      </c>
      <c r="E27" s="454">
        <v>1005</v>
      </c>
      <c r="F27" s="450">
        <f t="shared" si="0"/>
        <v>114.9934328358209</v>
      </c>
      <c r="G27" s="455">
        <f t="shared" si="1"/>
        <v>162.35044776119403</v>
      </c>
    </row>
    <row r="28" spans="1:7">
      <c r="A28" s="388"/>
      <c r="B28" s="456" t="s">
        <v>82</v>
      </c>
      <c r="C28" s="455">
        <v>94.800000000000011</v>
      </c>
      <c r="D28" s="455">
        <v>142.30000000000001</v>
      </c>
      <c r="E28" s="454">
        <v>1010</v>
      </c>
      <c r="F28" s="450">
        <f t="shared" si="0"/>
        <v>108.69148514851486</v>
      </c>
      <c r="G28" s="455">
        <f t="shared" si="1"/>
        <v>163.15188118811884</v>
      </c>
    </row>
    <row r="29" spans="1:7">
      <c r="A29" s="388">
        <f>A25+1</f>
        <v>2007</v>
      </c>
      <c r="B29" s="456" t="s">
        <v>83</v>
      </c>
      <c r="C29" s="455">
        <v>99.3</v>
      </c>
      <c r="D29" s="455">
        <v>153.80000000000001</v>
      </c>
      <c r="E29" s="454">
        <v>1020</v>
      </c>
      <c r="F29" s="450">
        <f t="shared" si="0"/>
        <v>112.73470588235294</v>
      </c>
      <c r="G29" s="455">
        <f t="shared" si="1"/>
        <v>174.60823529411766</v>
      </c>
    </row>
    <row r="30" spans="1:7">
      <c r="A30" s="388"/>
      <c r="B30" s="456" t="s">
        <v>84</v>
      </c>
      <c r="C30" s="455">
        <v>105.8</v>
      </c>
      <c r="D30" s="455">
        <v>156.6</v>
      </c>
      <c r="E30" s="454">
        <v>1025</v>
      </c>
      <c r="F30" s="450">
        <f t="shared" si="0"/>
        <v>119.52819512195121</v>
      </c>
      <c r="G30" s="455">
        <f t="shared" si="1"/>
        <v>176.91980487804878</v>
      </c>
    </row>
    <row r="31" spans="1:7">
      <c r="A31" s="388"/>
      <c r="B31" s="456" t="s">
        <v>85</v>
      </c>
      <c r="C31" s="455">
        <v>118.5</v>
      </c>
      <c r="D31" s="455">
        <v>165</v>
      </c>
      <c r="E31" s="454">
        <v>1037</v>
      </c>
      <c r="F31" s="450">
        <f t="shared" si="0"/>
        <v>132.32690453230472</v>
      </c>
      <c r="G31" s="455">
        <f t="shared" si="1"/>
        <v>184.25265188042431</v>
      </c>
    </row>
    <row r="32" spans="1:7">
      <c r="A32" s="388"/>
      <c r="B32" s="456" t="s">
        <v>86</v>
      </c>
      <c r="C32" s="455">
        <v>125.5</v>
      </c>
      <c r="D32" s="455">
        <v>171.6</v>
      </c>
      <c r="E32" s="454">
        <v>1044</v>
      </c>
      <c r="F32" s="450">
        <f t="shared" si="0"/>
        <v>139.20402298850576</v>
      </c>
      <c r="G32" s="455">
        <f t="shared" si="1"/>
        <v>190.33793103448275</v>
      </c>
    </row>
    <row r="33" spans="1:7">
      <c r="A33" s="388">
        <f>A29+1</f>
        <v>2008</v>
      </c>
      <c r="B33" s="456" t="s">
        <v>87</v>
      </c>
      <c r="C33" s="455">
        <v>161.80000000000001</v>
      </c>
      <c r="D33" s="455">
        <v>193.70000000000002</v>
      </c>
      <c r="E33" s="454">
        <v>1061</v>
      </c>
      <c r="F33" s="450">
        <f t="shared" si="0"/>
        <v>176.59227144203584</v>
      </c>
      <c r="G33" s="455">
        <f t="shared" si="1"/>
        <v>211.40867106503299</v>
      </c>
    </row>
    <row r="34" spans="1:7">
      <c r="A34" s="388"/>
      <c r="B34" s="432" t="s">
        <v>88</v>
      </c>
      <c r="C34" s="455">
        <v>170.2</v>
      </c>
      <c r="D34" s="455">
        <v>202.5</v>
      </c>
      <c r="E34" s="454">
        <v>1077</v>
      </c>
      <c r="F34" s="450">
        <f t="shared" si="0"/>
        <v>183.00055710306404</v>
      </c>
      <c r="G34" s="455">
        <f t="shared" si="1"/>
        <v>217.72980501392757</v>
      </c>
    </row>
    <row r="35" spans="1:7">
      <c r="A35" s="388"/>
      <c r="B35" s="432" t="s">
        <v>89</v>
      </c>
      <c r="C35" s="455">
        <v>124.39999999999999</v>
      </c>
      <c r="D35" s="455">
        <v>156.9</v>
      </c>
      <c r="E35" s="454">
        <v>1072</v>
      </c>
      <c r="F35" s="450">
        <f t="shared" si="0"/>
        <v>134.37985074626863</v>
      </c>
      <c r="G35" s="455">
        <f t="shared" si="1"/>
        <v>169.48712686567166</v>
      </c>
    </row>
    <row r="36" spans="1:7">
      <c r="A36" s="388"/>
      <c r="B36" s="457" t="s">
        <v>90</v>
      </c>
      <c r="C36" s="455">
        <v>100.5</v>
      </c>
      <c r="D36" s="455">
        <v>155.5</v>
      </c>
      <c r="E36" s="454">
        <v>1075</v>
      </c>
      <c r="F36" s="450">
        <f t="shared" si="0"/>
        <v>108.25953488372093</v>
      </c>
      <c r="G36" s="455">
        <f t="shared" si="1"/>
        <v>167.50604651162791</v>
      </c>
    </row>
    <row r="37" spans="1:7">
      <c r="A37" s="388">
        <f>A33+1</f>
        <v>2009</v>
      </c>
      <c r="B37" s="457" t="s">
        <v>91</v>
      </c>
      <c r="C37" s="455">
        <v>99.800000000000011</v>
      </c>
      <c r="D37" s="455">
        <v>160.39999999999998</v>
      </c>
      <c r="E37" s="454">
        <v>1081</v>
      </c>
      <c r="F37" s="450">
        <f t="shared" si="0"/>
        <v>106.90878815911194</v>
      </c>
      <c r="G37" s="455">
        <f t="shared" si="1"/>
        <v>171.82534690101755</v>
      </c>
    </row>
    <row r="38" spans="1:7">
      <c r="A38" s="388"/>
      <c r="B38" s="457" t="s">
        <v>92</v>
      </c>
      <c r="C38" s="455">
        <v>104.1</v>
      </c>
      <c r="D38" s="455">
        <v>163.5</v>
      </c>
      <c r="E38" s="454">
        <v>1095</v>
      </c>
      <c r="F38" s="450">
        <f t="shared" si="0"/>
        <v>110.08931506849314</v>
      </c>
      <c r="G38" s="455">
        <f t="shared" si="1"/>
        <v>172.90684931506848</v>
      </c>
    </row>
    <row r="39" spans="1:7">
      <c r="A39" s="388"/>
      <c r="B39" s="457" t="s">
        <v>93</v>
      </c>
      <c r="C39" s="455">
        <v>103.5</v>
      </c>
      <c r="D39" s="455">
        <v>161.9</v>
      </c>
      <c r="E39" s="454">
        <v>1093</v>
      </c>
      <c r="F39" s="450">
        <f t="shared" si="0"/>
        <v>109.65507776761207</v>
      </c>
      <c r="G39" s="455">
        <f t="shared" si="1"/>
        <v>171.52808783165599</v>
      </c>
    </row>
    <row r="40" spans="1:7">
      <c r="A40" s="388"/>
      <c r="B40" s="456" t="s">
        <v>94</v>
      </c>
      <c r="C40" s="455">
        <v>110.60000000000001</v>
      </c>
      <c r="D40" s="455">
        <v>173.2</v>
      </c>
      <c r="E40" s="454">
        <v>1097</v>
      </c>
      <c r="F40" s="450">
        <f t="shared" si="0"/>
        <v>116.75004557885141</v>
      </c>
      <c r="G40" s="455">
        <f t="shared" si="1"/>
        <v>182.83099361896078</v>
      </c>
    </row>
    <row r="41" spans="1:7">
      <c r="A41" s="388">
        <f>A37+1</f>
        <v>2010</v>
      </c>
      <c r="B41" s="456" t="s">
        <v>95</v>
      </c>
      <c r="C41" s="455">
        <v>116.7</v>
      </c>
      <c r="D41" s="455">
        <v>175.5</v>
      </c>
      <c r="E41" s="454">
        <v>1099</v>
      </c>
      <c r="F41" s="450">
        <f t="shared" si="0"/>
        <v>122.96505914467699</v>
      </c>
      <c r="G41" s="455">
        <f t="shared" si="1"/>
        <v>184.92174704276616</v>
      </c>
    </row>
    <row r="42" spans="1:7">
      <c r="A42" s="388"/>
      <c r="B42" s="456" t="s">
        <v>96</v>
      </c>
      <c r="C42" s="455">
        <v>116.8</v>
      </c>
      <c r="D42" s="455">
        <v>173.1</v>
      </c>
      <c r="E42" s="454">
        <v>1111</v>
      </c>
      <c r="F42" s="450">
        <f t="shared" si="0"/>
        <v>121.74113411341133</v>
      </c>
      <c r="G42" s="455">
        <f t="shared" si="1"/>
        <v>180.42286228622862</v>
      </c>
    </row>
    <row r="43" spans="1:7">
      <c r="A43" s="388"/>
      <c r="B43" s="456" t="s">
        <v>97</v>
      </c>
      <c r="C43" s="455">
        <v>124.7</v>
      </c>
      <c r="D43" s="455">
        <v>185</v>
      </c>
      <c r="E43" s="454">
        <v>1137</v>
      </c>
      <c r="F43" s="450">
        <f t="shared" si="0"/>
        <v>127.00316622691294</v>
      </c>
      <c r="G43" s="455">
        <f t="shared" si="1"/>
        <v>188.41688654353561</v>
      </c>
    </row>
    <row r="44" spans="1:7">
      <c r="A44" s="388"/>
      <c r="B44" s="456" t="s">
        <v>98</v>
      </c>
      <c r="C44" s="455">
        <v>143.69999999999999</v>
      </c>
      <c r="D44" s="455">
        <v>203</v>
      </c>
      <c r="E44" s="454">
        <v>1146</v>
      </c>
      <c r="F44" s="450">
        <f t="shared" si="0"/>
        <v>145.20471204188479</v>
      </c>
      <c r="G44" s="455">
        <f t="shared" si="1"/>
        <v>205.12565445026178</v>
      </c>
    </row>
    <row r="45" spans="1:7">
      <c r="A45" s="388">
        <f>A41+1</f>
        <v>2011</v>
      </c>
      <c r="B45" s="458" t="s">
        <v>262</v>
      </c>
      <c r="C45" s="459">
        <v>155.30000000000001</v>
      </c>
      <c r="D45" s="459">
        <v>211.1</v>
      </c>
      <c r="E45" s="454">
        <v>1157</v>
      </c>
      <c r="F45" s="450">
        <f t="shared" si="0"/>
        <v>155.43422644770962</v>
      </c>
      <c r="G45" s="455">
        <f t="shared" si="1"/>
        <v>211.28245462402765</v>
      </c>
    </row>
    <row r="46" spans="1:7">
      <c r="A46" s="388"/>
      <c r="B46" s="458" t="s">
        <v>328</v>
      </c>
      <c r="C46" s="413">
        <v>143.30000000000001</v>
      </c>
      <c r="D46" s="413">
        <v>203.8</v>
      </c>
      <c r="E46" s="460">
        <v>1162</v>
      </c>
      <c r="F46" s="450">
        <f t="shared" si="0"/>
        <v>142.80671256454391</v>
      </c>
      <c r="G46" s="455">
        <f t="shared" si="1"/>
        <v>203.09845094664374</v>
      </c>
    </row>
    <row r="47" spans="1:7">
      <c r="A47" s="388"/>
      <c r="B47" s="458" t="s">
        <v>366</v>
      </c>
      <c r="C47" s="413">
        <v>151.80000000000001</v>
      </c>
      <c r="D47" s="413">
        <v>205.5</v>
      </c>
      <c r="E47" s="460">
        <v>1158</v>
      </c>
      <c r="F47" s="450">
        <f t="shared" si="0"/>
        <v>151.80000000000001</v>
      </c>
      <c r="G47" s="455">
        <f t="shared" si="1"/>
        <v>205.5</v>
      </c>
    </row>
    <row r="48" spans="1:7">
      <c r="A48" s="388"/>
      <c r="B48" s="461" t="s">
        <v>375</v>
      </c>
      <c r="C48" s="413">
        <v>152.1</v>
      </c>
      <c r="D48" s="413">
        <v>201.3</v>
      </c>
      <c r="E48" s="460">
        <v>1164</v>
      </c>
      <c r="F48" s="450">
        <f t="shared" si="0"/>
        <v>151.3159793814433</v>
      </c>
      <c r="G48" s="455">
        <f t="shared" si="1"/>
        <v>200.26237113402064</v>
      </c>
    </row>
    <row r="49" spans="1:7">
      <c r="A49" s="388">
        <f>A45+1</f>
        <v>2012</v>
      </c>
      <c r="B49" s="458" t="s">
        <v>379</v>
      </c>
      <c r="C49" s="413">
        <v>149.6</v>
      </c>
      <c r="D49" s="413">
        <v>211.1</v>
      </c>
      <c r="E49" s="449">
        <v>1168</v>
      </c>
      <c r="F49" s="450">
        <f t="shared" si="0"/>
        <v>148.31917808219177</v>
      </c>
      <c r="G49" s="455">
        <f t="shared" si="1"/>
        <v>209.29263698630135</v>
      </c>
    </row>
    <row r="50" spans="1:7">
      <c r="A50" s="388"/>
      <c r="B50" s="458" t="s">
        <v>391</v>
      </c>
      <c r="C50" s="459">
        <v>149.1</v>
      </c>
      <c r="D50" s="459">
        <v>209</v>
      </c>
      <c r="E50" s="449">
        <v>1171</v>
      </c>
      <c r="F50" s="450">
        <f t="shared" si="0"/>
        <v>147.44474807856531</v>
      </c>
      <c r="G50" s="455">
        <f t="shared" si="1"/>
        <v>206.67976088812981</v>
      </c>
    </row>
    <row r="51" spans="1:7">
      <c r="A51" s="388"/>
      <c r="B51" s="458" t="s">
        <v>488</v>
      </c>
      <c r="C51" s="459">
        <v>150</v>
      </c>
      <c r="D51" s="459">
        <v>207.2</v>
      </c>
      <c r="E51" s="449">
        <v>1169</v>
      </c>
      <c r="F51" s="450">
        <f t="shared" si="0"/>
        <v>148.58853721129171</v>
      </c>
      <c r="G51" s="455">
        <f t="shared" si="1"/>
        <v>205.25029940119759</v>
      </c>
    </row>
    <row r="52" spans="1:7">
      <c r="A52" s="388"/>
      <c r="B52" s="458" t="s">
        <v>495</v>
      </c>
      <c r="C52" s="459">
        <v>147.69999999999999</v>
      </c>
      <c r="D52" s="459">
        <v>210.5</v>
      </c>
      <c r="E52" s="449">
        <v>1174</v>
      </c>
      <c r="F52" s="450">
        <f t="shared" si="0"/>
        <v>145.68705281090288</v>
      </c>
      <c r="G52" s="455">
        <f t="shared" si="1"/>
        <v>207.6311754684838</v>
      </c>
    </row>
    <row r="53" spans="1:7">
      <c r="A53" s="388">
        <f>A49+1</f>
        <v>2013</v>
      </c>
      <c r="B53" s="458" t="s">
        <v>501</v>
      </c>
      <c r="C53" s="459">
        <v>141.19999999999999</v>
      </c>
      <c r="D53" s="459">
        <v>205.1</v>
      </c>
      <c r="E53" s="449">
        <v>1176</v>
      </c>
      <c r="F53" s="450">
        <f t="shared" si="0"/>
        <v>139.03877551020406</v>
      </c>
      <c r="G53" s="455">
        <f t="shared" si="1"/>
        <v>201.96071428571429</v>
      </c>
    </row>
    <row r="54" spans="1:7">
      <c r="A54" s="388"/>
      <c r="B54" s="458" t="s">
        <v>507</v>
      </c>
      <c r="C54" s="459">
        <v>150.6</v>
      </c>
      <c r="D54" s="459">
        <v>216.6</v>
      </c>
      <c r="E54" s="449">
        <v>1187</v>
      </c>
      <c r="F54" s="450">
        <f t="shared" si="0"/>
        <v>146.92064026958718</v>
      </c>
      <c r="G54" s="455">
        <f t="shared" si="1"/>
        <v>211.30817186183654</v>
      </c>
    </row>
    <row r="55" spans="1:7">
      <c r="A55" s="388"/>
      <c r="B55" s="458" t="s">
        <v>509</v>
      </c>
      <c r="C55" s="459">
        <v>148.9</v>
      </c>
      <c r="D55" s="459">
        <v>209.1</v>
      </c>
      <c r="E55" s="449">
        <v>1188</v>
      </c>
      <c r="F55" s="450">
        <f t="shared" si="0"/>
        <v>145.139898989899</v>
      </c>
      <c r="G55" s="455">
        <f t="shared" si="1"/>
        <v>203.81969696969696</v>
      </c>
    </row>
    <row r="56" spans="1:7">
      <c r="A56" s="388"/>
      <c r="B56" s="458" t="s">
        <v>511</v>
      </c>
      <c r="C56" s="459">
        <v>146.1</v>
      </c>
      <c r="D56" s="459">
        <v>211.2</v>
      </c>
      <c r="E56" s="449">
        <v>1192</v>
      </c>
      <c r="F56" s="450">
        <f t="shared" si="0"/>
        <v>141.93271812080536</v>
      </c>
      <c r="G56" s="455">
        <f t="shared" si="1"/>
        <v>205.17583892617446</v>
      </c>
    </row>
    <row r="57" spans="1:7">
      <c r="A57" s="388">
        <f>A53+1</f>
        <v>2014</v>
      </c>
      <c r="B57" s="458" t="s">
        <v>515</v>
      </c>
      <c r="C57" s="459">
        <v>144.19999999999999</v>
      </c>
      <c r="D57" s="459">
        <v>210.5</v>
      </c>
      <c r="E57" s="449">
        <v>1195</v>
      </c>
      <c r="F57" s="450">
        <f t="shared" si="0"/>
        <v>139.735230125523</v>
      </c>
      <c r="G57" s="455">
        <f t="shared" si="1"/>
        <v>203.98242677824268</v>
      </c>
    </row>
    <row r="58" spans="1:7">
      <c r="A58" s="388"/>
      <c r="B58" s="458" t="s">
        <v>523</v>
      </c>
      <c r="C58" s="459">
        <v>143.30000000000001</v>
      </c>
      <c r="D58" s="459">
        <v>212.4</v>
      </c>
      <c r="E58" s="449">
        <v>1199</v>
      </c>
      <c r="F58" s="450">
        <f t="shared" si="0"/>
        <v>138.39983319432864</v>
      </c>
      <c r="G58" s="455">
        <f t="shared" si="1"/>
        <v>205.13694745621353</v>
      </c>
    </row>
    <row r="59" spans="1:7">
      <c r="A59" s="458"/>
      <c r="B59" s="458" t="s">
        <v>527</v>
      </c>
      <c r="C59" s="459">
        <v>132.30000000000001</v>
      </c>
      <c r="D59" s="459">
        <v>200.4</v>
      </c>
      <c r="E59" s="449">
        <v>1197</v>
      </c>
      <c r="F59" s="450">
        <f t="shared" si="0"/>
        <v>127.98947368421055</v>
      </c>
      <c r="G59" s="455">
        <f>D59*E$47/E59</f>
        <v>193.87067669172933</v>
      </c>
    </row>
    <row r="60" spans="1:7">
      <c r="A60" s="388"/>
      <c r="B60" s="458" t="s">
        <v>536</v>
      </c>
      <c r="C60" s="448">
        <v>109.8</v>
      </c>
      <c r="D60" s="448">
        <v>178.8</v>
      </c>
      <c r="E60" s="449">
        <v>1195</v>
      </c>
      <c r="F60" s="450">
        <f t="shared" si="0"/>
        <v>106.40033472803347</v>
      </c>
      <c r="G60" s="455">
        <f t="shared" ref="G60:G62" si="2">D60*E$47/E60</f>
        <v>173.26393305439333</v>
      </c>
    </row>
    <row r="61" spans="1:7">
      <c r="A61" s="462">
        <v>2015</v>
      </c>
      <c r="B61" s="461" t="s">
        <v>538</v>
      </c>
      <c r="C61" s="448">
        <v>121.6</v>
      </c>
      <c r="D61" s="448">
        <v>194.6</v>
      </c>
      <c r="E61" s="449">
        <v>1200</v>
      </c>
      <c r="F61" s="450">
        <f>C61*E$47/E61</f>
        <v>117.34399999999999</v>
      </c>
      <c r="G61" s="455">
        <f t="shared" si="2"/>
        <v>187.78899999999999</v>
      </c>
    </row>
    <row r="62" spans="1:7">
      <c r="A62" s="462"/>
      <c r="B62" s="458" t="s">
        <v>546</v>
      </c>
      <c r="C62" s="448">
        <v>118.8</v>
      </c>
      <c r="D62" s="448">
        <v>197.9</v>
      </c>
      <c r="E62" s="449">
        <v>1204</v>
      </c>
      <c r="F62" s="450">
        <f t="shared" ref="F62" si="3">C62*E$47/E62</f>
        <v>114.26112956810631</v>
      </c>
      <c r="G62" s="455">
        <f t="shared" si="2"/>
        <v>190.3390365448505</v>
      </c>
    </row>
    <row r="63" spans="1:7">
      <c r="A63" s="166"/>
      <c r="B63" s="461" t="s">
        <v>552</v>
      </c>
      <c r="C63" s="448">
        <v>108.2</v>
      </c>
      <c r="D63" s="448">
        <v>183.5</v>
      </c>
      <c r="E63" s="449">
        <v>1198</v>
      </c>
      <c r="F63" s="450">
        <f t="shared" ref="F63:F67" si="4">C63*E$33/E63</f>
        <v>95.826544240400665</v>
      </c>
      <c r="G63" s="450">
        <f t="shared" ref="G63:G67" si="5">D63*E$33/E63</f>
        <v>162.51544240400668</v>
      </c>
    </row>
    <row r="64" spans="1:7">
      <c r="A64" s="462">
        <v>2016</v>
      </c>
      <c r="B64" s="458" t="s">
        <v>558</v>
      </c>
      <c r="C64" s="448">
        <v>89</v>
      </c>
      <c r="D64" s="448">
        <v>169</v>
      </c>
      <c r="E64" s="449">
        <v>1200</v>
      </c>
      <c r="F64" s="450">
        <f t="shared" si="4"/>
        <v>78.69083333333333</v>
      </c>
      <c r="G64" s="450">
        <f t="shared" si="5"/>
        <v>149.42416666666668</v>
      </c>
    </row>
    <row r="65" spans="1:10">
      <c r="A65" s="462"/>
      <c r="B65" s="458" t="s">
        <v>565</v>
      </c>
      <c r="C65" s="448">
        <v>100.9</v>
      </c>
      <c r="D65" s="448">
        <v>178.1</v>
      </c>
      <c r="E65" s="449">
        <v>1205</v>
      </c>
      <c r="F65" s="450">
        <f t="shared" si="4"/>
        <v>88.842240663900427</v>
      </c>
      <c r="G65" s="450">
        <f t="shared" si="5"/>
        <v>156.81668049792532</v>
      </c>
    </row>
    <row r="66" spans="1:10">
      <c r="A66" s="166"/>
      <c r="B66" s="458" t="s">
        <v>570</v>
      </c>
      <c r="C66" s="448">
        <v>102.8</v>
      </c>
      <c r="D66" s="448">
        <v>175.3</v>
      </c>
      <c r="E66" s="449">
        <v>1209</v>
      </c>
      <c r="F66" s="450">
        <f t="shared" si="4"/>
        <v>90.21571546732838</v>
      </c>
      <c r="G66" s="450">
        <f t="shared" si="5"/>
        <v>153.84061207609597</v>
      </c>
    </row>
    <row r="67" spans="1:10">
      <c r="A67" s="166"/>
      <c r="B67" s="458" t="s">
        <v>579</v>
      </c>
      <c r="C67" s="448">
        <v>111.5</v>
      </c>
      <c r="D67" s="448">
        <v>182.4</v>
      </c>
      <c r="E67" s="449">
        <v>1214</v>
      </c>
      <c r="F67" s="450">
        <f t="shared" si="4"/>
        <v>97.447693574958819</v>
      </c>
      <c r="G67" s="450">
        <f t="shared" si="5"/>
        <v>159.41219110378913</v>
      </c>
    </row>
    <row r="68" spans="1:10">
      <c r="A68" s="166"/>
      <c r="B68" s="458"/>
      <c r="C68" s="448"/>
      <c r="D68" s="448"/>
      <c r="E68" s="449"/>
      <c r="F68" s="450"/>
      <c r="G68" s="450"/>
    </row>
    <row r="69" spans="1:10">
      <c r="F69" s="42"/>
      <c r="G69" s="43"/>
      <c r="H69" s="43"/>
      <c r="I69" s="44"/>
    </row>
    <row r="70" spans="1:10" ht="37.5" customHeight="1">
      <c r="F70" s="406" t="s">
        <v>99</v>
      </c>
      <c r="G70" s="46" t="s">
        <v>100</v>
      </c>
      <c r="H70" s="46"/>
      <c r="I70" s="47" t="s">
        <v>101</v>
      </c>
    </row>
    <row r="71" spans="1:10">
      <c r="F71" s="45"/>
      <c r="G71" s="48"/>
      <c r="H71" s="48"/>
      <c r="I71" s="47"/>
    </row>
    <row r="72" spans="1:10">
      <c r="F72" s="49"/>
      <c r="G72" s="50" t="s">
        <v>102</v>
      </c>
      <c r="H72" s="50"/>
      <c r="I72" s="51"/>
    </row>
    <row r="73" spans="1:10">
      <c r="F73" s="49"/>
      <c r="G73" s="52" t="s">
        <v>103</v>
      </c>
      <c r="H73" s="50"/>
      <c r="I73" s="51"/>
    </row>
    <row r="74" spans="1:10">
      <c r="F74" s="49"/>
      <c r="G74" s="50"/>
      <c r="H74" s="50"/>
      <c r="I74" s="51"/>
    </row>
    <row r="75" spans="1:10">
      <c r="F75" s="49"/>
      <c r="G75" s="52" t="s">
        <v>104</v>
      </c>
      <c r="H75" s="50"/>
      <c r="I75" s="51"/>
    </row>
    <row r="76" spans="1:10">
      <c r="F76" s="49"/>
      <c r="G76" s="50" t="s">
        <v>105</v>
      </c>
      <c r="H76" s="50"/>
      <c r="I76" s="51"/>
    </row>
    <row r="77" spans="1:10">
      <c r="F77" s="49"/>
      <c r="G77" s="50" t="s">
        <v>106</v>
      </c>
      <c r="H77" s="50"/>
      <c r="I77" s="51"/>
    </row>
    <row r="78" spans="1:10">
      <c r="F78" s="49"/>
      <c r="G78" s="50" t="s">
        <v>107</v>
      </c>
      <c r="H78" s="50"/>
      <c r="I78" s="51"/>
    </row>
    <row r="79" spans="1:10">
      <c r="F79" s="49"/>
      <c r="G79" s="50"/>
      <c r="H79" s="50"/>
      <c r="I79" s="51"/>
      <c r="J79" s="50"/>
    </row>
    <row r="80" spans="1:10">
      <c r="F80" s="49"/>
      <c r="G80" s="259" t="s">
        <v>385</v>
      </c>
      <c r="H80" s="50"/>
      <c r="I80" s="51"/>
      <c r="J80" s="50"/>
    </row>
    <row r="81" spans="6:10">
      <c r="F81" s="49"/>
      <c r="G81" s="439" t="s">
        <v>602</v>
      </c>
      <c r="H81" s="50"/>
      <c r="I81" s="51"/>
      <c r="J81" s="50"/>
    </row>
    <row r="82" spans="6:10">
      <c r="F82" s="53"/>
      <c r="G82" s="54"/>
      <c r="H82" s="54"/>
      <c r="I82" s="55"/>
      <c r="J82" s="50"/>
    </row>
  </sheetData>
  <customSheetViews>
    <customSheetView guid="{BE477902-03C8-43E2-8A95-9B5C06ED7E3B}" topLeftCell="A40">
      <selection activeCell="L55" sqref="L55"/>
      <pageMargins left="0.7" right="0.7" top="0.75" bottom="0.75" header="0.3" footer="0.3"/>
    </customSheetView>
    <customSheetView guid="{54431632-60CA-490A-B625-F84D986B77B5}" topLeftCell="A40">
      <selection activeCell="L55" sqref="L55"/>
      <pageMargins left="0.7" right="0.7" top="0.75" bottom="0.75" header="0.3" footer="0.3"/>
    </customSheetView>
    <customSheetView guid="{CA0580B8-3FF5-49ED-816A-017DDF38942F}" topLeftCell="A40">
      <selection activeCell="L55" sqref="L55"/>
      <pageMargins left="0.7" right="0.7" top="0.75" bottom="0.75" header="0.3" footer="0.3"/>
    </customSheetView>
  </customSheetViews>
  <hyperlinks>
    <hyperlink ref="G81" r:id="rId1"/>
  </hyperlinks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X95"/>
  <sheetViews>
    <sheetView workbookViewId="0">
      <pane xSplit="3" ySplit="23" topLeftCell="D24" activePane="bottomRight" state="frozen"/>
      <selection pane="topRight" activeCell="D1" sqref="D1"/>
      <selection pane="bottomLeft" activeCell="A24" sqref="A24"/>
      <selection pane="bottomRight"/>
    </sheetView>
  </sheetViews>
  <sheetFormatPr defaultRowHeight="13.2"/>
  <cols>
    <col min="1" max="1" width="6.88671875" customWidth="1"/>
    <col min="2" max="2" width="7" style="13" customWidth="1"/>
    <col min="3" max="3" width="7.109375" style="13" customWidth="1"/>
    <col min="4" max="10" width="8.5546875" style="13" customWidth="1"/>
    <col min="11" max="11" width="7.109375" style="13" customWidth="1"/>
    <col min="12" max="20" width="8.5546875" style="13" customWidth="1"/>
  </cols>
  <sheetData>
    <row r="1" spans="1:20" ht="24" customHeight="1">
      <c r="A1" s="7" t="s">
        <v>378</v>
      </c>
      <c r="B1" s="7"/>
      <c r="C1" s="15"/>
      <c r="D1" s="15"/>
      <c r="E1" s="16"/>
      <c r="F1" s="16"/>
      <c r="G1" s="16"/>
      <c r="H1" s="16"/>
      <c r="I1" s="16"/>
      <c r="J1" s="6"/>
      <c r="K1" s="277"/>
      <c r="L1" s="277"/>
      <c r="M1" s="277"/>
      <c r="N1" s="277"/>
      <c r="O1" s="277"/>
      <c r="P1" s="277"/>
      <c r="Q1" s="277"/>
      <c r="R1" s="277"/>
      <c r="S1" s="277"/>
      <c r="T1" s="277"/>
    </row>
    <row r="19" spans="1:20">
      <c r="C19" s="13" t="s">
        <v>603</v>
      </c>
      <c r="I19" s="169" t="s">
        <v>497</v>
      </c>
    </row>
    <row r="20" spans="1:20">
      <c r="A20" t="s">
        <v>126</v>
      </c>
      <c r="I20" s="169" t="s">
        <v>512</v>
      </c>
    </row>
    <row r="22" spans="1:20">
      <c r="D22" s="13" t="s">
        <v>125</v>
      </c>
      <c r="L22" s="168" t="s">
        <v>331</v>
      </c>
    </row>
    <row r="23" spans="1:20" ht="40.799999999999997">
      <c r="A23" s="498" t="s">
        <v>28</v>
      </c>
      <c r="B23" s="498" t="s">
        <v>60</v>
      </c>
      <c r="C23" s="498" t="s">
        <v>127</v>
      </c>
      <c r="D23" s="499" t="s">
        <v>128</v>
      </c>
      <c r="E23" s="499" t="s">
        <v>129</v>
      </c>
      <c r="F23" s="499" t="s">
        <v>130</v>
      </c>
      <c r="G23" s="499" t="s">
        <v>131</v>
      </c>
      <c r="H23" s="499" t="s">
        <v>132</v>
      </c>
      <c r="I23" s="499" t="s">
        <v>133</v>
      </c>
      <c r="J23" s="499" t="s">
        <v>378</v>
      </c>
      <c r="K23" s="388"/>
      <c r="L23" s="541" t="s">
        <v>128</v>
      </c>
      <c r="M23" s="499" t="s">
        <v>129</v>
      </c>
      <c r="N23" s="499" t="s">
        <v>130</v>
      </c>
      <c r="O23" s="499" t="s">
        <v>131</v>
      </c>
      <c r="P23" s="499" t="s">
        <v>132</v>
      </c>
      <c r="Q23" s="499" t="s">
        <v>133</v>
      </c>
      <c r="R23" s="499" t="s">
        <v>489</v>
      </c>
      <c r="S23" s="499" t="s">
        <v>134</v>
      </c>
      <c r="T23" s="499" t="s">
        <v>377</v>
      </c>
    </row>
    <row r="24" spans="1:20">
      <c r="A24" s="491" t="s">
        <v>12</v>
      </c>
      <c r="B24" s="389" t="s">
        <v>24</v>
      </c>
      <c r="C24" s="542">
        <v>36586</v>
      </c>
      <c r="D24" s="389">
        <v>1787.3</v>
      </c>
      <c r="E24" s="389">
        <v>130.69999999999999</v>
      </c>
      <c r="F24" s="389">
        <v>1918</v>
      </c>
      <c r="G24" s="389">
        <v>1014.1</v>
      </c>
      <c r="H24" s="389">
        <v>2932.1</v>
      </c>
      <c r="I24" s="389">
        <v>65.400000000000006</v>
      </c>
      <c r="J24" s="389">
        <v>6.8</v>
      </c>
      <c r="K24" s="389">
        <f>J24/100</f>
        <v>6.8000000000000005E-2</v>
      </c>
      <c r="L24" s="543">
        <v>120.7</v>
      </c>
      <c r="M24" s="388">
        <v>27.8</v>
      </c>
      <c r="N24" s="388">
        <v>148.4</v>
      </c>
      <c r="O24" s="388">
        <v>122.8</v>
      </c>
      <c r="P24" s="388">
        <v>271.3</v>
      </c>
      <c r="Q24" s="388">
        <v>54.7</v>
      </c>
      <c r="R24" s="388">
        <v>44.5</v>
      </c>
      <c r="S24" s="388">
        <v>18.7</v>
      </c>
      <c r="T24" s="388">
        <f>S24/100</f>
        <v>0.187</v>
      </c>
    </row>
    <row r="25" spans="1:20">
      <c r="A25" s="491" t="s">
        <v>12</v>
      </c>
      <c r="B25" s="389" t="s">
        <v>25</v>
      </c>
      <c r="C25" s="542">
        <v>36678</v>
      </c>
      <c r="D25" s="389">
        <v>1774.7</v>
      </c>
      <c r="E25" s="389">
        <v>118.8</v>
      </c>
      <c r="F25" s="389">
        <v>1893.5</v>
      </c>
      <c r="G25" s="389">
        <v>1041.5999999999999</v>
      </c>
      <c r="H25" s="389">
        <v>2935.1</v>
      </c>
      <c r="I25" s="389">
        <v>64.5</v>
      </c>
      <c r="J25" s="389">
        <v>6.3</v>
      </c>
      <c r="K25" s="389">
        <f t="shared" ref="K25:K76" si="0">J25/100</f>
        <v>6.3E-2</v>
      </c>
      <c r="L25" s="543">
        <v>114.8</v>
      </c>
      <c r="M25" s="388">
        <v>26.3</v>
      </c>
      <c r="N25" s="388">
        <v>141.1</v>
      </c>
      <c r="O25" s="388">
        <v>131</v>
      </c>
      <c r="P25" s="388">
        <v>272</v>
      </c>
      <c r="Q25" s="388">
        <v>51.9</v>
      </c>
      <c r="R25" s="388">
        <v>42.2</v>
      </c>
      <c r="S25" s="388">
        <v>18.600000000000001</v>
      </c>
      <c r="T25" s="388">
        <f t="shared" ref="T25:T87" si="1">S25/100</f>
        <v>0.18600000000000003</v>
      </c>
    </row>
    <row r="26" spans="1:20">
      <c r="A26" s="491" t="s">
        <v>12</v>
      </c>
      <c r="B26" s="389" t="s">
        <v>26</v>
      </c>
      <c r="C26" s="542">
        <v>36770</v>
      </c>
      <c r="D26" s="389">
        <v>1800.4</v>
      </c>
      <c r="E26" s="389">
        <v>112</v>
      </c>
      <c r="F26" s="389">
        <v>1912.4</v>
      </c>
      <c r="G26" s="389">
        <v>1027.0999999999999</v>
      </c>
      <c r="H26" s="389">
        <v>2939.5</v>
      </c>
      <c r="I26" s="389">
        <v>65.099999999999994</v>
      </c>
      <c r="J26" s="389">
        <v>5.9</v>
      </c>
      <c r="K26" s="389">
        <f t="shared" si="0"/>
        <v>5.9000000000000004E-2</v>
      </c>
      <c r="L26" s="543">
        <v>116.4</v>
      </c>
      <c r="M26" s="388">
        <v>22.5</v>
      </c>
      <c r="N26" s="388">
        <v>138.9</v>
      </c>
      <c r="O26" s="388">
        <v>134</v>
      </c>
      <c r="P26" s="388">
        <v>272.89999999999998</v>
      </c>
      <c r="Q26" s="388">
        <v>50.9</v>
      </c>
      <c r="R26" s="388">
        <v>42.7</v>
      </c>
      <c r="S26" s="388">
        <v>16.2</v>
      </c>
      <c r="T26" s="388">
        <f t="shared" si="1"/>
        <v>0.16200000000000001</v>
      </c>
    </row>
    <row r="27" spans="1:20">
      <c r="A27" s="491" t="s">
        <v>12</v>
      </c>
      <c r="B27" s="389" t="s">
        <v>27</v>
      </c>
      <c r="C27" s="542">
        <v>36861</v>
      </c>
      <c r="D27" s="389">
        <v>1837.7</v>
      </c>
      <c r="E27" s="389">
        <v>109.4</v>
      </c>
      <c r="F27" s="389">
        <v>1947.1</v>
      </c>
      <c r="G27" s="389">
        <v>1000.1</v>
      </c>
      <c r="H27" s="389">
        <v>2947.2</v>
      </c>
      <c r="I27" s="389">
        <v>66.099999999999994</v>
      </c>
      <c r="J27" s="389">
        <v>5.6</v>
      </c>
      <c r="K27" s="389">
        <f t="shared" si="0"/>
        <v>5.5999999999999994E-2</v>
      </c>
      <c r="L27" s="543">
        <v>127.4</v>
      </c>
      <c r="M27" s="388">
        <v>24.5</v>
      </c>
      <c r="N27" s="388">
        <v>152</v>
      </c>
      <c r="O27" s="388">
        <v>121.5</v>
      </c>
      <c r="P27" s="388">
        <v>273.5</v>
      </c>
      <c r="Q27" s="388">
        <v>55.6</v>
      </c>
      <c r="R27" s="388">
        <v>46.6</v>
      </c>
      <c r="S27" s="388">
        <v>16.100000000000001</v>
      </c>
      <c r="T27" s="388">
        <f t="shared" si="1"/>
        <v>0.161</v>
      </c>
    </row>
    <row r="28" spans="1:20">
      <c r="A28" s="491" t="s">
        <v>13</v>
      </c>
      <c r="B28" s="389" t="s">
        <v>24</v>
      </c>
      <c r="C28" s="542">
        <v>36951</v>
      </c>
      <c r="D28" s="389">
        <v>1827.9</v>
      </c>
      <c r="E28" s="389">
        <v>112.3</v>
      </c>
      <c r="F28" s="389">
        <v>1940.3</v>
      </c>
      <c r="G28" s="389">
        <v>1014.3</v>
      </c>
      <c r="H28" s="389">
        <v>2954.6</v>
      </c>
      <c r="I28" s="389">
        <v>65.7</v>
      </c>
      <c r="J28" s="389">
        <v>5.8</v>
      </c>
      <c r="K28" s="389">
        <f t="shared" si="0"/>
        <v>5.7999999999999996E-2</v>
      </c>
      <c r="L28" s="543">
        <v>121.6</v>
      </c>
      <c r="M28" s="388">
        <v>25.4</v>
      </c>
      <c r="N28" s="388">
        <v>147</v>
      </c>
      <c r="O28" s="388">
        <v>127.2</v>
      </c>
      <c r="P28" s="388">
        <v>274.3</v>
      </c>
      <c r="Q28" s="388">
        <v>53.6</v>
      </c>
      <c r="R28" s="388">
        <v>44.3</v>
      </c>
      <c r="S28" s="388">
        <v>17.3</v>
      </c>
      <c r="T28" s="388">
        <f t="shared" si="1"/>
        <v>0.17300000000000001</v>
      </c>
    </row>
    <row r="29" spans="1:20">
      <c r="A29" s="491" t="s">
        <v>13</v>
      </c>
      <c r="B29" s="389" t="s">
        <v>25</v>
      </c>
      <c r="C29" s="542">
        <v>37043</v>
      </c>
      <c r="D29" s="389">
        <v>1830.9</v>
      </c>
      <c r="E29" s="389">
        <v>103.8</v>
      </c>
      <c r="F29" s="389">
        <v>1934.7</v>
      </c>
      <c r="G29" s="389">
        <v>1023.5</v>
      </c>
      <c r="H29" s="389">
        <v>2958.2</v>
      </c>
      <c r="I29" s="389">
        <v>65.400000000000006</v>
      </c>
      <c r="J29" s="389">
        <v>5.4</v>
      </c>
      <c r="K29" s="389">
        <f t="shared" si="0"/>
        <v>5.4000000000000006E-2</v>
      </c>
      <c r="L29" s="543">
        <v>120.9</v>
      </c>
      <c r="M29" s="388">
        <v>23</v>
      </c>
      <c r="N29" s="388">
        <v>143.9</v>
      </c>
      <c r="O29" s="388">
        <v>131.80000000000001</v>
      </c>
      <c r="P29" s="388">
        <v>275.7</v>
      </c>
      <c r="Q29" s="388">
        <v>52.2</v>
      </c>
      <c r="R29" s="388">
        <v>43.8</v>
      </c>
      <c r="S29" s="388">
        <v>16</v>
      </c>
      <c r="T29" s="388">
        <f t="shared" si="1"/>
        <v>0.16</v>
      </c>
    </row>
    <row r="30" spans="1:20">
      <c r="A30" s="491" t="s">
        <v>13</v>
      </c>
      <c r="B30" s="389" t="s">
        <v>26</v>
      </c>
      <c r="C30" s="542">
        <v>37135</v>
      </c>
      <c r="D30" s="389">
        <v>1839.2</v>
      </c>
      <c r="E30" s="389">
        <v>101.5</v>
      </c>
      <c r="F30" s="389">
        <v>1940.7</v>
      </c>
      <c r="G30" s="389">
        <v>1026.2</v>
      </c>
      <c r="H30" s="389">
        <v>2966.9</v>
      </c>
      <c r="I30" s="389">
        <v>65.400000000000006</v>
      </c>
      <c r="J30" s="389">
        <v>5.2</v>
      </c>
      <c r="K30" s="389">
        <f t="shared" si="0"/>
        <v>5.2000000000000005E-2</v>
      </c>
      <c r="L30" s="543">
        <v>118.8</v>
      </c>
      <c r="M30" s="388">
        <v>21.3</v>
      </c>
      <c r="N30" s="388">
        <v>140.1</v>
      </c>
      <c r="O30" s="388">
        <v>137.5</v>
      </c>
      <c r="P30" s="388">
        <v>277.60000000000002</v>
      </c>
      <c r="Q30" s="388">
        <v>50.5</v>
      </c>
      <c r="R30" s="388">
        <v>42.8</v>
      </c>
      <c r="S30" s="388">
        <v>15.2</v>
      </c>
      <c r="T30" s="388">
        <f t="shared" si="1"/>
        <v>0.152</v>
      </c>
    </row>
    <row r="31" spans="1:20">
      <c r="A31" s="491" t="s">
        <v>13</v>
      </c>
      <c r="B31" s="389" t="s">
        <v>27</v>
      </c>
      <c r="C31" s="542">
        <v>37226</v>
      </c>
      <c r="D31" s="389">
        <v>1885.2</v>
      </c>
      <c r="E31" s="389">
        <v>107.5</v>
      </c>
      <c r="F31" s="389">
        <v>1992.7</v>
      </c>
      <c r="G31" s="389">
        <v>990.2</v>
      </c>
      <c r="H31" s="389">
        <v>2982.9</v>
      </c>
      <c r="I31" s="389">
        <v>66.8</v>
      </c>
      <c r="J31" s="389">
        <v>5.4</v>
      </c>
      <c r="K31" s="389">
        <f t="shared" si="0"/>
        <v>5.4000000000000006E-2</v>
      </c>
      <c r="L31" s="543">
        <v>133.5</v>
      </c>
      <c r="M31" s="388">
        <v>24.1</v>
      </c>
      <c r="N31" s="388">
        <v>157.6</v>
      </c>
      <c r="O31" s="388">
        <v>121.9</v>
      </c>
      <c r="P31" s="388">
        <v>279.60000000000002</v>
      </c>
      <c r="Q31" s="388">
        <v>56.4</v>
      </c>
      <c r="R31" s="388">
        <v>47.8</v>
      </c>
      <c r="S31" s="388">
        <v>15.3</v>
      </c>
      <c r="T31" s="388">
        <f t="shared" si="1"/>
        <v>0.153</v>
      </c>
    </row>
    <row r="32" spans="1:20">
      <c r="A32" s="491" t="s">
        <v>14</v>
      </c>
      <c r="B32" s="389" t="s">
        <v>24</v>
      </c>
      <c r="C32" s="542">
        <v>37316</v>
      </c>
      <c r="D32" s="389">
        <v>1896.8</v>
      </c>
      <c r="E32" s="389">
        <v>114</v>
      </c>
      <c r="F32" s="389">
        <v>2010.8</v>
      </c>
      <c r="G32" s="389">
        <v>989.9</v>
      </c>
      <c r="H32" s="389">
        <v>3000.6</v>
      </c>
      <c r="I32" s="389">
        <v>67</v>
      </c>
      <c r="J32" s="389">
        <v>5.7</v>
      </c>
      <c r="K32" s="389">
        <f t="shared" si="0"/>
        <v>5.7000000000000002E-2</v>
      </c>
      <c r="L32" s="543">
        <v>135.69999999999999</v>
      </c>
      <c r="M32" s="388">
        <v>26.5</v>
      </c>
      <c r="N32" s="388">
        <v>162.19999999999999</v>
      </c>
      <c r="O32" s="388">
        <v>119.9</v>
      </c>
      <c r="P32" s="388">
        <v>282</v>
      </c>
      <c r="Q32" s="388">
        <v>57.5</v>
      </c>
      <c r="R32" s="388">
        <v>48.1</v>
      </c>
      <c r="S32" s="388">
        <v>16.3</v>
      </c>
      <c r="T32" s="388">
        <f t="shared" si="1"/>
        <v>0.16300000000000001</v>
      </c>
    </row>
    <row r="33" spans="1:20">
      <c r="A33" s="491" t="s">
        <v>14</v>
      </c>
      <c r="B33" s="389" t="s">
        <v>25</v>
      </c>
      <c r="C33" s="542">
        <v>37408</v>
      </c>
      <c r="D33" s="389">
        <v>1894.1</v>
      </c>
      <c r="E33" s="389">
        <v>104.2</v>
      </c>
      <c r="F33" s="389">
        <v>1998.3</v>
      </c>
      <c r="G33" s="389">
        <v>1016.7</v>
      </c>
      <c r="H33" s="389">
        <v>3015</v>
      </c>
      <c r="I33" s="389">
        <v>66.3</v>
      </c>
      <c r="J33" s="389">
        <v>5.2</v>
      </c>
      <c r="K33" s="389">
        <f t="shared" si="0"/>
        <v>5.2000000000000005E-2</v>
      </c>
      <c r="L33" s="543">
        <v>129.1</v>
      </c>
      <c r="M33" s="388">
        <v>23.9</v>
      </c>
      <c r="N33" s="388">
        <v>153</v>
      </c>
      <c r="O33" s="388">
        <v>131.6</v>
      </c>
      <c r="P33" s="388">
        <v>284.60000000000002</v>
      </c>
      <c r="Q33" s="388">
        <v>53.8</v>
      </c>
      <c r="R33" s="388">
        <v>45.4</v>
      </c>
      <c r="S33" s="388">
        <v>15.6</v>
      </c>
      <c r="T33" s="388">
        <f t="shared" si="1"/>
        <v>0.156</v>
      </c>
    </row>
    <row r="34" spans="1:20">
      <c r="A34" s="491" t="s">
        <v>14</v>
      </c>
      <c r="B34" s="389" t="s">
        <v>26</v>
      </c>
      <c r="C34" s="542">
        <v>37500</v>
      </c>
      <c r="D34" s="389">
        <v>1897.9</v>
      </c>
      <c r="E34" s="389">
        <v>108</v>
      </c>
      <c r="F34" s="389">
        <v>2005.9</v>
      </c>
      <c r="G34" s="389">
        <v>1023.7</v>
      </c>
      <c r="H34" s="389">
        <v>3029.6</v>
      </c>
      <c r="I34" s="389">
        <v>66.2</v>
      </c>
      <c r="J34" s="389">
        <v>5.4</v>
      </c>
      <c r="K34" s="389">
        <f t="shared" si="0"/>
        <v>5.4000000000000006E-2</v>
      </c>
      <c r="L34" s="543">
        <v>128</v>
      </c>
      <c r="M34" s="388">
        <v>22</v>
      </c>
      <c r="N34" s="388">
        <v>150</v>
      </c>
      <c r="O34" s="388">
        <v>136.9</v>
      </c>
      <c r="P34" s="388">
        <v>286.89999999999998</v>
      </c>
      <c r="Q34" s="388">
        <v>52.3</v>
      </c>
      <c r="R34" s="388">
        <v>44.6</v>
      </c>
      <c r="S34" s="388">
        <v>14.6</v>
      </c>
      <c r="T34" s="388">
        <f t="shared" si="1"/>
        <v>0.14599999999999999</v>
      </c>
    </row>
    <row r="35" spans="1:20">
      <c r="A35" s="491" t="s">
        <v>14</v>
      </c>
      <c r="B35" s="389" t="s">
        <v>27</v>
      </c>
      <c r="C35" s="542">
        <v>37591</v>
      </c>
      <c r="D35" s="389">
        <v>1935.8</v>
      </c>
      <c r="E35" s="389">
        <v>99.4</v>
      </c>
      <c r="F35" s="389">
        <v>2035.2</v>
      </c>
      <c r="G35" s="389">
        <v>1013.2</v>
      </c>
      <c r="H35" s="389">
        <v>3048.4</v>
      </c>
      <c r="I35" s="389">
        <v>66.8</v>
      </c>
      <c r="J35" s="389">
        <v>4.9000000000000004</v>
      </c>
      <c r="K35" s="389">
        <f t="shared" si="0"/>
        <v>4.9000000000000002E-2</v>
      </c>
      <c r="L35" s="543">
        <v>132.80000000000001</v>
      </c>
      <c r="M35" s="388">
        <v>26.1</v>
      </c>
      <c r="N35" s="388">
        <v>158.9</v>
      </c>
      <c r="O35" s="388">
        <v>129.9</v>
      </c>
      <c r="P35" s="388">
        <v>288.8</v>
      </c>
      <c r="Q35" s="388">
        <v>55</v>
      </c>
      <c r="R35" s="388">
        <v>46</v>
      </c>
      <c r="S35" s="388">
        <v>16.399999999999999</v>
      </c>
      <c r="T35" s="388">
        <f t="shared" si="1"/>
        <v>0.16399999999999998</v>
      </c>
    </row>
    <row r="36" spans="1:20">
      <c r="A36" s="491" t="s">
        <v>15</v>
      </c>
      <c r="B36" s="389" t="s">
        <v>24</v>
      </c>
      <c r="C36" s="542">
        <v>37681</v>
      </c>
      <c r="D36" s="389">
        <v>1931.3</v>
      </c>
      <c r="E36" s="389">
        <v>109.5</v>
      </c>
      <c r="F36" s="389">
        <v>2040.8</v>
      </c>
      <c r="G36" s="389">
        <v>1028.2</v>
      </c>
      <c r="H36" s="389">
        <v>3069</v>
      </c>
      <c r="I36" s="389">
        <v>66.5</v>
      </c>
      <c r="J36" s="389">
        <v>5.4</v>
      </c>
      <c r="K36" s="389">
        <f t="shared" si="0"/>
        <v>5.4000000000000006E-2</v>
      </c>
      <c r="L36" s="543">
        <v>134</v>
      </c>
      <c r="M36" s="388">
        <v>25.6</v>
      </c>
      <c r="N36" s="388">
        <v>159.69999999999999</v>
      </c>
      <c r="O36" s="388">
        <v>131.30000000000001</v>
      </c>
      <c r="P36" s="388">
        <v>291</v>
      </c>
      <c r="Q36" s="388">
        <v>54.9</v>
      </c>
      <c r="R36" s="388">
        <v>46.1</v>
      </c>
      <c r="S36" s="388">
        <v>16.100000000000001</v>
      </c>
      <c r="T36" s="388">
        <f t="shared" si="1"/>
        <v>0.161</v>
      </c>
    </row>
    <row r="37" spans="1:20">
      <c r="A37" s="491" t="s">
        <v>15</v>
      </c>
      <c r="B37" s="389" t="s">
        <v>25</v>
      </c>
      <c r="C37" s="542">
        <v>37773</v>
      </c>
      <c r="D37" s="389">
        <v>1934.4</v>
      </c>
      <c r="E37" s="389">
        <v>96.4</v>
      </c>
      <c r="F37" s="389">
        <v>2030.8</v>
      </c>
      <c r="G37" s="389">
        <v>1055</v>
      </c>
      <c r="H37" s="389">
        <v>3085.8</v>
      </c>
      <c r="I37" s="389">
        <v>65.8</v>
      </c>
      <c r="J37" s="389">
        <v>4.7</v>
      </c>
      <c r="K37" s="389">
        <f t="shared" si="0"/>
        <v>4.7E-2</v>
      </c>
      <c r="L37" s="543">
        <v>125.9</v>
      </c>
      <c r="M37" s="388">
        <v>20.7</v>
      </c>
      <c r="N37" s="388">
        <v>146.5</v>
      </c>
      <c r="O37" s="388">
        <v>146.80000000000001</v>
      </c>
      <c r="P37" s="388">
        <v>293.39999999999998</v>
      </c>
      <c r="Q37" s="388">
        <v>50</v>
      </c>
      <c r="R37" s="388">
        <v>42.9</v>
      </c>
      <c r="S37" s="388">
        <v>14.1</v>
      </c>
      <c r="T37" s="388">
        <f t="shared" si="1"/>
        <v>0.14099999999999999</v>
      </c>
    </row>
    <row r="38" spans="1:20">
      <c r="A38" s="491" t="s">
        <v>15</v>
      </c>
      <c r="B38" s="389" t="s">
        <v>26</v>
      </c>
      <c r="C38" s="542">
        <v>37865</v>
      </c>
      <c r="D38" s="389">
        <v>1964.2</v>
      </c>
      <c r="E38" s="389">
        <v>90</v>
      </c>
      <c r="F38" s="389">
        <v>2054.1999999999998</v>
      </c>
      <c r="G38" s="389">
        <v>1046.0999999999999</v>
      </c>
      <c r="H38" s="389">
        <v>3100.3</v>
      </c>
      <c r="I38" s="389">
        <v>66.3</v>
      </c>
      <c r="J38" s="389">
        <v>4.4000000000000004</v>
      </c>
      <c r="K38" s="389">
        <f t="shared" si="0"/>
        <v>4.4000000000000004E-2</v>
      </c>
      <c r="L38" s="543">
        <v>131.30000000000001</v>
      </c>
      <c r="M38" s="388">
        <v>19.899999999999999</v>
      </c>
      <c r="N38" s="388">
        <v>151.19999999999999</v>
      </c>
      <c r="O38" s="388">
        <v>143.69999999999999</v>
      </c>
      <c r="P38" s="388">
        <v>295</v>
      </c>
      <c r="Q38" s="388">
        <v>51.3</v>
      </c>
      <c r="R38" s="388">
        <v>44.5</v>
      </c>
      <c r="S38" s="388">
        <v>13.2</v>
      </c>
      <c r="T38" s="388">
        <f t="shared" si="1"/>
        <v>0.13200000000000001</v>
      </c>
    </row>
    <row r="39" spans="1:20">
      <c r="A39" s="491" t="s">
        <v>15</v>
      </c>
      <c r="B39" s="389" t="s">
        <v>27</v>
      </c>
      <c r="C39" s="542">
        <v>37956</v>
      </c>
      <c r="D39" s="389">
        <v>1992.5</v>
      </c>
      <c r="E39" s="389">
        <v>95.2</v>
      </c>
      <c r="F39" s="389">
        <v>2087.6999999999998</v>
      </c>
      <c r="G39" s="389">
        <v>1028.9000000000001</v>
      </c>
      <c r="H39" s="389">
        <v>3116.6</v>
      </c>
      <c r="I39" s="389">
        <v>67</v>
      </c>
      <c r="J39" s="389">
        <v>4.5999999999999996</v>
      </c>
      <c r="K39" s="389">
        <f t="shared" si="0"/>
        <v>4.5999999999999999E-2</v>
      </c>
      <c r="L39" s="543">
        <v>138.5</v>
      </c>
      <c r="M39" s="388">
        <v>23.9</v>
      </c>
      <c r="N39" s="388">
        <v>162.4</v>
      </c>
      <c r="O39" s="388">
        <v>133.6</v>
      </c>
      <c r="P39" s="388">
        <v>296</v>
      </c>
      <c r="Q39" s="388">
        <v>54.9</v>
      </c>
      <c r="R39" s="388">
        <v>46.8</v>
      </c>
      <c r="S39" s="388">
        <v>14.7</v>
      </c>
      <c r="T39" s="388">
        <f t="shared" si="1"/>
        <v>0.14699999999999999</v>
      </c>
    </row>
    <row r="40" spans="1:20">
      <c r="A40" s="491" t="s">
        <v>16</v>
      </c>
      <c r="B40" s="389" t="s">
        <v>24</v>
      </c>
      <c r="C40" s="542">
        <v>38047</v>
      </c>
      <c r="D40" s="389">
        <v>1994.3</v>
      </c>
      <c r="E40" s="389">
        <v>97.7</v>
      </c>
      <c r="F40" s="389">
        <v>2092</v>
      </c>
      <c r="G40" s="389">
        <v>1040.3</v>
      </c>
      <c r="H40" s="389">
        <v>3132.3</v>
      </c>
      <c r="I40" s="389">
        <v>66.8</v>
      </c>
      <c r="J40" s="389">
        <v>4.7</v>
      </c>
      <c r="K40" s="389">
        <f t="shared" si="0"/>
        <v>4.7E-2</v>
      </c>
      <c r="L40" s="543">
        <v>137.6</v>
      </c>
      <c r="M40" s="388">
        <v>21.2</v>
      </c>
      <c r="N40" s="388">
        <v>158.80000000000001</v>
      </c>
      <c r="O40" s="388">
        <v>138.5</v>
      </c>
      <c r="P40" s="388">
        <v>297.3</v>
      </c>
      <c r="Q40" s="388">
        <v>53.4</v>
      </c>
      <c r="R40" s="388">
        <v>46.3</v>
      </c>
      <c r="S40" s="388">
        <v>13.4</v>
      </c>
      <c r="T40" s="388">
        <f t="shared" si="1"/>
        <v>0.13400000000000001</v>
      </c>
    </row>
    <row r="41" spans="1:20">
      <c r="A41" s="491" t="s">
        <v>16</v>
      </c>
      <c r="B41" s="389" t="s">
        <v>25</v>
      </c>
      <c r="C41" s="542">
        <v>38139</v>
      </c>
      <c r="D41" s="389">
        <v>1996.1</v>
      </c>
      <c r="E41" s="389">
        <v>84.7</v>
      </c>
      <c r="F41" s="389">
        <v>2080.8000000000002</v>
      </c>
      <c r="G41" s="389">
        <v>1063.2</v>
      </c>
      <c r="H41" s="389">
        <v>3144</v>
      </c>
      <c r="I41" s="389">
        <v>66.2</v>
      </c>
      <c r="J41" s="389">
        <v>4.0999999999999996</v>
      </c>
      <c r="K41" s="389">
        <f t="shared" si="0"/>
        <v>4.0999999999999995E-2</v>
      </c>
      <c r="L41" s="543">
        <v>127.3</v>
      </c>
      <c r="M41" s="388">
        <v>22.9</v>
      </c>
      <c r="N41" s="388">
        <v>150.19999999999999</v>
      </c>
      <c r="O41" s="388">
        <v>148.6</v>
      </c>
      <c r="P41" s="388">
        <v>298.8</v>
      </c>
      <c r="Q41" s="388">
        <v>50.3</v>
      </c>
      <c r="R41" s="388">
        <v>42.6</v>
      </c>
      <c r="S41" s="388">
        <v>15.2</v>
      </c>
      <c r="T41" s="388">
        <f t="shared" si="1"/>
        <v>0.152</v>
      </c>
    </row>
    <row r="42" spans="1:20">
      <c r="A42" s="491" t="s">
        <v>16</v>
      </c>
      <c r="B42" s="389" t="s">
        <v>26</v>
      </c>
      <c r="C42" s="542">
        <v>38231</v>
      </c>
      <c r="D42" s="389">
        <v>2022.8</v>
      </c>
      <c r="E42" s="389">
        <v>79.099999999999994</v>
      </c>
      <c r="F42" s="389">
        <v>2101.9</v>
      </c>
      <c r="G42" s="389">
        <v>1052.9000000000001</v>
      </c>
      <c r="H42" s="389">
        <v>3154.8</v>
      </c>
      <c r="I42" s="389">
        <v>66.599999999999994</v>
      </c>
      <c r="J42" s="389">
        <v>3.8</v>
      </c>
      <c r="K42" s="389">
        <f t="shared" si="0"/>
        <v>3.7999999999999999E-2</v>
      </c>
      <c r="L42" s="543">
        <v>132.30000000000001</v>
      </c>
      <c r="M42" s="388">
        <v>18.399999999999999</v>
      </c>
      <c r="N42" s="388">
        <v>150.69999999999999</v>
      </c>
      <c r="O42" s="388">
        <v>149.4</v>
      </c>
      <c r="P42" s="388">
        <v>300.10000000000002</v>
      </c>
      <c r="Q42" s="388">
        <v>50.2</v>
      </c>
      <c r="R42" s="388">
        <v>44.1</v>
      </c>
      <c r="S42" s="388">
        <v>12.2</v>
      </c>
      <c r="T42" s="388">
        <f t="shared" si="1"/>
        <v>0.122</v>
      </c>
    </row>
    <row r="43" spans="1:20">
      <c r="A43" s="491" t="s">
        <v>16</v>
      </c>
      <c r="B43" s="389" t="s">
        <v>27</v>
      </c>
      <c r="C43" s="542">
        <v>38322</v>
      </c>
      <c r="D43" s="389">
        <v>2083.1999999999998</v>
      </c>
      <c r="E43" s="389">
        <v>78</v>
      </c>
      <c r="F43" s="389">
        <v>2161.1999999999998</v>
      </c>
      <c r="G43" s="389">
        <v>1007.7</v>
      </c>
      <c r="H43" s="389">
        <v>3168.9</v>
      </c>
      <c r="I43" s="389">
        <v>68.2</v>
      </c>
      <c r="J43" s="389">
        <v>3.6</v>
      </c>
      <c r="K43" s="389">
        <f t="shared" si="0"/>
        <v>3.6000000000000004E-2</v>
      </c>
      <c r="L43" s="543">
        <v>147.5</v>
      </c>
      <c r="M43" s="388">
        <v>20.100000000000001</v>
      </c>
      <c r="N43" s="388">
        <v>167.7</v>
      </c>
      <c r="O43" s="388">
        <v>133.69999999999999</v>
      </c>
      <c r="P43" s="388">
        <v>301.3</v>
      </c>
      <c r="Q43" s="388">
        <v>55.6</v>
      </c>
      <c r="R43" s="388">
        <v>49</v>
      </c>
      <c r="S43" s="388">
        <v>12</v>
      </c>
      <c r="T43" s="388">
        <f t="shared" si="1"/>
        <v>0.12</v>
      </c>
    </row>
    <row r="44" spans="1:20">
      <c r="A44" s="491" t="s">
        <v>17</v>
      </c>
      <c r="B44" s="389" t="s">
        <v>24</v>
      </c>
      <c r="C44" s="542">
        <v>38412</v>
      </c>
      <c r="D44" s="389">
        <v>2065.1999999999998</v>
      </c>
      <c r="E44" s="389">
        <v>92.1</v>
      </c>
      <c r="F44" s="389">
        <v>2157.3000000000002</v>
      </c>
      <c r="G44" s="389">
        <v>1025</v>
      </c>
      <c r="H44" s="389">
        <v>3182.4</v>
      </c>
      <c r="I44" s="389">
        <v>67.8</v>
      </c>
      <c r="J44" s="389">
        <v>4.3</v>
      </c>
      <c r="K44" s="389">
        <f t="shared" si="0"/>
        <v>4.2999999999999997E-2</v>
      </c>
      <c r="L44" s="543">
        <v>141.30000000000001</v>
      </c>
      <c r="M44" s="388">
        <v>23.9</v>
      </c>
      <c r="N44" s="388">
        <v>165.2</v>
      </c>
      <c r="O44" s="388">
        <v>137.4</v>
      </c>
      <c r="P44" s="388">
        <v>302.60000000000002</v>
      </c>
      <c r="Q44" s="388">
        <v>54.6</v>
      </c>
      <c r="R44" s="388">
        <v>46.7</v>
      </c>
      <c r="S44" s="388">
        <v>14.5</v>
      </c>
      <c r="T44" s="388">
        <f t="shared" si="1"/>
        <v>0.14499999999999999</v>
      </c>
    </row>
    <row r="45" spans="1:20">
      <c r="A45" s="491" t="s">
        <v>17</v>
      </c>
      <c r="B45" s="389" t="s">
        <v>25</v>
      </c>
      <c r="C45" s="542">
        <v>38504</v>
      </c>
      <c r="D45" s="389">
        <v>2062.1</v>
      </c>
      <c r="E45" s="389">
        <v>79.5</v>
      </c>
      <c r="F45" s="389">
        <v>2141.6999999999998</v>
      </c>
      <c r="G45" s="389">
        <v>1050.7</v>
      </c>
      <c r="H45" s="389">
        <v>3192.4</v>
      </c>
      <c r="I45" s="389">
        <v>67.099999999999994</v>
      </c>
      <c r="J45" s="389">
        <v>3.7</v>
      </c>
      <c r="K45" s="389">
        <f t="shared" si="0"/>
        <v>3.7000000000000005E-2</v>
      </c>
      <c r="L45" s="543">
        <v>138.30000000000001</v>
      </c>
      <c r="M45" s="388">
        <v>20.2</v>
      </c>
      <c r="N45" s="388">
        <v>158.5</v>
      </c>
      <c r="O45" s="388">
        <v>145.69999999999999</v>
      </c>
      <c r="P45" s="388">
        <v>304.2</v>
      </c>
      <c r="Q45" s="388">
        <v>52.1</v>
      </c>
      <c r="R45" s="388">
        <v>45.5</v>
      </c>
      <c r="S45" s="388">
        <v>12.8</v>
      </c>
      <c r="T45" s="388">
        <f t="shared" si="1"/>
        <v>0.128</v>
      </c>
    </row>
    <row r="46" spans="1:20">
      <c r="A46" s="491" t="s">
        <v>17</v>
      </c>
      <c r="B46" s="389" t="s">
        <v>26</v>
      </c>
      <c r="C46" s="542">
        <v>38596</v>
      </c>
      <c r="D46" s="389">
        <v>2090.6999999999998</v>
      </c>
      <c r="E46" s="389">
        <v>79.7</v>
      </c>
      <c r="F46" s="389">
        <v>2170.4</v>
      </c>
      <c r="G46" s="389">
        <v>1032.5</v>
      </c>
      <c r="H46" s="389">
        <v>3202.9</v>
      </c>
      <c r="I46" s="389">
        <v>67.8</v>
      </c>
      <c r="J46" s="389">
        <v>3.7</v>
      </c>
      <c r="K46" s="389">
        <f t="shared" si="0"/>
        <v>3.7000000000000005E-2</v>
      </c>
      <c r="L46" s="543">
        <v>139.1</v>
      </c>
      <c r="M46" s="388">
        <v>23</v>
      </c>
      <c r="N46" s="388">
        <v>162.1</v>
      </c>
      <c r="O46" s="388">
        <v>143.80000000000001</v>
      </c>
      <c r="P46" s="388">
        <v>306</v>
      </c>
      <c r="Q46" s="388">
        <v>53</v>
      </c>
      <c r="R46" s="388">
        <v>45.5</v>
      </c>
      <c r="S46" s="388">
        <v>14.2</v>
      </c>
      <c r="T46" s="388">
        <f t="shared" si="1"/>
        <v>0.14199999999999999</v>
      </c>
    </row>
    <row r="47" spans="1:20">
      <c r="A47" s="491" t="s">
        <v>17</v>
      </c>
      <c r="B47" s="389" t="s">
        <v>27</v>
      </c>
      <c r="C47" s="542">
        <v>38687</v>
      </c>
      <c r="D47" s="389">
        <v>2120.5</v>
      </c>
      <c r="E47" s="389">
        <v>78.8</v>
      </c>
      <c r="F47" s="389">
        <v>2199.3000000000002</v>
      </c>
      <c r="G47" s="389">
        <v>1018.1</v>
      </c>
      <c r="H47" s="389">
        <v>3217.4</v>
      </c>
      <c r="I47" s="389">
        <v>68.400000000000006</v>
      </c>
      <c r="J47" s="389">
        <v>3.6</v>
      </c>
      <c r="K47" s="389">
        <f t="shared" si="0"/>
        <v>3.6000000000000004E-2</v>
      </c>
      <c r="L47" s="543">
        <v>153</v>
      </c>
      <c r="M47" s="388">
        <v>20.5</v>
      </c>
      <c r="N47" s="388">
        <v>173.5</v>
      </c>
      <c r="O47" s="388">
        <v>134.19999999999999</v>
      </c>
      <c r="P47" s="388">
        <v>307.7</v>
      </c>
      <c r="Q47" s="388">
        <v>56.4</v>
      </c>
      <c r="R47" s="388">
        <v>49.7</v>
      </c>
      <c r="S47" s="388">
        <v>11.8</v>
      </c>
      <c r="T47" s="388">
        <f t="shared" si="1"/>
        <v>0.11800000000000001</v>
      </c>
    </row>
    <row r="48" spans="1:20">
      <c r="A48" s="491" t="s">
        <v>18</v>
      </c>
      <c r="B48" s="389" t="s">
        <v>24</v>
      </c>
      <c r="C48" s="542">
        <v>38777</v>
      </c>
      <c r="D48" s="389">
        <v>2120.8000000000002</v>
      </c>
      <c r="E48" s="389">
        <v>99.1</v>
      </c>
      <c r="F48" s="389">
        <v>2219.9</v>
      </c>
      <c r="G48" s="389">
        <v>1012.8</v>
      </c>
      <c r="H48" s="389">
        <v>3232.8</v>
      </c>
      <c r="I48" s="389">
        <v>68.7</v>
      </c>
      <c r="J48" s="389">
        <v>4.5</v>
      </c>
      <c r="K48" s="389">
        <f t="shared" si="0"/>
        <v>4.4999999999999998E-2</v>
      </c>
      <c r="L48" s="543">
        <v>147</v>
      </c>
      <c r="M48" s="388">
        <v>25.4</v>
      </c>
      <c r="N48" s="388">
        <v>172.4</v>
      </c>
      <c r="O48" s="388">
        <v>137.1</v>
      </c>
      <c r="P48" s="388">
        <v>309.5</v>
      </c>
      <c r="Q48" s="388">
        <v>55.7</v>
      </c>
      <c r="R48" s="388">
        <v>47.5</v>
      </c>
      <c r="S48" s="388">
        <v>14.7</v>
      </c>
      <c r="T48" s="388">
        <f t="shared" si="1"/>
        <v>0.14699999999999999</v>
      </c>
    </row>
    <row r="49" spans="1:20">
      <c r="A49" s="491" t="s">
        <v>18</v>
      </c>
      <c r="B49" s="389" t="s">
        <v>25</v>
      </c>
      <c r="C49" s="542">
        <v>38869</v>
      </c>
      <c r="D49" s="389">
        <v>2132.8000000000002</v>
      </c>
      <c r="E49" s="389">
        <v>79.2</v>
      </c>
      <c r="F49" s="389">
        <v>2212</v>
      </c>
      <c r="G49" s="389">
        <v>1035.4000000000001</v>
      </c>
      <c r="H49" s="389">
        <v>3247.3</v>
      </c>
      <c r="I49" s="389">
        <v>68.099999999999994</v>
      </c>
      <c r="J49" s="389">
        <v>3.6</v>
      </c>
      <c r="K49" s="389">
        <f t="shared" si="0"/>
        <v>3.6000000000000004E-2</v>
      </c>
      <c r="L49" s="543">
        <v>140.4</v>
      </c>
      <c r="M49" s="388">
        <v>23.1</v>
      </c>
      <c r="N49" s="388">
        <v>163.5</v>
      </c>
      <c r="O49" s="388">
        <v>147.5</v>
      </c>
      <c r="P49" s="388">
        <v>311</v>
      </c>
      <c r="Q49" s="388">
        <v>52.6</v>
      </c>
      <c r="R49" s="388">
        <v>45.1</v>
      </c>
      <c r="S49" s="388">
        <v>14.1</v>
      </c>
      <c r="T49" s="388">
        <f t="shared" si="1"/>
        <v>0.14099999999999999</v>
      </c>
    </row>
    <row r="50" spans="1:20">
      <c r="A50" s="491" t="s">
        <v>18</v>
      </c>
      <c r="B50" s="389" t="s">
        <v>26</v>
      </c>
      <c r="C50" s="542">
        <v>38961</v>
      </c>
      <c r="D50" s="389">
        <v>2128.5</v>
      </c>
      <c r="E50" s="389">
        <v>82.2</v>
      </c>
      <c r="F50" s="389">
        <v>2210.6</v>
      </c>
      <c r="G50" s="389">
        <v>1047.2</v>
      </c>
      <c r="H50" s="389">
        <v>3257.8</v>
      </c>
      <c r="I50" s="389">
        <v>67.900000000000006</v>
      </c>
      <c r="J50" s="389">
        <v>3.7</v>
      </c>
      <c r="K50" s="389">
        <f t="shared" si="0"/>
        <v>3.7000000000000005E-2</v>
      </c>
      <c r="L50" s="543">
        <v>138.30000000000001</v>
      </c>
      <c r="M50" s="388">
        <v>21.3</v>
      </c>
      <c r="N50" s="388">
        <v>159.6</v>
      </c>
      <c r="O50" s="388">
        <v>153.19999999999999</v>
      </c>
      <c r="P50" s="388">
        <v>312.8</v>
      </c>
      <c r="Q50" s="388">
        <v>51</v>
      </c>
      <c r="R50" s="388">
        <v>44.2</v>
      </c>
      <c r="S50" s="388">
        <v>13.3</v>
      </c>
      <c r="T50" s="388">
        <f t="shared" si="1"/>
        <v>0.13300000000000001</v>
      </c>
    </row>
    <row r="51" spans="1:20">
      <c r="A51" s="491" t="s">
        <v>18</v>
      </c>
      <c r="B51" s="389" t="s">
        <v>27</v>
      </c>
      <c r="C51" s="542">
        <v>39052</v>
      </c>
      <c r="D51" s="389">
        <v>2156.6999999999998</v>
      </c>
      <c r="E51" s="389">
        <v>81.3</v>
      </c>
      <c r="F51" s="389">
        <v>2238</v>
      </c>
      <c r="G51" s="389">
        <v>1033.5999999999999</v>
      </c>
      <c r="H51" s="389">
        <v>3271.6</v>
      </c>
      <c r="I51" s="389">
        <v>68.400000000000006</v>
      </c>
      <c r="J51" s="389">
        <v>3.6</v>
      </c>
      <c r="K51" s="389">
        <f t="shared" si="0"/>
        <v>3.6000000000000004E-2</v>
      </c>
      <c r="L51" s="543">
        <v>155.69999999999999</v>
      </c>
      <c r="M51" s="388">
        <v>26.2</v>
      </c>
      <c r="N51" s="388">
        <v>181.9</v>
      </c>
      <c r="O51" s="388">
        <v>132.6</v>
      </c>
      <c r="P51" s="388">
        <v>314.5</v>
      </c>
      <c r="Q51" s="388">
        <v>57.8</v>
      </c>
      <c r="R51" s="388">
        <v>49.5</v>
      </c>
      <c r="S51" s="388">
        <v>14.4</v>
      </c>
      <c r="T51" s="388">
        <f t="shared" si="1"/>
        <v>0.14400000000000002</v>
      </c>
    </row>
    <row r="52" spans="1:20">
      <c r="A52" s="491" t="s">
        <v>19</v>
      </c>
      <c r="B52" s="389" t="s">
        <v>24</v>
      </c>
      <c r="C52" s="542">
        <v>39142</v>
      </c>
      <c r="D52" s="389">
        <v>2163</v>
      </c>
      <c r="E52" s="389">
        <v>96.7</v>
      </c>
      <c r="F52" s="389">
        <v>2259.8000000000002</v>
      </c>
      <c r="G52" s="389">
        <v>1024.3</v>
      </c>
      <c r="H52" s="389">
        <v>3284</v>
      </c>
      <c r="I52" s="389">
        <v>68.8</v>
      </c>
      <c r="J52" s="389">
        <v>4.3</v>
      </c>
      <c r="K52" s="389">
        <f t="shared" si="0"/>
        <v>4.2999999999999997E-2</v>
      </c>
      <c r="L52" s="543">
        <v>150.80000000000001</v>
      </c>
      <c r="M52" s="388">
        <v>28.4</v>
      </c>
      <c r="N52" s="388">
        <v>179.2</v>
      </c>
      <c r="O52" s="388">
        <v>136.9</v>
      </c>
      <c r="P52" s="388">
        <v>316.10000000000002</v>
      </c>
      <c r="Q52" s="388">
        <v>56.7</v>
      </c>
      <c r="R52" s="388">
        <v>47.7</v>
      </c>
      <c r="S52" s="388">
        <v>15.9</v>
      </c>
      <c r="T52" s="388">
        <f t="shared" si="1"/>
        <v>0.159</v>
      </c>
    </row>
    <row r="53" spans="1:20">
      <c r="A53" s="491" t="s">
        <v>19</v>
      </c>
      <c r="B53" s="389" t="s">
        <v>25</v>
      </c>
      <c r="C53" s="542">
        <v>39234</v>
      </c>
      <c r="D53" s="389">
        <v>2166.1999999999998</v>
      </c>
      <c r="E53" s="389">
        <v>79.900000000000006</v>
      </c>
      <c r="F53" s="389">
        <v>2246.1</v>
      </c>
      <c r="G53" s="389">
        <v>1046</v>
      </c>
      <c r="H53" s="389">
        <v>3292</v>
      </c>
      <c r="I53" s="389">
        <v>68.2</v>
      </c>
      <c r="J53" s="389">
        <v>3.6</v>
      </c>
      <c r="K53" s="389">
        <f t="shared" si="0"/>
        <v>3.6000000000000004E-2</v>
      </c>
      <c r="L53" s="543">
        <v>149.69999999999999</v>
      </c>
      <c r="M53" s="388">
        <v>23.2</v>
      </c>
      <c r="N53" s="388">
        <v>172.9</v>
      </c>
      <c r="O53" s="388">
        <v>144.6</v>
      </c>
      <c r="P53" s="388">
        <v>317.39999999999998</v>
      </c>
      <c r="Q53" s="388">
        <v>54.5</v>
      </c>
      <c r="R53" s="388">
        <v>47.2</v>
      </c>
      <c r="S53" s="388">
        <v>13.4</v>
      </c>
      <c r="T53" s="388">
        <f t="shared" si="1"/>
        <v>0.13400000000000001</v>
      </c>
    </row>
    <row r="54" spans="1:20">
      <c r="A54" s="491" t="s">
        <v>19</v>
      </c>
      <c r="B54" s="389" t="s">
        <v>26</v>
      </c>
      <c r="C54" s="542">
        <v>39326</v>
      </c>
      <c r="D54" s="389">
        <v>2161.1999999999998</v>
      </c>
      <c r="E54" s="389">
        <v>78.7</v>
      </c>
      <c r="F54" s="389">
        <v>2239.9</v>
      </c>
      <c r="G54" s="389">
        <v>1060.0999999999999</v>
      </c>
      <c r="H54" s="389">
        <v>3300</v>
      </c>
      <c r="I54" s="389">
        <v>67.900000000000006</v>
      </c>
      <c r="J54" s="389">
        <v>3.5</v>
      </c>
      <c r="K54" s="389">
        <f t="shared" si="0"/>
        <v>3.5000000000000003E-2</v>
      </c>
      <c r="L54" s="543">
        <v>149.30000000000001</v>
      </c>
      <c r="M54" s="388">
        <v>27.1</v>
      </c>
      <c r="N54" s="388">
        <v>176.3</v>
      </c>
      <c r="O54" s="388">
        <v>142.1</v>
      </c>
      <c r="P54" s="388">
        <v>318.39999999999998</v>
      </c>
      <c r="Q54" s="388">
        <v>55.4</v>
      </c>
      <c r="R54" s="388">
        <v>46.9</v>
      </c>
      <c r="S54" s="388">
        <v>15.4</v>
      </c>
      <c r="T54" s="388">
        <f t="shared" si="1"/>
        <v>0.154</v>
      </c>
    </row>
    <row r="55" spans="1:20">
      <c r="A55" s="491" t="s">
        <v>19</v>
      </c>
      <c r="B55" s="389" t="s">
        <v>27</v>
      </c>
      <c r="C55" s="542">
        <v>39417</v>
      </c>
      <c r="D55" s="389">
        <v>2207.5</v>
      </c>
      <c r="E55" s="389">
        <v>75.8</v>
      </c>
      <c r="F55" s="389">
        <v>2283.3000000000002</v>
      </c>
      <c r="G55" s="389">
        <v>1028.3</v>
      </c>
      <c r="H55" s="389">
        <v>3311.6</v>
      </c>
      <c r="I55" s="389">
        <v>68.900000000000006</v>
      </c>
      <c r="J55" s="389">
        <v>3.3</v>
      </c>
      <c r="K55" s="389">
        <f t="shared" si="0"/>
        <v>3.3000000000000002E-2</v>
      </c>
      <c r="L55" s="543">
        <v>160</v>
      </c>
      <c r="M55" s="388">
        <v>23.8</v>
      </c>
      <c r="N55" s="388">
        <v>183.8</v>
      </c>
      <c r="O55" s="388">
        <v>135.30000000000001</v>
      </c>
      <c r="P55" s="388">
        <v>319.10000000000002</v>
      </c>
      <c r="Q55" s="388">
        <v>57.6</v>
      </c>
      <c r="R55" s="388">
        <v>50.2</v>
      </c>
      <c r="S55" s="388">
        <v>12.9</v>
      </c>
      <c r="T55" s="388">
        <f t="shared" si="1"/>
        <v>0.129</v>
      </c>
    </row>
    <row r="56" spans="1:20">
      <c r="A56" s="491" t="s">
        <v>20</v>
      </c>
      <c r="B56" s="389" t="s">
        <v>24</v>
      </c>
      <c r="C56" s="542">
        <v>39508</v>
      </c>
      <c r="D56" s="389">
        <v>2156.9</v>
      </c>
      <c r="E56" s="389">
        <v>96</v>
      </c>
      <c r="F56" s="389">
        <v>2252.8000000000002</v>
      </c>
      <c r="G56" s="389">
        <v>1069.8</v>
      </c>
      <c r="H56" s="389">
        <v>3322.7</v>
      </c>
      <c r="I56" s="389">
        <v>67.8</v>
      </c>
      <c r="J56" s="389">
        <v>4.3</v>
      </c>
      <c r="K56" s="389">
        <f t="shared" si="0"/>
        <v>4.2999999999999997E-2</v>
      </c>
      <c r="L56" s="543">
        <v>144.19999999999999</v>
      </c>
      <c r="M56" s="388">
        <v>26.5</v>
      </c>
      <c r="N56" s="388">
        <v>170.7</v>
      </c>
      <c r="O56" s="388">
        <v>148.80000000000001</v>
      </c>
      <c r="P56" s="388">
        <v>319.5</v>
      </c>
      <c r="Q56" s="388">
        <v>53.4</v>
      </c>
      <c r="R56" s="388">
        <v>45.1</v>
      </c>
      <c r="S56" s="388">
        <v>15.5</v>
      </c>
      <c r="T56" s="388">
        <f t="shared" si="1"/>
        <v>0.155</v>
      </c>
    </row>
    <row r="57" spans="1:20">
      <c r="A57" s="491" t="s">
        <v>20</v>
      </c>
      <c r="B57" s="389" t="s">
        <v>25</v>
      </c>
      <c r="C57" s="542">
        <v>39600</v>
      </c>
      <c r="D57" s="389">
        <v>2184.3000000000002</v>
      </c>
      <c r="E57" s="389">
        <v>87.5</v>
      </c>
      <c r="F57" s="389">
        <v>2271.6999999999998</v>
      </c>
      <c r="G57" s="389">
        <v>1058.5999999999999</v>
      </c>
      <c r="H57" s="389">
        <v>3330.3</v>
      </c>
      <c r="I57" s="389">
        <v>68.2</v>
      </c>
      <c r="J57" s="389">
        <v>3.9</v>
      </c>
      <c r="K57" s="389">
        <f t="shared" si="0"/>
        <v>3.9E-2</v>
      </c>
      <c r="L57" s="543">
        <v>146.9</v>
      </c>
      <c r="M57" s="388">
        <v>26.8</v>
      </c>
      <c r="N57" s="388">
        <v>173.7</v>
      </c>
      <c r="O57" s="388">
        <v>146.5</v>
      </c>
      <c r="P57" s="388">
        <v>320.2</v>
      </c>
      <c r="Q57" s="388">
        <v>54.2</v>
      </c>
      <c r="R57" s="388">
        <v>45.9</v>
      </c>
      <c r="S57" s="388">
        <v>15.4</v>
      </c>
      <c r="T57" s="388">
        <f t="shared" si="1"/>
        <v>0.154</v>
      </c>
    </row>
    <row r="58" spans="1:20">
      <c r="A58" s="491" t="s">
        <v>20</v>
      </c>
      <c r="B58" s="389" t="s">
        <v>26</v>
      </c>
      <c r="C58" s="542">
        <v>39692</v>
      </c>
      <c r="D58" s="389">
        <v>2183.6</v>
      </c>
      <c r="E58" s="389">
        <v>93.9</v>
      </c>
      <c r="F58" s="389">
        <v>2277.6</v>
      </c>
      <c r="G58" s="389">
        <v>1060.5999999999999</v>
      </c>
      <c r="H58" s="389">
        <v>3338.1</v>
      </c>
      <c r="I58" s="389">
        <v>68.2</v>
      </c>
      <c r="J58" s="389">
        <v>4.0999999999999996</v>
      </c>
      <c r="K58" s="389">
        <f t="shared" si="0"/>
        <v>4.0999999999999995E-2</v>
      </c>
      <c r="L58" s="543">
        <v>139.1</v>
      </c>
      <c r="M58" s="388">
        <v>25.9</v>
      </c>
      <c r="N58" s="388">
        <v>165.1</v>
      </c>
      <c r="O58" s="388">
        <v>155.9</v>
      </c>
      <c r="P58" s="388">
        <v>321</v>
      </c>
      <c r="Q58" s="388">
        <v>51.4</v>
      </c>
      <c r="R58" s="388">
        <v>43.3</v>
      </c>
      <c r="S58" s="388">
        <v>15.7</v>
      </c>
      <c r="T58" s="388">
        <f t="shared" si="1"/>
        <v>0.157</v>
      </c>
    </row>
    <row r="59" spans="1:20">
      <c r="A59" s="491" t="s">
        <v>20</v>
      </c>
      <c r="B59" s="389" t="s">
        <v>27</v>
      </c>
      <c r="C59" s="542">
        <v>39783</v>
      </c>
      <c r="D59" s="389">
        <v>2227.9</v>
      </c>
      <c r="E59" s="389">
        <v>102.8</v>
      </c>
      <c r="F59" s="389">
        <v>2330.6999999999998</v>
      </c>
      <c r="G59" s="389">
        <v>1018.5</v>
      </c>
      <c r="H59" s="389">
        <v>3349.2</v>
      </c>
      <c r="I59" s="389">
        <v>69.599999999999994</v>
      </c>
      <c r="J59" s="389">
        <v>4.4000000000000004</v>
      </c>
      <c r="K59" s="389">
        <f t="shared" si="0"/>
        <v>4.4000000000000004E-2</v>
      </c>
      <c r="L59" s="543">
        <v>149.5</v>
      </c>
      <c r="M59" s="388">
        <v>32.5</v>
      </c>
      <c r="N59" s="388">
        <v>182</v>
      </c>
      <c r="O59" s="388">
        <v>139.1</v>
      </c>
      <c r="P59" s="388">
        <v>321.10000000000002</v>
      </c>
      <c r="Q59" s="388">
        <v>56.7</v>
      </c>
      <c r="R59" s="388">
        <v>46.6</v>
      </c>
      <c r="S59" s="388">
        <v>17.899999999999999</v>
      </c>
      <c r="T59" s="388">
        <f t="shared" si="1"/>
        <v>0.17899999999999999</v>
      </c>
    </row>
    <row r="60" spans="1:20">
      <c r="A60" s="491" t="s">
        <v>21</v>
      </c>
      <c r="B60" s="389" t="s">
        <v>24</v>
      </c>
      <c r="C60" s="542">
        <v>39873</v>
      </c>
      <c r="D60" s="389">
        <v>2173</v>
      </c>
      <c r="E60" s="389">
        <v>128.80000000000001</v>
      </c>
      <c r="F60" s="389">
        <v>2301.8000000000002</v>
      </c>
      <c r="G60" s="389">
        <v>1058.9000000000001</v>
      </c>
      <c r="H60" s="389">
        <v>3360.8</v>
      </c>
      <c r="I60" s="389">
        <v>68.5</v>
      </c>
      <c r="J60" s="389">
        <v>5.6</v>
      </c>
      <c r="K60" s="389">
        <f t="shared" si="0"/>
        <v>5.5999999999999994E-2</v>
      </c>
      <c r="L60" s="543">
        <v>136</v>
      </c>
      <c r="M60" s="388">
        <v>32.200000000000003</v>
      </c>
      <c r="N60" s="388">
        <v>168.2</v>
      </c>
      <c r="O60" s="388">
        <v>152.80000000000001</v>
      </c>
      <c r="P60" s="388">
        <v>321</v>
      </c>
      <c r="Q60" s="388">
        <v>52.4</v>
      </c>
      <c r="R60" s="388">
        <v>42.4</v>
      </c>
      <c r="S60" s="388">
        <v>19.100000000000001</v>
      </c>
      <c r="T60" s="388">
        <f t="shared" si="1"/>
        <v>0.191</v>
      </c>
    </row>
    <row r="61" spans="1:20">
      <c r="A61" s="491" t="s">
        <v>21</v>
      </c>
      <c r="B61" s="389" t="s">
        <v>25</v>
      </c>
      <c r="C61" s="542">
        <v>39965</v>
      </c>
      <c r="D61" s="389">
        <v>2166.1</v>
      </c>
      <c r="E61" s="389">
        <v>133.5</v>
      </c>
      <c r="F61" s="389">
        <v>2299.6</v>
      </c>
      <c r="G61" s="389">
        <v>1072.5999999999999</v>
      </c>
      <c r="H61" s="389">
        <v>3372.2</v>
      </c>
      <c r="I61" s="389">
        <v>68.2</v>
      </c>
      <c r="J61" s="389">
        <v>5.8</v>
      </c>
      <c r="K61" s="389">
        <f t="shared" si="0"/>
        <v>5.7999999999999996E-2</v>
      </c>
      <c r="L61" s="543">
        <v>123.5</v>
      </c>
      <c r="M61" s="388">
        <v>36.6</v>
      </c>
      <c r="N61" s="388">
        <v>160.1</v>
      </c>
      <c r="O61" s="388">
        <v>161.1</v>
      </c>
      <c r="P61" s="388">
        <v>321.2</v>
      </c>
      <c r="Q61" s="388">
        <v>49.8</v>
      </c>
      <c r="R61" s="388">
        <v>38.4</v>
      </c>
      <c r="S61" s="388">
        <v>22.9</v>
      </c>
      <c r="T61" s="388">
        <f t="shared" si="1"/>
        <v>0.22899999999999998</v>
      </c>
    </row>
    <row r="62" spans="1:20">
      <c r="A62" s="491" t="s">
        <v>21</v>
      </c>
      <c r="B62" s="389" t="s">
        <v>26</v>
      </c>
      <c r="C62" s="542">
        <v>40057</v>
      </c>
      <c r="D62" s="389">
        <v>2143.4</v>
      </c>
      <c r="E62" s="389">
        <v>144.5</v>
      </c>
      <c r="F62" s="389">
        <v>2287.9</v>
      </c>
      <c r="G62" s="389">
        <v>1096.0999999999999</v>
      </c>
      <c r="H62" s="389">
        <v>3384</v>
      </c>
      <c r="I62" s="389">
        <v>67.599999999999994</v>
      </c>
      <c r="J62" s="389">
        <v>6.3</v>
      </c>
      <c r="K62" s="389">
        <f t="shared" si="0"/>
        <v>6.3E-2</v>
      </c>
      <c r="L62" s="543">
        <v>116.5</v>
      </c>
      <c r="M62" s="388">
        <v>39.1</v>
      </c>
      <c r="N62" s="388">
        <v>155.5</v>
      </c>
      <c r="O62" s="388">
        <v>165.9</v>
      </c>
      <c r="P62" s="388">
        <v>321.39999999999998</v>
      </c>
      <c r="Q62" s="388">
        <v>48.4</v>
      </c>
      <c r="R62" s="388">
        <v>36.200000000000003</v>
      </c>
      <c r="S62" s="388">
        <v>25.1</v>
      </c>
      <c r="T62" s="388">
        <f t="shared" si="1"/>
        <v>0.251</v>
      </c>
    </row>
    <row r="63" spans="1:20">
      <c r="A63" s="491" t="s">
        <v>21</v>
      </c>
      <c r="B63" s="389" t="s">
        <v>27</v>
      </c>
      <c r="C63" s="542">
        <v>40148</v>
      </c>
      <c r="D63" s="389">
        <v>2175</v>
      </c>
      <c r="E63" s="389">
        <v>158.9</v>
      </c>
      <c r="F63" s="389">
        <v>2333.9</v>
      </c>
      <c r="G63" s="389">
        <v>1064.5999999999999</v>
      </c>
      <c r="H63" s="389">
        <v>3398.4</v>
      </c>
      <c r="I63" s="389">
        <v>68.7</v>
      </c>
      <c r="J63" s="389">
        <v>6.8</v>
      </c>
      <c r="K63" s="389">
        <f t="shared" si="0"/>
        <v>6.8000000000000005E-2</v>
      </c>
      <c r="L63" s="543">
        <v>125.6</v>
      </c>
      <c r="M63" s="388">
        <v>45.3</v>
      </c>
      <c r="N63" s="388">
        <v>171</v>
      </c>
      <c r="O63" s="388">
        <v>150.4</v>
      </c>
      <c r="P63" s="388">
        <v>321.3</v>
      </c>
      <c r="Q63" s="388">
        <v>53.2</v>
      </c>
      <c r="R63" s="388">
        <v>39.1</v>
      </c>
      <c r="S63" s="388">
        <v>26.5</v>
      </c>
      <c r="T63" s="388">
        <f t="shared" si="1"/>
        <v>0.26500000000000001</v>
      </c>
    </row>
    <row r="64" spans="1:20">
      <c r="A64" s="491" t="s">
        <v>22</v>
      </c>
      <c r="B64" s="389" t="s">
        <v>24</v>
      </c>
      <c r="C64" s="542">
        <v>40238</v>
      </c>
      <c r="D64" s="389">
        <v>2170.6</v>
      </c>
      <c r="E64" s="389">
        <v>153.5</v>
      </c>
      <c r="F64" s="389">
        <v>2324.1</v>
      </c>
      <c r="G64" s="389">
        <v>1088</v>
      </c>
      <c r="H64" s="389">
        <v>3412.1</v>
      </c>
      <c r="I64" s="389">
        <v>68.099999999999994</v>
      </c>
      <c r="J64" s="389">
        <v>6.6</v>
      </c>
      <c r="K64" s="389">
        <f t="shared" si="0"/>
        <v>6.6000000000000003E-2</v>
      </c>
      <c r="L64" s="543">
        <v>120.9</v>
      </c>
      <c r="M64" s="388">
        <v>40.700000000000003</v>
      </c>
      <c r="N64" s="388">
        <v>161.6</v>
      </c>
      <c r="O64" s="388">
        <v>159.4</v>
      </c>
      <c r="P64" s="388">
        <v>321</v>
      </c>
      <c r="Q64" s="388">
        <v>50.4</v>
      </c>
      <c r="R64" s="388">
        <v>37.700000000000003</v>
      </c>
      <c r="S64" s="388">
        <v>25.2</v>
      </c>
      <c r="T64" s="388">
        <f t="shared" si="1"/>
        <v>0.252</v>
      </c>
    </row>
    <row r="65" spans="1:20">
      <c r="A65" s="491" t="s">
        <v>22</v>
      </c>
      <c r="B65" s="389" t="s">
        <v>25</v>
      </c>
      <c r="C65" s="542">
        <v>40330</v>
      </c>
      <c r="D65" s="389">
        <v>2165.6</v>
      </c>
      <c r="E65" s="389">
        <v>155.30000000000001</v>
      </c>
      <c r="F65" s="389">
        <v>2320.9</v>
      </c>
      <c r="G65" s="389">
        <v>1100.4000000000001</v>
      </c>
      <c r="H65" s="389">
        <v>3421.3</v>
      </c>
      <c r="I65" s="389">
        <v>67.8</v>
      </c>
      <c r="J65" s="389">
        <v>6.7</v>
      </c>
      <c r="K65" s="389">
        <f t="shared" si="0"/>
        <v>6.7000000000000004E-2</v>
      </c>
      <c r="L65" s="543">
        <v>115.1</v>
      </c>
      <c r="M65" s="388">
        <v>37.799999999999997</v>
      </c>
      <c r="N65" s="388">
        <v>152.80000000000001</v>
      </c>
      <c r="O65" s="388">
        <v>167.9</v>
      </c>
      <c r="P65" s="388">
        <v>320.8</v>
      </c>
      <c r="Q65" s="388">
        <v>47.7</v>
      </c>
      <c r="R65" s="388">
        <v>35.9</v>
      </c>
      <c r="S65" s="388">
        <v>24.7</v>
      </c>
      <c r="T65" s="388">
        <f t="shared" si="1"/>
        <v>0.247</v>
      </c>
    </row>
    <row r="66" spans="1:20">
      <c r="A66" s="491" t="s">
        <v>22</v>
      </c>
      <c r="B66" s="389" t="s">
        <v>26</v>
      </c>
      <c r="C66" s="542">
        <v>40422</v>
      </c>
      <c r="D66" s="389">
        <v>2181.9</v>
      </c>
      <c r="E66" s="389">
        <v>144.5</v>
      </c>
      <c r="F66" s="389">
        <v>2326.3000000000002</v>
      </c>
      <c r="G66" s="389">
        <v>1103.7</v>
      </c>
      <c r="H66" s="389">
        <v>3430</v>
      </c>
      <c r="I66" s="389">
        <v>67.8</v>
      </c>
      <c r="J66" s="389">
        <v>6.2</v>
      </c>
      <c r="K66" s="389">
        <f t="shared" si="0"/>
        <v>6.2E-2</v>
      </c>
      <c r="L66" s="543">
        <v>110</v>
      </c>
      <c r="M66" s="388">
        <v>33.4</v>
      </c>
      <c r="N66" s="388">
        <v>143.5</v>
      </c>
      <c r="O66" s="388">
        <v>176.8</v>
      </c>
      <c r="P66" s="388">
        <v>320.3</v>
      </c>
      <c r="Q66" s="388">
        <v>44.8</v>
      </c>
      <c r="R66" s="388">
        <v>34.4</v>
      </c>
      <c r="S66" s="388">
        <v>23.3</v>
      </c>
      <c r="T66" s="388">
        <f t="shared" si="1"/>
        <v>0.23300000000000001</v>
      </c>
    </row>
    <row r="67" spans="1:20">
      <c r="A67" s="491" t="s">
        <v>22</v>
      </c>
      <c r="B67" s="389" t="s">
        <v>27</v>
      </c>
      <c r="C67" s="542">
        <v>40513</v>
      </c>
      <c r="D67" s="389">
        <v>2203</v>
      </c>
      <c r="E67" s="389">
        <v>155.6</v>
      </c>
      <c r="F67" s="389">
        <v>2358.6</v>
      </c>
      <c r="G67" s="389">
        <v>1084.2</v>
      </c>
      <c r="H67" s="389">
        <v>3442.8</v>
      </c>
      <c r="I67" s="389">
        <v>68.5</v>
      </c>
      <c r="J67" s="389">
        <v>6.6</v>
      </c>
      <c r="K67" s="389">
        <f t="shared" si="0"/>
        <v>6.6000000000000003E-2</v>
      </c>
      <c r="L67" s="543">
        <v>115.3</v>
      </c>
      <c r="M67" s="388">
        <v>39.5</v>
      </c>
      <c r="N67" s="388">
        <v>154.69999999999999</v>
      </c>
      <c r="O67" s="388">
        <v>164.3</v>
      </c>
      <c r="P67" s="388">
        <v>319</v>
      </c>
      <c r="Q67" s="388">
        <v>48.5</v>
      </c>
      <c r="R67" s="388">
        <v>36.1</v>
      </c>
      <c r="S67" s="388">
        <v>25.5</v>
      </c>
      <c r="T67" s="388">
        <f t="shared" si="1"/>
        <v>0.255</v>
      </c>
    </row>
    <row r="68" spans="1:20">
      <c r="A68" s="491" t="s">
        <v>23</v>
      </c>
      <c r="B68" s="389" t="s">
        <v>24</v>
      </c>
      <c r="C68" s="542">
        <v>40603</v>
      </c>
      <c r="D68" s="389">
        <v>2209.9</v>
      </c>
      <c r="E68" s="389">
        <v>166.7</v>
      </c>
      <c r="F68" s="389">
        <v>2376.6999999999998</v>
      </c>
      <c r="G68" s="389">
        <v>1080.9000000000001</v>
      </c>
      <c r="H68" s="389">
        <v>3457.6</v>
      </c>
      <c r="I68" s="389">
        <v>68.7</v>
      </c>
      <c r="J68" s="389">
        <v>7</v>
      </c>
      <c r="K68" s="389">
        <f t="shared" si="0"/>
        <v>7.0000000000000007E-2</v>
      </c>
      <c r="L68" s="543">
        <v>109.5</v>
      </c>
      <c r="M68" s="388">
        <v>41.4</v>
      </c>
      <c r="N68" s="388">
        <v>150.9</v>
      </c>
      <c r="O68" s="388">
        <v>167.2</v>
      </c>
      <c r="P68" s="388">
        <v>318.2</v>
      </c>
      <c r="Q68" s="388">
        <v>47.4</v>
      </c>
      <c r="R68" s="388">
        <v>34.4</v>
      </c>
      <c r="S68" s="388">
        <v>27.5</v>
      </c>
      <c r="T68" s="388">
        <f t="shared" si="1"/>
        <v>0.27500000000000002</v>
      </c>
    </row>
    <row r="69" spans="1:20">
      <c r="A69" s="491" t="s">
        <v>23</v>
      </c>
      <c r="B69" s="389" t="s">
        <v>25</v>
      </c>
      <c r="C69" s="542">
        <v>40695</v>
      </c>
      <c r="D69" s="389">
        <v>2208.3000000000002</v>
      </c>
      <c r="E69" s="389">
        <v>149.9</v>
      </c>
      <c r="F69" s="389">
        <v>2358.1999999999998</v>
      </c>
      <c r="G69" s="389">
        <v>1102.9000000000001</v>
      </c>
      <c r="H69" s="389">
        <v>3461.1</v>
      </c>
      <c r="I69" s="389">
        <v>68.099999999999994</v>
      </c>
      <c r="J69" s="389">
        <v>6.4</v>
      </c>
      <c r="K69" s="389">
        <f t="shared" si="0"/>
        <v>6.4000000000000001E-2</v>
      </c>
      <c r="L69" s="543">
        <v>102.9</v>
      </c>
      <c r="M69" s="388">
        <v>39.299999999999997</v>
      </c>
      <c r="N69" s="388">
        <v>142.19999999999999</v>
      </c>
      <c r="O69" s="388">
        <v>174.1</v>
      </c>
      <c r="P69" s="388">
        <v>316.3</v>
      </c>
      <c r="Q69" s="388">
        <v>45</v>
      </c>
      <c r="R69" s="388">
        <v>32.5</v>
      </c>
      <c r="S69" s="388">
        <v>27.6</v>
      </c>
      <c r="T69" s="388">
        <f t="shared" si="1"/>
        <v>0.27600000000000002</v>
      </c>
    </row>
    <row r="70" spans="1:20">
      <c r="A70" s="491" t="s">
        <v>23</v>
      </c>
      <c r="B70" s="389" t="s">
        <v>26</v>
      </c>
      <c r="C70" s="542">
        <v>40787</v>
      </c>
      <c r="D70" s="389">
        <v>2206.3000000000002</v>
      </c>
      <c r="E70" s="389">
        <v>151.19999999999999</v>
      </c>
      <c r="F70" s="389">
        <v>2357.5</v>
      </c>
      <c r="G70" s="389">
        <v>1109.2</v>
      </c>
      <c r="H70" s="389">
        <v>3466.6</v>
      </c>
      <c r="I70" s="389">
        <v>68</v>
      </c>
      <c r="J70" s="389">
        <v>6.4</v>
      </c>
      <c r="K70" s="389">
        <f t="shared" si="0"/>
        <v>6.4000000000000001E-2</v>
      </c>
      <c r="L70" s="543">
        <v>102.5</v>
      </c>
      <c r="M70" s="388">
        <v>31.3</v>
      </c>
      <c r="N70" s="388">
        <v>133.80000000000001</v>
      </c>
      <c r="O70" s="388">
        <v>181.2</v>
      </c>
      <c r="P70" s="388">
        <v>315.10000000000002</v>
      </c>
      <c r="Q70" s="388">
        <v>42.5</v>
      </c>
      <c r="R70" s="388">
        <v>32.5</v>
      </c>
      <c r="S70" s="388">
        <v>23.4</v>
      </c>
      <c r="T70" s="388">
        <f t="shared" si="1"/>
        <v>0.23399999999999999</v>
      </c>
    </row>
    <row r="71" spans="1:20">
      <c r="A71" s="491">
        <v>11</v>
      </c>
      <c r="B71" s="389" t="s">
        <v>27</v>
      </c>
      <c r="C71" s="542">
        <v>40878</v>
      </c>
      <c r="D71" s="389">
        <v>2237</v>
      </c>
      <c r="E71" s="389">
        <v>150.69999999999999</v>
      </c>
      <c r="F71" s="389">
        <v>2387.6999999999998</v>
      </c>
      <c r="G71" s="389">
        <v>1088.3</v>
      </c>
      <c r="H71" s="389">
        <v>3476</v>
      </c>
      <c r="I71" s="389">
        <v>68.7</v>
      </c>
      <c r="J71" s="389">
        <v>6.3</v>
      </c>
      <c r="K71" s="389">
        <f t="shared" si="0"/>
        <v>6.3E-2</v>
      </c>
      <c r="L71" s="543">
        <v>113.1</v>
      </c>
      <c r="M71" s="388">
        <v>36.200000000000003</v>
      </c>
      <c r="N71" s="388">
        <v>149.30000000000001</v>
      </c>
      <c r="O71" s="388">
        <v>164.4</v>
      </c>
      <c r="P71" s="388">
        <v>313.7</v>
      </c>
      <c r="Q71" s="388">
        <v>47.6</v>
      </c>
      <c r="R71" s="388">
        <v>36.1</v>
      </c>
      <c r="S71" s="388">
        <v>24.2</v>
      </c>
      <c r="T71" s="388">
        <f t="shared" si="1"/>
        <v>0.24199999999999999</v>
      </c>
    </row>
    <row r="72" spans="1:20">
      <c r="A72" s="491">
        <v>12</v>
      </c>
      <c r="B72" s="389" t="s">
        <v>24</v>
      </c>
      <c r="C72" s="542">
        <v>40969</v>
      </c>
      <c r="D72" s="389">
        <v>2230.9</v>
      </c>
      <c r="E72" s="389">
        <v>171.2</v>
      </c>
      <c r="F72" s="389">
        <v>2402.1</v>
      </c>
      <c r="G72" s="389">
        <v>1081.7</v>
      </c>
      <c r="H72" s="389">
        <v>3483.9</v>
      </c>
      <c r="I72" s="389">
        <v>69</v>
      </c>
      <c r="J72" s="389">
        <v>7.1</v>
      </c>
      <c r="K72" s="389">
        <f t="shared" si="0"/>
        <v>7.0999999999999994E-2</v>
      </c>
      <c r="L72" s="543">
        <v>109.6</v>
      </c>
      <c r="M72" s="388">
        <v>33.4</v>
      </c>
      <c r="N72" s="388">
        <v>143</v>
      </c>
      <c r="O72" s="388">
        <v>168.7</v>
      </c>
      <c r="P72" s="388">
        <v>311.7</v>
      </c>
      <c r="Q72" s="388">
        <v>45.9</v>
      </c>
      <c r="R72" s="388">
        <v>35.200000000000003</v>
      </c>
      <c r="S72" s="388">
        <v>23.4</v>
      </c>
      <c r="T72" s="388">
        <f t="shared" si="1"/>
        <v>0.23399999999999999</v>
      </c>
    </row>
    <row r="73" spans="1:20">
      <c r="A73" s="491">
        <v>12</v>
      </c>
      <c r="B73" s="389" t="s">
        <v>25</v>
      </c>
      <c r="C73" s="542">
        <v>41061</v>
      </c>
      <c r="D73" s="389">
        <v>2220.4</v>
      </c>
      <c r="E73" s="389">
        <v>156.4</v>
      </c>
      <c r="F73" s="389">
        <v>2376.8000000000002</v>
      </c>
      <c r="G73" s="389">
        <v>1111.3</v>
      </c>
      <c r="H73" s="389">
        <v>3488.1</v>
      </c>
      <c r="I73" s="389">
        <v>68.099999999999994</v>
      </c>
      <c r="J73" s="389">
        <v>6.6</v>
      </c>
      <c r="K73" s="389">
        <f t="shared" si="0"/>
        <v>6.6000000000000003E-2</v>
      </c>
      <c r="L73" s="543">
        <v>104.2</v>
      </c>
      <c r="M73" s="388">
        <v>32.200000000000003</v>
      </c>
      <c r="N73" s="388">
        <v>136.4</v>
      </c>
      <c r="O73" s="388">
        <v>173.6</v>
      </c>
      <c r="P73" s="388">
        <v>310</v>
      </c>
      <c r="Q73" s="388">
        <v>44</v>
      </c>
      <c r="R73" s="388">
        <v>33.6</v>
      </c>
      <c r="S73" s="388">
        <v>23.6</v>
      </c>
      <c r="T73" s="388">
        <f t="shared" si="1"/>
        <v>0.23600000000000002</v>
      </c>
    </row>
    <row r="74" spans="1:20">
      <c r="A74" s="491">
        <v>12</v>
      </c>
      <c r="B74" s="389" t="s">
        <v>26</v>
      </c>
      <c r="C74" s="542">
        <v>41153</v>
      </c>
      <c r="D74" s="389">
        <v>2208.1</v>
      </c>
      <c r="E74" s="389">
        <v>170</v>
      </c>
      <c r="F74" s="389">
        <v>2378.1</v>
      </c>
      <c r="G74" s="389">
        <v>1116.5</v>
      </c>
      <c r="H74" s="389">
        <v>3494.6</v>
      </c>
      <c r="I74" s="389">
        <v>68.099999999999994</v>
      </c>
      <c r="J74" s="389">
        <v>7.1</v>
      </c>
      <c r="K74" s="389">
        <f t="shared" si="0"/>
        <v>7.0999999999999994E-2</v>
      </c>
      <c r="L74" s="543">
        <v>100.1</v>
      </c>
      <c r="M74" s="388">
        <v>34.299999999999997</v>
      </c>
      <c r="N74" s="388">
        <v>134.4</v>
      </c>
      <c r="O74" s="388">
        <v>174.4</v>
      </c>
      <c r="P74" s="388">
        <v>308.8</v>
      </c>
      <c r="Q74" s="388">
        <v>43.5</v>
      </c>
      <c r="R74" s="388">
        <v>32.4</v>
      </c>
      <c r="S74" s="388">
        <v>25.5</v>
      </c>
      <c r="T74" s="388">
        <f t="shared" si="1"/>
        <v>0.255</v>
      </c>
    </row>
    <row r="75" spans="1:20">
      <c r="A75" s="491">
        <v>12</v>
      </c>
      <c r="B75" s="389" t="s">
        <v>27</v>
      </c>
      <c r="C75" s="542">
        <v>41244</v>
      </c>
      <c r="D75" s="389">
        <v>2205.1</v>
      </c>
      <c r="E75" s="389">
        <v>160.5</v>
      </c>
      <c r="F75" s="389">
        <v>2365.6</v>
      </c>
      <c r="G75" s="389">
        <v>1137.4000000000001</v>
      </c>
      <c r="H75" s="389">
        <v>3503</v>
      </c>
      <c r="I75" s="389">
        <v>67.5</v>
      </c>
      <c r="J75" s="389">
        <v>6.8</v>
      </c>
      <c r="K75" s="389">
        <f t="shared" si="0"/>
        <v>6.8000000000000005E-2</v>
      </c>
      <c r="L75" s="543">
        <v>92.9</v>
      </c>
      <c r="M75" s="388">
        <v>41.5</v>
      </c>
      <c r="N75" s="388">
        <v>134.30000000000001</v>
      </c>
      <c r="O75" s="388">
        <v>173.1</v>
      </c>
      <c r="P75" s="388">
        <v>307.39999999999998</v>
      </c>
      <c r="Q75" s="388">
        <v>43.7</v>
      </c>
      <c r="R75" s="388">
        <v>30.2</v>
      </c>
      <c r="S75" s="388">
        <v>30.9</v>
      </c>
      <c r="T75" s="388">
        <f t="shared" si="1"/>
        <v>0.309</v>
      </c>
    </row>
    <row r="76" spans="1:20">
      <c r="A76" s="491">
        <v>13</v>
      </c>
      <c r="B76" s="389" t="s">
        <v>24</v>
      </c>
      <c r="C76" s="542">
        <v>41334</v>
      </c>
      <c r="D76" s="389">
        <v>2239.8000000000002</v>
      </c>
      <c r="E76" s="389">
        <v>155.80000000000001</v>
      </c>
      <c r="F76" s="389">
        <v>2395.6</v>
      </c>
      <c r="G76" s="389">
        <v>1117.3</v>
      </c>
      <c r="H76" s="389">
        <v>3512.9</v>
      </c>
      <c r="I76" s="389">
        <v>68.2</v>
      </c>
      <c r="J76" s="389">
        <v>6.5</v>
      </c>
      <c r="K76" s="389">
        <f t="shared" si="0"/>
        <v>6.5000000000000002E-2</v>
      </c>
      <c r="L76" s="543">
        <v>99.2</v>
      </c>
      <c r="M76" s="388">
        <v>34.200000000000003</v>
      </c>
      <c r="N76" s="388">
        <v>133.30000000000001</v>
      </c>
      <c r="O76" s="388">
        <v>172.6</v>
      </c>
      <c r="P76" s="388">
        <v>305.89999999999998</v>
      </c>
      <c r="Q76" s="388">
        <v>43.6</v>
      </c>
      <c r="R76" s="388">
        <v>32.4</v>
      </c>
      <c r="S76" s="388">
        <v>25.6</v>
      </c>
      <c r="T76" s="388">
        <f t="shared" si="1"/>
        <v>0.25600000000000001</v>
      </c>
    </row>
    <row r="77" spans="1:20">
      <c r="A77" s="491">
        <v>13</v>
      </c>
      <c r="B77" s="389" t="s">
        <v>25</v>
      </c>
      <c r="C77" s="542">
        <v>41426</v>
      </c>
      <c r="D77" s="389">
        <v>2236.5</v>
      </c>
      <c r="E77" s="389">
        <v>148.19999999999999</v>
      </c>
      <c r="F77" s="389">
        <v>2384.6999999999998</v>
      </c>
      <c r="G77" s="389">
        <v>1136.4000000000001</v>
      </c>
      <c r="H77" s="389">
        <v>3521.2</v>
      </c>
      <c r="I77" s="389">
        <v>67.7</v>
      </c>
      <c r="J77" s="389">
        <v>6.2</v>
      </c>
      <c r="K77" s="389">
        <f t="shared" ref="K77:K88" si="2">J77/100</f>
        <v>6.2E-2</v>
      </c>
      <c r="L77" s="543">
        <v>95.5</v>
      </c>
      <c r="M77" s="388">
        <v>30.2</v>
      </c>
      <c r="N77" s="388">
        <v>125.8</v>
      </c>
      <c r="O77" s="388">
        <v>178.8</v>
      </c>
      <c r="P77" s="388">
        <v>304.5</v>
      </c>
      <c r="Q77" s="388">
        <v>41.3</v>
      </c>
      <c r="R77" s="388">
        <v>31.4</v>
      </c>
      <c r="S77" s="388">
        <v>24.1</v>
      </c>
      <c r="T77" s="388">
        <f t="shared" si="1"/>
        <v>0.24100000000000002</v>
      </c>
    </row>
    <row r="78" spans="1:20">
      <c r="A78" s="491">
        <v>13</v>
      </c>
      <c r="B78" s="389" t="s">
        <v>26</v>
      </c>
      <c r="C78" s="542">
        <v>41518</v>
      </c>
      <c r="D78" s="389">
        <v>2261.8000000000002</v>
      </c>
      <c r="E78" s="389">
        <v>148.30000000000001</v>
      </c>
      <c r="F78" s="389">
        <v>2410.1</v>
      </c>
      <c r="G78" s="389">
        <v>1121.2</v>
      </c>
      <c r="H78" s="389">
        <v>3531.3</v>
      </c>
      <c r="I78" s="389">
        <v>68.2</v>
      </c>
      <c r="J78" s="389">
        <v>6.2</v>
      </c>
      <c r="K78" s="389">
        <f t="shared" si="2"/>
        <v>6.2E-2</v>
      </c>
      <c r="L78" s="543">
        <v>96.4</v>
      </c>
      <c r="M78" s="388">
        <v>29.4</v>
      </c>
      <c r="N78" s="388">
        <v>125.7</v>
      </c>
      <c r="O78" s="388">
        <v>177.7</v>
      </c>
      <c r="P78" s="388">
        <v>303.5</v>
      </c>
      <c r="Q78" s="388">
        <v>41.4</v>
      </c>
      <c r="R78" s="388">
        <v>31.8</v>
      </c>
      <c r="S78" s="388">
        <v>23.4</v>
      </c>
      <c r="T78" s="388">
        <f t="shared" si="1"/>
        <v>0.23399999999999999</v>
      </c>
    </row>
    <row r="79" spans="1:20">
      <c r="A79" s="491">
        <v>13</v>
      </c>
      <c r="B79" s="389" t="s">
        <v>27</v>
      </c>
      <c r="C79" s="542">
        <v>41609</v>
      </c>
      <c r="D79" s="389">
        <v>2311.1999999999998</v>
      </c>
      <c r="E79" s="389">
        <v>145.5</v>
      </c>
      <c r="F79" s="389">
        <v>2456.6999999999998</v>
      </c>
      <c r="G79" s="389">
        <v>1089.5</v>
      </c>
      <c r="H79" s="389">
        <v>3546.2</v>
      </c>
      <c r="I79" s="389">
        <v>69.3</v>
      </c>
      <c r="J79" s="389">
        <v>5.9</v>
      </c>
      <c r="K79" s="389">
        <f t="shared" si="2"/>
        <v>5.9000000000000004E-2</v>
      </c>
      <c r="L79" s="543">
        <v>110.3</v>
      </c>
      <c r="M79" s="388">
        <v>34.9</v>
      </c>
      <c r="N79" s="388">
        <v>145.1</v>
      </c>
      <c r="O79" s="388">
        <v>157.30000000000001</v>
      </c>
      <c r="P79" s="388">
        <v>302.5</v>
      </c>
      <c r="Q79" s="388">
        <v>48</v>
      </c>
      <c r="R79" s="388">
        <v>36.5</v>
      </c>
      <c r="S79" s="388">
        <v>24</v>
      </c>
      <c r="T79" s="388">
        <f t="shared" si="1"/>
        <v>0.24</v>
      </c>
    </row>
    <row r="80" spans="1:20">
      <c r="A80" s="491">
        <v>14</v>
      </c>
      <c r="B80" s="389" t="s">
        <v>24</v>
      </c>
      <c r="C80" s="542">
        <v>41699</v>
      </c>
      <c r="D80" s="389">
        <v>2323.9</v>
      </c>
      <c r="E80" s="389">
        <v>154</v>
      </c>
      <c r="F80" s="389">
        <v>2477.9</v>
      </c>
      <c r="G80" s="389">
        <v>1084.3</v>
      </c>
      <c r="H80" s="389">
        <v>3562.2</v>
      </c>
      <c r="I80" s="389">
        <v>69.599999999999994</v>
      </c>
      <c r="J80" s="389">
        <v>6.2</v>
      </c>
      <c r="K80" s="389">
        <f t="shared" si="2"/>
        <v>6.2E-2</v>
      </c>
      <c r="L80" s="543">
        <v>110.2</v>
      </c>
      <c r="M80" s="388">
        <v>32.200000000000003</v>
      </c>
      <c r="N80" s="388">
        <v>142.5</v>
      </c>
      <c r="O80" s="388">
        <v>169.1</v>
      </c>
      <c r="P80" s="388">
        <v>311.60000000000002</v>
      </c>
      <c r="Q80" s="388">
        <v>45.7</v>
      </c>
      <c r="R80" s="388">
        <v>35.4</v>
      </c>
      <c r="S80" s="388">
        <v>22.6</v>
      </c>
      <c r="T80" s="388">
        <f t="shared" si="1"/>
        <v>0.22600000000000001</v>
      </c>
    </row>
    <row r="81" spans="1:24">
      <c r="A81" s="491">
        <v>14</v>
      </c>
      <c r="B81" s="389" t="s">
        <v>25</v>
      </c>
      <c r="C81" s="542">
        <v>41791</v>
      </c>
      <c r="D81" s="389">
        <v>2319</v>
      </c>
      <c r="E81" s="389">
        <v>132</v>
      </c>
      <c r="F81" s="389">
        <v>2451</v>
      </c>
      <c r="G81" s="389">
        <v>1127.3</v>
      </c>
      <c r="H81" s="389">
        <v>3578.3</v>
      </c>
      <c r="I81" s="389">
        <v>68.5</v>
      </c>
      <c r="J81" s="389">
        <v>5.4</v>
      </c>
      <c r="K81" s="389">
        <f t="shared" si="2"/>
        <v>5.4000000000000006E-2</v>
      </c>
      <c r="L81" s="543">
        <v>109.2</v>
      </c>
      <c r="M81" s="388">
        <v>28.4</v>
      </c>
      <c r="N81" s="388">
        <v>137.6</v>
      </c>
      <c r="O81" s="388">
        <v>174.6</v>
      </c>
      <c r="P81" s="388">
        <v>312.2</v>
      </c>
      <c r="Q81" s="388">
        <v>44.1</v>
      </c>
      <c r="R81" s="388">
        <v>35</v>
      </c>
      <c r="S81" s="388">
        <v>20.7</v>
      </c>
      <c r="T81" s="388">
        <f t="shared" si="1"/>
        <v>0.20699999999999999</v>
      </c>
    </row>
    <row r="82" spans="1:24">
      <c r="A82" s="491">
        <v>14</v>
      </c>
      <c r="B82" s="389" t="s">
        <v>26</v>
      </c>
      <c r="C82" s="542">
        <v>41883</v>
      </c>
      <c r="D82" s="389">
        <v>2296.6</v>
      </c>
      <c r="E82" s="389">
        <v>134.5</v>
      </c>
      <c r="F82" s="389">
        <v>2431.1</v>
      </c>
      <c r="G82" s="389">
        <v>1123.8</v>
      </c>
      <c r="H82" s="389">
        <v>3554.9</v>
      </c>
      <c r="I82" s="389">
        <v>68.400000000000006</v>
      </c>
      <c r="J82" s="389">
        <v>5.5</v>
      </c>
      <c r="K82" s="389">
        <f t="shared" si="2"/>
        <v>5.5E-2</v>
      </c>
      <c r="L82" s="543">
        <v>106.8</v>
      </c>
      <c r="M82" s="388">
        <v>25.7</v>
      </c>
      <c r="N82" s="388">
        <v>132.5</v>
      </c>
      <c r="O82" s="388">
        <v>180.8</v>
      </c>
      <c r="P82" s="388">
        <v>313.3</v>
      </c>
      <c r="Q82" s="388">
        <v>42.3</v>
      </c>
      <c r="R82" s="388">
        <v>34.1</v>
      </c>
      <c r="S82" s="388">
        <v>19.399999999999999</v>
      </c>
      <c r="T82" s="388">
        <f t="shared" si="1"/>
        <v>0.19399999999999998</v>
      </c>
    </row>
    <row r="83" spans="1:24">
      <c r="A83" s="491">
        <v>14</v>
      </c>
      <c r="B83" s="389" t="s">
        <v>27</v>
      </c>
      <c r="C83" s="542">
        <v>41974</v>
      </c>
      <c r="D83" s="389">
        <v>2356</v>
      </c>
      <c r="E83" s="389">
        <v>141.9</v>
      </c>
      <c r="F83" s="389">
        <v>2498</v>
      </c>
      <c r="G83" s="389">
        <v>1078.4000000000001</v>
      </c>
      <c r="H83" s="389">
        <v>3576.4</v>
      </c>
      <c r="I83" s="389">
        <v>69.8</v>
      </c>
      <c r="J83" s="389">
        <v>5.7</v>
      </c>
      <c r="K83" s="389">
        <f t="shared" si="2"/>
        <v>5.7000000000000002E-2</v>
      </c>
      <c r="L83" s="543">
        <v>124.4</v>
      </c>
      <c r="M83" s="388">
        <v>33.799999999999997</v>
      </c>
      <c r="N83" s="388">
        <v>158.1</v>
      </c>
      <c r="O83" s="388">
        <v>156.1</v>
      </c>
      <c r="P83" s="388">
        <v>314.2</v>
      </c>
      <c r="Q83" s="388">
        <v>50.3</v>
      </c>
      <c r="R83" s="388">
        <v>39.6</v>
      </c>
      <c r="S83" s="388">
        <v>21.4</v>
      </c>
      <c r="T83" s="388">
        <f t="shared" si="1"/>
        <v>0.214</v>
      </c>
    </row>
    <row r="84" spans="1:24">
      <c r="A84" s="491">
        <v>15</v>
      </c>
      <c r="B84" s="389" t="s">
        <v>24</v>
      </c>
      <c r="C84" s="542">
        <v>42064</v>
      </c>
      <c r="D84" s="389">
        <v>2360.9</v>
      </c>
      <c r="E84" s="389">
        <v>152.80000000000001</v>
      </c>
      <c r="F84" s="389">
        <v>2513.6999999999998</v>
      </c>
      <c r="G84" s="389">
        <v>1081.3</v>
      </c>
      <c r="H84" s="389">
        <v>3595.1</v>
      </c>
      <c r="I84" s="389">
        <v>69.900000000000006</v>
      </c>
      <c r="J84" s="389">
        <v>6.1</v>
      </c>
      <c r="K84" s="389">
        <f t="shared" si="2"/>
        <v>6.0999999999999999E-2</v>
      </c>
      <c r="L84" s="543">
        <v>123.4</v>
      </c>
      <c r="M84" s="388">
        <v>33.700000000000003</v>
      </c>
      <c r="N84" s="388">
        <v>157.1</v>
      </c>
      <c r="O84" s="388">
        <v>157.30000000000001</v>
      </c>
      <c r="P84" s="388">
        <v>314.39999999999998</v>
      </c>
      <c r="Q84" s="388">
        <v>50</v>
      </c>
      <c r="R84" s="388">
        <v>39.299999999999997</v>
      </c>
      <c r="S84" s="388">
        <v>21.4</v>
      </c>
      <c r="T84" s="388">
        <f t="shared" si="1"/>
        <v>0.214</v>
      </c>
    </row>
    <row r="85" spans="1:24">
      <c r="A85" s="491">
        <v>15</v>
      </c>
      <c r="B85" s="389" t="s">
        <v>25</v>
      </c>
      <c r="C85" s="542">
        <v>42156</v>
      </c>
      <c r="D85" s="389">
        <v>2349.4</v>
      </c>
      <c r="E85" s="389">
        <v>142.5</v>
      </c>
      <c r="F85" s="389">
        <v>2491.9</v>
      </c>
      <c r="G85" s="389">
        <v>1124.3</v>
      </c>
      <c r="H85" s="389">
        <v>3616.2</v>
      </c>
      <c r="I85" s="389">
        <v>68.900000000000006</v>
      </c>
      <c r="J85" s="389">
        <v>5.7</v>
      </c>
      <c r="K85" s="556">
        <f t="shared" si="2"/>
        <v>5.7000000000000002E-2</v>
      </c>
      <c r="L85" s="555">
        <v>113.1</v>
      </c>
      <c r="M85" s="388">
        <v>28.8</v>
      </c>
      <c r="N85" s="388">
        <v>142</v>
      </c>
      <c r="O85" s="388">
        <v>173.6</v>
      </c>
      <c r="P85" s="388">
        <v>315.5</v>
      </c>
      <c r="Q85" s="388">
        <v>45</v>
      </c>
      <c r="R85" s="388">
        <v>35.9</v>
      </c>
      <c r="S85" s="388">
        <v>20.3</v>
      </c>
      <c r="T85" s="388">
        <f t="shared" si="1"/>
        <v>0.20300000000000001</v>
      </c>
    </row>
    <row r="86" spans="1:24">
      <c r="A86" s="491">
        <v>15</v>
      </c>
      <c r="B86" s="389" t="s">
        <v>26</v>
      </c>
      <c r="C86" s="542">
        <v>42248</v>
      </c>
      <c r="D86" s="389">
        <v>2329.4</v>
      </c>
      <c r="E86" s="389">
        <v>148.80000000000001</v>
      </c>
      <c r="F86" s="389">
        <v>2478.1999999999998</v>
      </c>
      <c r="G86" s="389">
        <v>1156.4000000000001</v>
      </c>
      <c r="H86" s="389">
        <v>3634.6</v>
      </c>
      <c r="I86" s="389">
        <v>68.2</v>
      </c>
      <c r="J86" s="389">
        <v>6</v>
      </c>
      <c r="K86" s="556">
        <f t="shared" si="2"/>
        <v>0.06</v>
      </c>
      <c r="L86" s="555">
        <v>109.4</v>
      </c>
      <c r="M86" s="486">
        <v>30.4</v>
      </c>
      <c r="N86" s="486">
        <v>139.80000000000001</v>
      </c>
      <c r="O86" s="486">
        <v>176.2</v>
      </c>
      <c r="P86" s="486">
        <v>316</v>
      </c>
      <c r="Q86" s="486">
        <v>44.3</v>
      </c>
      <c r="R86" s="486">
        <v>34.6</v>
      </c>
      <c r="S86" s="486">
        <v>21.8</v>
      </c>
      <c r="T86" s="388">
        <f t="shared" si="1"/>
        <v>0.218</v>
      </c>
    </row>
    <row r="87" spans="1:24">
      <c r="A87" s="551">
        <v>15</v>
      </c>
      <c r="B87" s="389" t="s">
        <v>27</v>
      </c>
      <c r="C87" s="542">
        <v>42339</v>
      </c>
      <c r="D87" s="389">
        <v>2388.1999999999998</v>
      </c>
      <c r="E87" s="389">
        <v>132.5</v>
      </c>
      <c r="F87" s="389">
        <v>2520.6999999999998</v>
      </c>
      <c r="G87" s="389">
        <v>1137.9000000000001</v>
      </c>
      <c r="H87" s="389">
        <v>3658.6</v>
      </c>
      <c r="I87" s="389">
        <v>68.900000000000006</v>
      </c>
      <c r="J87" s="389">
        <v>5.3</v>
      </c>
      <c r="K87" s="556">
        <f t="shared" si="2"/>
        <v>5.2999999999999999E-2</v>
      </c>
      <c r="L87" s="555">
        <v>119.2</v>
      </c>
      <c r="M87" s="486">
        <v>34.5</v>
      </c>
      <c r="N87" s="486">
        <v>153.6</v>
      </c>
      <c r="O87" s="486">
        <v>162.9</v>
      </c>
      <c r="P87" s="486">
        <v>316.5</v>
      </c>
      <c r="Q87" s="486">
        <v>48.5</v>
      </c>
      <c r="R87" s="486">
        <v>37.6</v>
      </c>
      <c r="S87" s="486">
        <v>22.4</v>
      </c>
      <c r="T87" s="388">
        <f t="shared" si="1"/>
        <v>0.22399999999999998</v>
      </c>
    </row>
    <row r="88" spans="1:24">
      <c r="A88" s="561">
        <v>16</v>
      </c>
      <c r="B88" s="389" t="s">
        <v>24</v>
      </c>
      <c r="C88" s="542">
        <v>42430</v>
      </c>
      <c r="D88" s="389">
        <v>2409</v>
      </c>
      <c r="E88" s="389">
        <v>152.30000000000001</v>
      </c>
      <c r="F88" s="389">
        <v>2561.3000000000002</v>
      </c>
      <c r="G88" s="389">
        <v>1122.9000000000001</v>
      </c>
      <c r="H88" s="389">
        <v>3684.2</v>
      </c>
      <c r="I88" s="389">
        <v>69.5</v>
      </c>
      <c r="J88" s="389">
        <v>5.9</v>
      </c>
      <c r="K88" s="556">
        <f t="shared" si="2"/>
        <v>5.9000000000000004E-2</v>
      </c>
      <c r="L88" s="569">
        <v>118.1</v>
      </c>
      <c r="M88" s="569">
        <v>36.1</v>
      </c>
      <c r="N88" s="569">
        <v>154.19999999999999</v>
      </c>
      <c r="O88" s="569">
        <v>162.69999999999999</v>
      </c>
      <c r="P88" s="569">
        <v>316.89999999999998</v>
      </c>
      <c r="Q88" s="569">
        <v>48.7</v>
      </c>
      <c r="R88" s="569">
        <v>37.299999999999997</v>
      </c>
      <c r="S88" s="569">
        <v>23.4</v>
      </c>
      <c r="T88" s="388">
        <f t="shared" ref="T88" si="3">S88/100</f>
        <v>0.23399999999999999</v>
      </c>
    </row>
    <row r="92" spans="1:24">
      <c r="K92" s="308"/>
      <c r="L92" s="308"/>
      <c r="M92" s="308"/>
      <c r="N92" s="308"/>
      <c r="O92" s="308"/>
      <c r="P92" s="308"/>
      <c r="Q92" s="308"/>
      <c r="R92" s="308"/>
      <c r="S92" s="308"/>
      <c r="T92" s="308"/>
    </row>
    <row r="93" spans="1:24">
      <c r="K93" s="308"/>
      <c r="L93" s="589"/>
      <c r="M93" s="589"/>
      <c r="N93" s="589"/>
      <c r="O93" s="589"/>
      <c r="P93" s="589"/>
      <c r="Q93" s="589"/>
      <c r="R93" s="589"/>
      <c r="S93" s="589"/>
      <c r="T93" s="308"/>
    </row>
    <row r="94" spans="1:24" ht="13.8">
      <c r="K94" s="308"/>
      <c r="L94" s="590"/>
      <c r="M94" s="590"/>
      <c r="N94" s="590"/>
      <c r="O94" s="590"/>
      <c r="P94" s="590"/>
      <c r="Q94" s="590"/>
      <c r="R94" s="590"/>
      <c r="S94" s="590"/>
      <c r="T94" s="308"/>
      <c r="X94" t="s">
        <v>531</v>
      </c>
    </row>
    <row r="95" spans="1:24">
      <c r="L95" s="569"/>
      <c r="M95" s="569"/>
      <c r="N95" s="569"/>
      <c r="O95" s="569"/>
      <c r="P95" s="569"/>
      <c r="Q95" s="569"/>
      <c r="R95" s="569"/>
      <c r="S95" s="569"/>
    </row>
  </sheetData>
  <customSheetViews>
    <customSheetView guid="{BE477902-03C8-43E2-8A95-9B5C06ED7E3B}">
      <pane xSplit="3" ySplit="23" topLeftCell="D66" activePane="bottomRight" state="frozen"/>
      <selection pane="bottomRight" activeCell="I20" sqref="I20"/>
      <pageMargins left="0.7" right="0.7" top="0.75" bottom="0.75" header="0.3" footer="0.3"/>
    </customSheetView>
    <customSheetView guid="{54431632-60CA-490A-B625-F84D986B77B5}">
      <pane xSplit="3" ySplit="23" topLeftCell="D66" activePane="bottomRight" state="frozen"/>
      <selection pane="bottomRight" activeCell="I20" sqref="I20"/>
      <pageMargins left="0.7" right="0.7" top="0.75" bottom="0.75" header="0.3" footer="0.3"/>
    </customSheetView>
    <customSheetView guid="{CA0580B8-3FF5-49ED-816A-017DDF38942F}">
      <pane xSplit="3" ySplit="23" topLeftCell="D66" activePane="bottomRight" state="frozen"/>
      <selection pane="bottomRight" activeCell="I20" sqref="I20"/>
      <pageMargins left="0.7" right="0.7" top="0.75" bottom="0.75" header="0.3" footer="0.3"/>
    </customSheetView>
  </customSheetViews>
  <hyperlinks>
    <hyperlink ref="I19" r:id="rId1"/>
    <hyperlink ref="I20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O20"/>
  <sheetViews>
    <sheetView workbookViewId="0"/>
  </sheetViews>
  <sheetFormatPr defaultRowHeight="13.2"/>
  <cols>
    <col min="1" max="1" width="4.44140625" customWidth="1"/>
    <col min="2" max="2" width="24.44140625" customWidth="1"/>
    <col min="5" max="5" width="27.5546875" customWidth="1"/>
    <col min="6" max="6" width="7.109375" customWidth="1"/>
  </cols>
  <sheetData>
    <row r="1" spans="1:15" ht="25.5" customHeight="1">
      <c r="A1" s="5" t="s">
        <v>577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3" spans="1:15" ht="18" customHeight="1">
      <c r="B3" s="557" t="s">
        <v>418</v>
      </c>
      <c r="C3" s="280"/>
      <c r="D3" s="280"/>
      <c r="E3" s="557" t="s">
        <v>417</v>
      </c>
      <c r="F3" s="280"/>
      <c r="G3" s="280"/>
    </row>
    <row r="4" spans="1:15" ht="18" customHeight="1">
      <c r="B4" s="324" t="s">
        <v>572</v>
      </c>
      <c r="C4" s="468">
        <v>86</v>
      </c>
      <c r="D4" s="280"/>
      <c r="E4" s="557"/>
      <c r="F4" s="280"/>
      <c r="G4" s="280"/>
    </row>
    <row r="5" spans="1:15" ht="18" customHeight="1">
      <c r="B5" s="324" t="s">
        <v>568</v>
      </c>
      <c r="C5" s="468">
        <v>72</v>
      </c>
      <c r="D5" s="280"/>
      <c r="E5" s="324" t="s">
        <v>574</v>
      </c>
      <c r="F5" s="305">
        <v>328</v>
      </c>
      <c r="G5" s="280"/>
    </row>
    <row r="6" spans="1:15" s="56" customFormat="1" ht="18" customHeight="1">
      <c r="B6" s="565" t="s">
        <v>566</v>
      </c>
      <c r="C6" s="567">
        <v>81</v>
      </c>
      <c r="D6" s="254"/>
      <c r="E6" s="324" t="s">
        <v>575</v>
      </c>
      <c r="F6" s="305">
        <v>319</v>
      </c>
      <c r="G6" s="254"/>
      <c r="I6"/>
    </row>
    <row r="7" spans="1:15" ht="18" customHeight="1">
      <c r="B7" s="544" t="s">
        <v>559</v>
      </c>
      <c r="C7" s="545">
        <v>89</v>
      </c>
      <c r="D7" s="280"/>
      <c r="E7" s="324" t="s">
        <v>576</v>
      </c>
      <c r="F7" s="305">
        <v>293</v>
      </c>
      <c r="G7" s="280"/>
    </row>
    <row r="8" spans="1:15" s="56" customFormat="1" ht="18" customHeight="1">
      <c r="B8" s="324" t="s">
        <v>554</v>
      </c>
      <c r="C8" s="80">
        <v>91</v>
      </c>
      <c r="D8" s="254"/>
      <c r="G8" s="254"/>
      <c r="I8"/>
    </row>
    <row r="9" spans="1:15" ht="18" customHeight="1">
      <c r="B9" s="324" t="s">
        <v>547</v>
      </c>
      <c r="C9" s="468">
        <v>67</v>
      </c>
      <c r="E9" s="324"/>
      <c r="G9" s="304"/>
    </row>
    <row r="10" spans="1:15" ht="18" customHeight="1">
      <c r="B10" s="324" t="s">
        <v>540</v>
      </c>
      <c r="C10" s="80">
        <v>80</v>
      </c>
      <c r="D10" s="304"/>
      <c r="G10" s="304"/>
      <c r="K10" t="s">
        <v>531</v>
      </c>
    </row>
    <row r="11" spans="1:15" ht="18" customHeight="1">
      <c r="B11" s="544" t="s">
        <v>534</v>
      </c>
      <c r="C11" s="545">
        <v>81</v>
      </c>
      <c r="D11" s="304"/>
      <c r="G11" s="304"/>
    </row>
    <row r="12" spans="1:15" ht="18" customHeight="1">
      <c r="B12" s="324" t="s">
        <v>530</v>
      </c>
      <c r="C12" s="80">
        <v>96</v>
      </c>
      <c r="D12" s="304"/>
      <c r="F12" s="304"/>
      <c r="G12" s="304"/>
    </row>
    <row r="13" spans="1:15" ht="18" customHeight="1">
      <c r="B13" s="324" t="s">
        <v>524</v>
      </c>
      <c r="C13" s="80">
        <v>48</v>
      </c>
      <c r="D13" s="304"/>
      <c r="E13" s="304"/>
      <c r="F13" s="304"/>
      <c r="G13" s="304"/>
    </row>
    <row r="14" spans="1:15" ht="15" customHeight="1">
      <c r="B14" s="324" t="s">
        <v>519</v>
      </c>
      <c r="C14" s="80">
        <v>83</v>
      </c>
    </row>
    <row r="15" spans="1:15" ht="15" customHeight="1">
      <c r="B15" s="544" t="s">
        <v>513</v>
      </c>
      <c r="C15" s="545">
        <v>66</v>
      </c>
    </row>
    <row r="16" spans="1:15" ht="15" customHeight="1">
      <c r="A16" s="56"/>
      <c r="F16" s="56"/>
      <c r="G16" s="56"/>
      <c r="H16" s="56"/>
    </row>
    <row r="17" spans="2:5">
      <c r="B17" s="558" t="s">
        <v>573</v>
      </c>
      <c r="C17" s="17"/>
      <c r="D17" s="56"/>
      <c r="E17" s="56"/>
    </row>
    <row r="18" spans="2:5">
      <c r="B18" s="3">
        <v>2016</v>
      </c>
      <c r="C18" s="328">
        <v>86</v>
      </c>
      <c r="D18" s="56"/>
      <c r="E18" s="56"/>
    </row>
    <row r="19" spans="2:5">
      <c r="B19" s="3">
        <v>2015</v>
      </c>
      <c r="C19" s="386">
        <v>91</v>
      </c>
    </row>
    <row r="20" spans="2:5">
      <c r="B20" s="3">
        <v>2014</v>
      </c>
      <c r="C20" s="386">
        <v>96</v>
      </c>
    </row>
  </sheetData>
  <customSheetViews>
    <customSheetView guid="{BE477902-03C8-43E2-8A95-9B5C06ED7E3B}" topLeftCell="A4">
      <selection activeCell="B32" sqref="B32"/>
      <pageMargins left="0.7" right="0.7" top="0.75" bottom="0.75" header="0.3" footer="0.3"/>
      <pageSetup paperSize="9" orientation="portrait" r:id="rId1"/>
    </customSheetView>
    <customSheetView guid="{54431632-60CA-490A-B625-F84D986B77B5}" topLeftCell="A4">
      <selection activeCell="B32" sqref="B32"/>
      <pageMargins left="0.7" right="0.7" top="0.75" bottom="0.75" header="0.3" footer="0.3"/>
      <pageSetup paperSize="9" orientation="portrait" r:id="rId2"/>
    </customSheetView>
    <customSheetView guid="{CA0580B8-3FF5-49ED-816A-017DDF38942F}" topLeftCell="A4">
      <selection activeCell="B32" sqref="B32"/>
      <pageMargins left="0.7" right="0.7" top="0.75" bottom="0.75" header="0.3" footer="0.3"/>
      <pageSetup paperSize="9" orientation="portrait" r:id="rId3"/>
    </customSheetView>
  </customSheetViews>
  <pageMargins left="0.7" right="0.7" top="0.75" bottom="0.75" header="0.3" footer="0.3"/>
  <pageSetup paperSize="9"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FF00"/>
  </sheetPr>
  <dimension ref="A1:T109"/>
  <sheetViews>
    <sheetView workbookViewId="0"/>
  </sheetViews>
  <sheetFormatPr defaultColWidth="9.109375" defaultRowHeight="13.2"/>
  <cols>
    <col min="1" max="10" width="9.109375" style="57"/>
    <col min="11" max="14" width="9.109375" style="58"/>
    <col min="15" max="16384" width="9.109375" style="57"/>
  </cols>
  <sheetData>
    <row r="1" spans="1:20" ht="31.5" customHeight="1">
      <c r="A1" s="7" t="s">
        <v>502</v>
      </c>
      <c r="B1" s="7"/>
      <c r="C1" s="15"/>
      <c r="D1" s="15"/>
      <c r="E1" s="16"/>
      <c r="F1" s="16"/>
      <c r="G1" s="16"/>
      <c r="H1" s="16"/>
      <c r="I1" s="16"/>
      <c r="J1" s="6"/>
      <c r="K1" s="277"/>
      <c r="L1" s="277"/>
      <c r="M1" s="308"/>
      <c r="N1" s="308"/>
      <c r="O1" s="308"/>
      <c r="P1" s="308"/>
      <c r="Q1" s="308"/>
      <c r="R1" s="308"/>
      <c r="S1" s="308"/>
      <c r="T1" s="61"/>
    </row>
    <row r="8" spans="1:20">
      <c r="H8" s="210" t="s">
        <v>600</v>
      </c>
    </row>
    <row r="18" spans="1:14">
      <c r="K18" s="57"/>
      <c r="L18" s="57"/>
      <c r="M18" s="57"/>
      <c r="N18" s="57"/>
    </row>
    <row r="19" spans="1:14">
      <c r="A19" s="278" t="s">
        <v>502</v>
      </c>
      <c r="E19" s="279"/>
      <c r="F19" s="58"/>
      <c r="G19" s="58"/>
      <c r="H19" s="58"/>
      <c r="K19" s="57"/>
      <c r="L19" s="57"/>
      <c r="M19" s="57"/>
      <c r="N19" s="57"/>
    </row>
    <row r="20" spans="1:14">
      <c r="E20" s="58"/>
      <c r="F20" s="58"/>
      <c r="G20" s="58"/>
      <c r="H20" s="58"/>
      <c r="K20" s="57"/>
      <c r="L20" s="57"/>
      <c r="M20" s="57"/>
      <c r="N20" s="57"/>
    </row>
    <row r="21" spans="1:14" ht="52.8">
      <c r="B21" s="38" t="s">
        <v>302</v>
      </c>
      <c r="C21" s="38" t="s">
        <v>303</v>
      </c>
      <c r="E21" s="170"/>
      <c r="F21" s="171"/>
      <c r="G21" s="170"/>
      <c r="H21" s="171"/>
      <c r="K21" s="57"/>
      <c r="L21" s="57"/>
      <c r="M21" s="57"/>
      <c r="N21" s="57"/>
    </row>
    <row r="22" spans="1:14">
      <c r="A22" s="463" t="s">
        <v>12</v>
      </c>
      <c r="B22" s="66">
        <v>0.52</v>
      </c>
      <c r="C22" s="66">
        <v>0.79</v>
      </c>
      <c r="E22" s="66"/>
      <c r="F22" s="66"/>
      <c r="G22" s="66"/>
      <c r="H22" s="172"/>
      <c r="K22" s="57"/>
      <c r="L22" s="57"/>
      <c r="M22" s="57"/>
      <c r="N22" s="57"/>
    </row>
    <row r="23" spans="1:14">
      <c r="A23" s="463" t="s">
        <v>13</v>
      </c>
      <c r="B23" s="66">
        <v>0.47</v>
      </c>
      <c r="C23" s="66">
        <v>0.79</v>
      </c>
      <c r="E23" s="66"/>
      <c r="F23" s="66"/>
      <c r="G23" s="66"/>
      <c r="H23" s="172"/>
      <c r="K23" s="57"/>
      <c r="L23" s="57"/>
      <c r="M23" s="57"/>
      <c r="N23" s="57"/>
    </row>
    <row r="24" spans="1:14">
      <c r="A24" s="463" t="s">
        <v>14</v>
      </c>
      <c r="B24" s="66">
        <v>0.43</v>
      </c>
      <c r="C24" s="66">
        <v>0.76</v>
      </c>
      <c r="E24" s="66"/>
      <c r="F24" s="66"/>
      <c r="G24" s="66"/>
      <c r="H24" s="172"/>
      <c r="K24" s="57"/>
      <c r="L24" s="57"/>
      <c r="M24" s="57"/>
      <c r="N24" s="57"/>
    </row>
    <row r="25" spans="1:14">
      <c r="A25" s="463" t="s">
        <v>15</v>
      </c>
      <c r="B25" s="66">
        <v>0.39</v>
      </c>
      <c r="C25" s="66">
        <v>0.72</v>
      </c>
      <c r="E25" s="66"/>
      <c r="F25" s="66"/>
      <c r="G25" s="66"/>
      <c r="H25" s="172"/>
      <c r="K25" s="57"/>
      <c r="L25" s="57"/>
      <c r="M25" s="57"/>
      <c r="N25" s="57"/>
    </row>
    <row r="26" spans="1:14">
      <c r="A26" s="463" t="s">
        <v>16</v>
      </c>
      <c r="B26" s="66">
        <v>0.39</v>
      </c>
      <c r="C26" s="66">
        <v>0.67</v>
      </c>
      <c r="E26" s="66"/>
      <c r="F26" s="66"/>
      <c r="G26" s="66"/>
      <c r="H26" s="172"/>
      <c r="K26" s="57"/>
      <c r="L26" s="57"/>
      <c r="M26" s="57"/>
      <c r="N26" s="57"/>
    </row>
    <row r="27" spans="1:14">
      <c r="A27" s="463" t="s">
        <v>17</v>
      </c>
      <c r="B27" s="40">
        <v>0.35499999999999998</v>
      </c>
      <c r="C27" s="40">
        <v>0.63300000000000001</v>
      </c>
      <c r="E27" s="66"/>
      <c r="F27" s="66"/>
      <c r="G27" s="66"/>
      <c r="H27" s="172"/>
      <c r="K27" s="57"/>
      <c r="L27" s="57"/>
      <c r="M27" s="57"/>
      <c r="N27" s="57"/>
    </row>
    <row r="28" spans="1:14">
      <c r="A28" s="463" t="s">
        <v>18</v>
      </c>
      <c r="B28" s="40">
        <v>0.32299999999999995</v>
      </c>
      <c r="C28" s="40">
        <v>0.63300000000000001</v>
      </c>
      <c r="E28" s="66"/>
      <c r="F28" s="66"/>
      <c r="G28" s="66"/>
      <c r="H28" s="172"/>
      <c r="K28" s="57"/>
      <c r="L28" s="57"/>
      <c r="M28" s="57"/>
      <c r="N28" s="57"/>
    </row>
    <row r="29" spans="1:14">
      <c r="A29" s="463" t="s">
        <v>19</v>
      </c>
      <c r="B29" s="40">
        <v>0.28999999999999998</v>
      </c>
      <c r="C29" s="40">
        <v>0.63</v>
      </c>
      <c r="E29" s="66"/>
      <c r="F29" s="66"/>
      <c r="G29" s="66"/>
      <c r="H29" s="172"/>
      <c r="K29" s="57"/>
      <c r="L29" s="57"/>
      <c r="M29" s="57"/>
      <c r="N29" s="57"/>
    </row>
    <row r="30" spans="1:14">
      <c r="A30" s="463" t="s">
        <v>20</v>
      </c>
      <c r="B30" s="40">
        <v>0.3</v>
      </c>
      <c r="C30" s="40">
        <v>0.64</v>
      </c>
      <c r="E30" s="66"/>
      <c r="F30" s="66"/>
      <c r="G30" s="66"/>
      <c r="H30" s="172"/>
      <c r="K30" s="57"/>
      <c r="L30" s="57"/>
      <c r="M30" s="57"/>
      <c r="N30" s="57"/>
    </row>
    <row r="31" spans="1:14">
      <c r="A31" s="463" t="s">
        <v>21</v>
      </c>
      <c r="B31" s="40">
        <v>0.28999999999999998</v>
      </c>
      <c r="C31" s="40">
        <v>0.61</v>
      </c>
      <c r="E31" s="66"/>
      <c r="F31" s="66"/>
      <c r="G31" s="66"/>
      <c r="H31" s="172"/>
      <c r="K31" s="57"/>
      <c r="L31" s="57"/>
      <c r="M31" s="57"/>
      <c r="N31" s="57"/>
    </row>
    <row r="32" spans="1:14">
      <c r="A32" s="463" t="s">
        <v>22</v>
      </c>
      <c r="B32" s="40">
        <v>0.28999999999999998</v>
      </c>
      <c r="C32" s="40">
        <v>0.58299999999999996</v>
      </c>
      <c r="E32" s="66"/>
      <c r="F32" s="66"/>
      <c r="G32" s="66"/>
      <c r="H32" s="172"/>
      <c r="K32" s="57"/>
      <c r="L32" s="57"/>
      <c r="M32" s="57"/>
      <c r="N32" s="57"/>
    </row>
    <row r="33" spans="1:14">
      <c r="A33" s="463">
        <v>11</v>
      </c>
      <c r="B33" s="220">
        <v>0.314</v>
      </c>
      <c r="C33" s="220">
        <v>0.58799999999999997</v>
      </c>
      <c r="E33" s="66"/>
      <c r="F33" s="66"/>
      <c r="G33" s="66"/>
      <c r="H33" s="172"/>
      <c r="K33" s="57"/>
      <c r="L33" s="57"/>
      <c r="M33" s="57"/>
      <c r="N33" s="57"/>
    </row>
    <row r="34" spans="1:14">
      <c r="A34" s="463">
        <v>12</v>
      </c>
      <c r="B34" s="220">
        <v>0.25</v>
      </c>
      <c r="C34" s="220">
        <v>0.53</v>
      </c>
      <c r="E34" s="66"/>
      <c r="F34" s="66"/>
      <c r="G34" s="66"/>
      <c r="H34" s="172"/>
      <c r="K34" s="57"/>
      <c r="L34" s="57"/>
      <c r="M34" s="57"/>
      <c r="N34" s="57"/>
    </row>
    <row r="35" spans="1:14">
      <c r="A35" s="464">
        <v>13</v>
      </c>
      <c r="B35" s="220">
        <v>0.25</v>
      </c>
      <c r="C35" s="58">
        <v>0.56000000000000005</v>
      </c>
      <c r="E35" s="66"/>
      <c r="F35" s="66"/>
      <c r="G35" s="66"/>
      <c r="H35" s="172"/>
      <c r="K35" s="57"/>
      <c r="L35" s="57"/>
      <c r="M35" s="57"/>
      <c r="N35" s="57"/>
    </row>
    <row r="36" spans="1:14">
      <c r="A36" s="464">
        <v>14</v>
      </c>
      <c r="B36" s="58">
        <v>0.22</v>
      </c>
      <c r="C36" s="58">
        <v>0.52</v>
      </c>
      <c r="E36" s="66"/>
      <c r="F36" s="66"/>
      <c r="G36" s="66"/>
      <c r="H36" s="172"/>
      <c r="K36" s="57"/>
      <c r="L36" s="57"/>
      <c r="M36" s="57"/>
      <c r="N36" s="57"/>
    </row>
    <row r="37" spans="1:14">
      <c r="A37" s="548">
        <v>15</v>
      </c>
      <c r="B37" s="58">
        <v>0.23</v>
      </c>
      <c r="C37" s="58">
        <v>0.46</v>
      </c>
      <c r="E37" s="66"/>
      <c r="F37" s="66"/>
      <c r="G37" s="66"/>
      <c r="H37" s="172"/>
      <c r="K37" s="57"/>
      <c r="L37" s="57"/>
      <c r="M37" s="57"/>
      <c r="N37" s="57"/>
    </row>
    <row r="38" spans="1:14">
      <c r="A38"/>
      <c r="E38" s="66"/>
      <c r="F38" s="66"/>
      <c r="G38" s="66"/>
      <c r="H38" s="172"/>
      <c r="K38" s="57"/>
      <c r="L38" s="57"/>
      <c r="M38" s="57"/>
      <c r="N38" s="57"/>
    </row>
    <row r="39" spans="1:14">
      <c r="A39"/>
      <c r="E39" s="66"/>
      <c r="F39" s="66"/>
      <c r="G39" s="66"/>
      <c r="H39" s="172"/>
      <c r="K39" s="57"/>
      <c r="L39" s="57"/>
      <c r="M39" s="57"/>
      <c r="N39" s="57"/>
    </row>
    <row r="40" spans="1:14">
      <c r="A40"/>
      <c r="E40" s="66"/>
      <c r="F40" s="66"/>
      <c r="G40" s="66"/>
      <c r="H40" s="172"/>
      <c r="K40" s="57"/>
      <c r="L40" s="57"/>
      <c r="M40" s="57"/>
      <c r="N40" s="57"/>
    </row>
    <row r="41" spans="1:14">
      <c r="A41"/>
      <c r="E41" s="66"/>
      <c r="F41" s="66"/>
      <c r="G41" s="66"/>
      <c r="H41" s="172"/>
      <c r="K41" s="57"/>
      <c r="L41" s="57"/>
      <c r="M41" s="57"/>
      <c r="N41" s="57"/>
    </row>
    <row r="42" spans="1:14">
      <c r="A42"/>
      <c r="E42" s="66"/>
      <c r="F42" s="66"/>
      <c r="G42" s="66"/>
      <c r="H42" s="172"/>
      <c r="K42" s="57"/>
      <c r="L42" s="57"/>
      <c r="M42" s="57"/>
      <c r="N42" s="57"/>
    </row>
    <row r="43" spans="1:14">
      <c r="A43"/>
      <c r="E43" s="66"/>
      <c r="F43" s="66"/>
      <c r="G43" s="66"/>
      <c r="H43" s="172"/>
      <c r="K43" s="57"/>
      <c r="L43" s="57"/>
      <c r="M43" s="57"/>
      <c r="N43" s="57"/>
    </row>
    <row r="44" spans="1:14">
      <c r="A44"/>
      <c r="E44" s="66"/>
      <c r="F44" s="66"/>
      <c r="G44" s="66"/>
      <c r="H44" s="172"/>
      <c r="K44" s="57"/>
      <c r="L44" s="57"/>
      <c r="M44" s="57"/>
      <c r="N44" s="57"/>
    </row>
    <row r="45" spans="1:14">
      <c r="A45"/>
      <c r="E45" s="66"/>
      <c r="F45" s="66"/>
      <c r="G45" s="66"/>
      <c r="H45" s="172"/>
      <c r="K45" s="57"/>
      <c r="L45" s="57"/>
      <c r="M45" s="57"/>
      <c r="N45" s="57"/>
    </row>
    <row r="46" spans="1:14">
      <c r="A46"/>
      <c r="E46" s="66"/>
      <c r="F46" s="66"/>
      <c r="G46" s="66"/>
      <c r="H46" s="172"/>
      <c r="K46" s="57"/>
      <c r="L46" s="57"/>
      <c r="M46" s="57"/>
      <c r="N46" s="57"/>
    </row>
    <row r="47" spans="1:14">
      <c r="A47"/>
      <c r="E47" s="66"/>
      <c r="F47" s="66"/>
      <c r="G47" s="66"/>
      <c r="H47" s="172"/>
      <c r="K47" s="57"/>
      <c r="L47" s="57"/>
      <c r="M47" s="57"/>
      <c r="N47" s="57"/>
    </row>
    <row r="48" spans="1:14">
      <c r="A48"/>
      <c r="E48" s="66"/>
      <c r="F48" s="66"/>
      <c r="G48" s="66"/>
      <c r="H48" s="172"/>
      <c r="K48" s="57"/>
      <c r="L48" s="57"/>
      <c r="M48" s="57"/>
      <c r="N48" s="57"/>
    </row>
    <row r="49" spans="1:14">
      <c r="A49"/>
      <c r="E49" s="66"/>
      <c r="F49" s="66"/>
      <c r="G49" s="66"/>
      <c r="H49" s="172"/>
      <c r="K49" s="57"/>
      <c r="L49" s="57"/>
      <c r="M49" s="57"/>
      <c r="N49" s="57"/>
    </row>
    <row r="50" spans="1:14">
      <c r="A50"/>
      <c r="B50" s="61"/>
      <c r="E50" s="66"/>
      <c r="F50" s="66"/>
      <c r="G50" s="66"/>
      <c r="H50" s="172"/>
      <c r="K50" s="57"/>
      <c r="L50" s="57"/>
      <c r="M50" s="57"/>
      <c r="N50" s="57"/>
    </row>
    <row r="51" spans="1:14">
      <c r="A51"/>
      <c r="B51" s="61"/>
      <c r="E51" s="66"/>
      <c r="F51" s="66"/>
      <c r="G51" s="66"/>
      <c r="H51" s="172"/>
      <c r="K51" s="57"/>
      <c r="L51" s="57"/>
      <c r="M51" s="57"/>
      <c r="N51" s="57"/>
    </row>
    <row r="52" spans="1:14">
      <c r="A52"/>
      <c r="E52" s="66"/>
      <c r="F52" s="66"/>
      <c r="G52" s="66"/>
      <c r="H52" s="172"/>
      <c r="K52" s="57"/>
      <c r="L52" s="57"/>
      <c r="M52" s="57"/>
      <c r="N52" s="57"/>
    </row>
    <row r="53" spans="1:14">
      <c r="A53"/>
      <c r="E53" s="66"/>
      <c r="F53" s="66"/>
      <c r="G53" s="66"/>
      <c r="H53" s="172"/>
      <c r="K53" s="57"/>
      <c r="L53" s="57"/>
      <c r="M53" s="57"/>
      <c r="N53" s="57"/>
    </row>
    <row r="54" spans="1:14">
      <c r="A54"/>
      <c r="E54" s="66"/>
      <c r="F54" s="66"/>
      <c r="G54" s="66"/>
      <c r="H54" s="172"/>
      <c r="K54" s="57"/>
      <c r="L54" s="57"/>
      <c r="M54" s="57"/>
      <c r="N54" s="57"/>
    </row>
    <row r="55" spans="1:14">
      <c r="A55"/>
      <c r="E55" s="66"/>
      <c r="F55" s="66"/>
      <c r="G55" s="66"/>
      <c r="H55" s="172"/>
      <c r="K55" s="57"/>
      <c r="L55" s="57"/>
      <c r="M55" s="57"/>
      <c r="N55" s="57"/>
    </row>
    <row r="56" spans="1:14">
      <c r="A56"/>
      <c r="E56" s="66"/>
      <c r="F56" s="66"/>
      <c r="G56" s="66"/>
      <c r="H56" s="172"/>
      <c r="K56" s="57"/>
      <c r="L56" s="57"/>
      <c r="M56" s="57"/>
      <c r="N56" s="57"/>
    </row>
    <row r="57" spans="1:14">
      <c r="A57"/>
      <c r="E57" s="66"/>
      <c r="F57" s="66"/>
      <c r="G57" s="66"/>
      <c r="H57" s="172"/>
      <c r="K57" s="57"/>
      <c r="L57" s="57"/>
      <c r="M57" s="57"/>
      <c r="N57" s="57"/>
    </row>
    <row r="58" spans="1:14">
      <c r="A58"/>
      <c r="E58" s="66"/>
      <c r="F58" s="66"/>
      <c r="G58" s="66"/>
      <c r="H58" s="172"/>
      <c r="K58" s="57"/>
      <c r="L58" s="57"/>
      <c r="M58" s="57"/>
      <c r="N58" s="57"/>
    </row>
    <row r="59" spans="1:14">
      <c r="A59"/>
      <c r="E59" s="66"/>
      <c r="F59" s="66"/>
      <c r="G59" s="66"/>
      <c r="H59" s="172"/>
      <c r="K59" s="57"/>
      <c r="L59" s="57"/>
      <c r="M59" s="57"/>
      <c r="N59" s="57"/>
    </row>
    <row r="60" spans="1:14">
      <c r="A60"/>
      <c r="E60" s="66"/>
      <c r="F60" s="66"/>
      <c r="G60" s="66"/>
      <c r="H60" s="172"/>
      <c r="K60" s="57"/>
      <c r="L60" s="57"/>
      <c r="M60" s="57"/>
      <c r="N60" s="57"/>
    </row>
    <row r="61" spans="1:14">
      <c r="A61"/>
      <c r="E61" s="66"/>
      <c r="F61" s="66"/>
      <c r="G61" s="66"/>
      <c r="H61" s="172"/>
      <c r="J61" s="210"/>
      <c r="K61" s="57"/>
      <c r="L61" s="57"/>
      <c r="M61" s="57"/>
      <c r="N61" s="57"/>
    </row>
    <row r="62" spans="1:14">
      <c r="A62"/>
      <c r="E62" s="66"/>
      <c r="F62" s="66"/>
      <c r="G62" s="66"/>
      <c r="H62" s="172"/>
      <c r="K62" s="57"/>
      <c r="L62" s="57"/>
      <c r="M62" s="57"/>
      <c r="N62" s="57"/>
    </row>
    <row r="63" spans="1:14">
      <c r="A63"/>
      <c r="E63" s="66"/>
      <c r="F63" s="66"/>
      <c r="G63" s="66"/>
      <c r="H63" s="172"/>
      <c r="K63" s="57"/>
      <c r="L63" s="57"/>
      <c r="M63" s="57"/>
      <c r="N63" s="57"/>
    </row>
    <row r="64" spans="1:14">
      <c r="A64"/>
      <c r="E64" s="66"/>
      <c r="F64" s="66"/>
      <c r="G64" s="66"/>
      <c r="H64" s="172"/>
      <c r="K64" s="57"/>
      <c r="L64" s="57"/>
      <c r="M64" s="57"/>
      <c r="N64" s="57"/>
    </row>
    <row r="65" spans="1:14">
      <c r="A65"/>
      <c r="E65" s="66"/>
      <c r="F65" s="66"/>
      <c r="G65" s="66"/>
      <c r="H65" s="172"/>
      <c r="K65" s="57"/>
      <c r="L65" s="57"/>
      <c r="M65" s="57"/>
      <c r="N65" s="57"/>
    </row>
    <row r="66" spans="1:14">
      <c r="A66"/>
      <c r="E66" s="66"/>
      <c r="F66" s="66"/>
      <c r="G66" s="66"/>
      <c r="H66" s="172"/>
      <c r="K66" s="57"/>
      <c r="L66" s="57"/>
      <c r="M66" s="57"/>
      <c r="N66" s="57"/>
    </row>
    <row r="67" spans="1:14">
      <c r="A67"/>
      <c r="E67" s="66"/>
      <c r="F67" s="66"/>
      <c r="G67" s="66"/>
      <c r="H67" s="172"/>
      <c r="K67" s="57"/>
      <c r="L67" s="57"/>
      <c r="M67" s="57"/>
      <c r="N67" s="57"/>
    </row>
    <row r="68" spans="1:14">
      <c r="A68"/>
      <c r="E68" s="39"/>
      <c r="F68" s="41"/>
      <c r="G68" s="236"/>
      <c r="H68" s="58"/>
      <c r="K68" s="57"/>
      <c r="L68" s="57"/>
      <c r="M68" s="57"/>
      <c r="N68" s="57"/>
    </row>
    <row r="69" spans="1:14">
      <c r="A69"/>
      <c r="E69" s="238"/>
      <c r="F69" s="58"/>
      <c r="G69" s="237"/>
      <c r="H69" s="58"/>
      <c r="K69" s="57"/>
      <c r="L69" s="57"/>
      <c r="M69" s="57"/>
      <c r="N69" s="57"/>
    </row>
    <row r="70" spans="1:14">
      <c r="A70"/>
      <c r="E70" s="58"/>
      <c r="F70" s="58"/>
      <c r="G70" s="58"/>
      <c r="H70" s="58"/>
      <c r="K70" s="57"/>
      <c r="L70" s="57"/>
      <c r="M70" s="57"/>
      <c r="N70" s="57"/>
    </row>
    <row r="71" spans="1:14">
      <c r="A71"/>
      <c r="E71" s="210"/>
      <c r="F71" s="58"/>
      <c r="G71" s="58"/>
      <c r="H71" s="58"/>
      <c r="K71" s="57"/>
      <c r="L71" s="57"/>
      <c r="M71" s="57"/>
      <c r="N71" s="57"/>
    </row>
    <row r="72" spans="1:14">
      <c r="A72"/>
      <c r="E72" s="58"/>
      <c r="F72" s="58"/>
      <c r="G72" s="58"/>
      <c r="H72" s="58"/>
      <c r="K72" s="57"/>
      <c r="L72" s="57"/>
      <c r="M72" s="57"/>
      <c r="N72" s="57"/>
    </row>
    <row r="73" spans="1:14">
      <c r="A73"/>
      <c r="E73" s="58"/>
      <c r="F73" s="58"/>
      <c r="G73" s="58"/>
      <c r="H73" s="58"/>
      <c r="K73" s="57"/>
      <c r="L73" s="57"/>
      <c r="M73" s="57"/>
      <c r="N73" s="57"/>
    </row>
    <row r="74" spans="1:14">
      <c r="A74"/>
      <c r="E74" s="58"/>
      <c r="F74" s="58"/>
      <c r="G74" s="58"/>
      <c r="H74" s="58"/>
      <c r="K74" s="57"/>
      <c r="L74" s="57"/>
      <c r="M74" s="57"/>
      <c r="N74" s="57"/>
    </row>
    <row r="75" spans="1:14">
      <c r="A75"/>
      <c r="E75" s="58"/>
      <c r="F75" s="58"/>
      <c r="G75" s="58"/>
      <c r="H75" s="58"/>
      <c r="K75" s="57"/>
      <c r="L75" s="57"/>
      <c r="M75" s="57"/>
      <c r="N75" s="57"/>
    </row>
    <row r="76" spans="1:14">
      <c r="A76"/>
      <c r="E76" s="58"/>
      <c r="F76" s="58"/>
      <c r="G76" s="58"/>
      <c r="H76" s="58"/>
      <c r="K76" s="57"/>
      <c r="L76" s="57"/>
    </row>
    <row r="77" spans="1:14">
      <c r="A77"/>
    </row>
    <row r="78" spans="1:14">
      <c r="A78"/>
    </row>
    <row r="79" spans="1:14">
      <c r="A79"/>
    </row>
    <row r="80" spans="1:14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</sheetData>
  <customSheetViews>
    <customSheetView guid="{BE477902-03C8-43E2-8A95-9B5C06ED7E3B}" topLeftCell="A19">
      <selection activeCell="P47" sqref="P47"/>
      <pageMargins left="0.75" right="0.75" top="1" bottom="1" header="0.5" footer="0.5"/>
      <pageSetup paperSize="9" orientation="portrait" r:id="rId1"/>
      <headerFooter alignWithMargins="0"/>
    </customSheetView>
    <customSheetView guid="{54431632-60CA-490A-B625-F84D986B77B5}" topLeftCell="A19">
      <selection activeCell="P47" sqref="P47"/>
      <pageMargins left="0.75" right="0.75" top="1" bottom="1" header="0.5" footer="0.5"/>
      <pageSetup paperSize="9" orientation="portrait" r:id="rId2"/>
      <headerFooter alignWithMargins="0"/>
    </customSheetView>
    <customSheetView guid="{CA0580B8-3FF5-49ED-816A-017DDF38942F}" topLeftCell="A19">
      <selection activeCell="P47" sqref="P47"/>
      <pageMargins left="0.75" right="0.75" top="1" bottom="1" header="0.5" footer="0.5"/>
      <pageSetup paperSize="9" orientation="portrait" r:id="rId3"/>
      <headerFooter alignWithMargins="0"/>
    </customSheetView>
  </customSheetViews>
  <pageMargins left="0.75" right="0.75" top="1" bottom="1" header="0.5" footer="0.5"/>
  <pageSetup paperSize="9" orientation="portrait" r:id="rId4"/>
  <headerFooter alignWithMargins="0"/>
  <drawing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E44"/>
  <sheetViews>
    <sheetView tabSelected="1" workbookViewId="0">
      <selection activeCell="D39" sqref="D39"/>
    </sheetView>
  </sheetViews>
  <sheetFormatPr defaultRowHeight="13.2"/>
  <cols>
    <col min="1" max="1" width="6" customWidth="1"/>
    <col min="2" max="2" width="47.6640625" customWidth="1"/>
    <col min="3" max="3" width="5.44140625" customWidth="1"/>
    <col min="4" max="4" width="62.6640625" customWidth="1"/>
    <col min="5" max="5" width="50.33203125" customWidth="1"/>
  </cols>
  <sheetData>
    <row r="1" spans="1:5" ht="23.25" customHeight="1">
      <c r="A1" s="5" t="s">
        <v>395</v>
      </c>
      <c r="B1" s="4"/>
      <c r="C1" s="6"/>
      <c r="D1" s="6"/>
      <c r="E1" s="6"/>
    </row>
    <row r="3" spans="1:5">
      <c r="A3" s="280" t="s">
        <v>0</v>
      </c>
      <c r="B3" s="280"/>
      <c r="C3" t="s">
        <v>155</v>
      </c>
      <c r="D3" t="s">
        <v>156</v>
      </c>
      <c r="E3" t="s">
        <v>213</v>
      </c>
    </row>
    <row r="4" spans="1:5">
      <c r="A4" s="254"/>
      <c r="B4" s="281" t="s">
        <v>1</v>
      </c>
      <c r="D4" t="s">
        <v>234</v>
      </c>
      <c r="E4" t="s">
        <v>490</v>
      </c>
    </row>
    <row r="5" spans="1:5">
      <c r="A5" s="254"/>
      <c r="B5" s="280"/>
    </row>
    <row r="6" spans="1:5">
      <c r="A6" s="254"/>
      <c r="B6" s="3" t="s">
        <v>397</v>
      </c>
      <c r="D6" t="s">
        <v>315</v>
      </c>
      <c r="E6" t="s">
        <v>490</v>
      </c>
    </row>
    <row r="7" spans="1:5" ht="39.6">
      <c r="A7" s="254"/>
      <c r="B7" s="3"/>
      <c r="D7" s="84" t="s">
        <v>398</v>
      </c>
      <c r="E7" s="85" t="s">
        <v>254</v>
      </c>
    </row>
    <row r="8" spans="1:5">
      <c r="A8" s="254"/>
      <c r="B8" s="3"/>
      <c r="D8" t="s">
        <v>399</v>
      </c>
    </row>
    <row r="9" spans="1:5">
      <c r="A9" s="254"/>
      <c r="B9" s="281"/>
    </row>
    <row r="10" spans="1:5">
      <c r="A10" s="254"/>
      <c r="B10" s="281" t="s">
        <v>8</v>
      </c>
      <c r="D10" t="s">
        <v>235</v>
      </c>
      <c r="E10" t="s">
        <v>490</v>
      </c>
    </row>
    <row r="11" spans="1:5">
      <c r="A11" s="254"/>
      <c r="B11" s="281" t="s">
        <v>316</v>
      </c>
      <c r="D11" t="s">
        <v>317</v>
      </c>
      <c r="E11" t="s">
        <v>490</v>
      </c>
    </row>
    <row r="12" spans="1:5">
      <c r="A12" s="254"/>
      <c r="B12" s="281"/>
    </row>
    <row r="13" spans="1:5">
      <c r="A13" s="254"/>
      <c r="B13" s="281" t="s">
        <v>9</v>
      </c>
      <c r="D13" t="s">
        <v>236</v>
      </c>
      <c r="E13" t="s">
        <v>490</v>
      </c>
    </row>
    <row r="14" spans="1:5">
      <c r="A14" s="254"/>
      <c r="B14" s="281" t="s">
        <v>318</v>
      </c>
      <c r="D14" t="s">
        <v>320</v>
      </c>
      <c r="E14" t="s">
        <v>490</v>
      </c>
    </row>
    <row r="15" spans="1:5">
      <c r="A15" s="254"/>
      <c r="B15" s="281" t="s">
        <v>319</v>
      </c>
      <c r="D15" t="s">
        <v>321</v>
      </c>
      <c r="E15" t="s">
        <v>490</v>
      </c>
    </row>
    <row r="16" spans="1:5">
      <c r="A16" s="254"/>
      <c r="B16" s="281"/>
    </row>
    <row r="17" spans="1:5">
      <c r="A17" s="254"/>
      <c r="B17" s="281" t="s">
        <v>322</v>
      </c>
      <c r="D17" t="s">
        <v>314</v>
      </c>
      <c r="E17" t="s">
        <v>490</v>
      </c>
    </row>
    <row r="18" spans="1:5">
      <c r="A18" s="254"/>
      <c r="B18" s="281"/>
    </row>
    <row r="19" spans="1:5">
      <c r="A19" s="254"/>
      <c r="B19" s="281" t="s">
        <v>373</v>
      </c>
      <c r="D19" t="s">
        <v>323</v>
      </c>
      <c r="E19" t="s">
        <v>490</v>
      </c>
    </row>
    <row r="20" spans="1:5">
      <c r="A20" s="254"/>
      <c r="B20" s="281" t="s">
        <v>374</v>
      </c>
      <c r="D20" t="s">
        <v>372</v>
      </c>
      <c r="E20" t="s">
        <v>490</v>
      </c>
    </row>
    <row r="21" spans="1:5">
      <c r="A21" s="254"/>
      <c r="B21" s="281"/>
    </row>
    <row r="22" spans="1:5">
      <c r="A22" s="254"/>
      <c r="B22" s="281" t="s">
        <v>324</v>
      </c>
      <c r="D22" t="s">
        <v>325</v>
      </c>
      <c r="E22" t="s">
        <v>490</v>
      </c>
    </row>
    <row r="23" spans="1:5">
      <c r="A23" s="254"/>
      <c r="B23" s="281" t="s">
        <v>214</v>
      </c>
      <c r="D23" t="s">
        <v>234</v>
      </c>
      <c r="E23" t="s">
        <v>490</v>
      </c>
    </row>
    <row r="24" spans="1:5">
      <c r="A24" s="254"/>
      <c r="B24" s="281"/>
    </row>
    <row r="25" spans="1:5">
      <c r="A25" s="254"/>
      <c r="B25" s="281" t="s">
        <v>10</v>
      </c>
      <c r="D25" t="s">
        <v>237</v>
      </c>
      <c r="E25" s="321" t="s">
        <v>233</v>
      </c>
    </row>
    <row r="26" spans="1:5">
      <c r="A26" s="254"/>
      <c r="B26" s="281"/>
    </row>
    <row r="27" spans="1:5">
      <c r="A27" s="254"/>
      <c r="B27" s="281" t="s">
        <v>11</v>
      </c>
      <c r="D27" t="s">
        <v>238</v>
      </c>
      <c r="E27" t="s">
        <v>490</v>
      </c>
    </row>
    <row r="28" spans="1:5">
      <c r="A28" s="254"/>
      <c r="B28" s="281" t="s">
        <v>326</v>
      </c>
      <c r="D28" t="s">
        <v>327</v>
      </c>
      <c r="E28" t="s">
        <v>490</v>
      </c>
    </row>
    <row r="29" spans="1:5">
      <c r="A29" s="254"/>
      <c r="B29" s="281"/>
    </row>
    <row r="30" spans="1:5">
      <c r="A30" s="254"/>
      <c r="B30" s="3" t="s">
        <v>434</v>
      </c>
      <c r="D30" t="s">
        <v>491</v>
      </c>
      <c r="E30" t="s">
        <v>490</v>
      </c>
    </row>
    <row r="31" spans="1:5">
      <c r="A31" s="280"/>
      <c r="B31" s="281"/>
    </row>
    <row r="32" spans="1:5">
      <c r="A32" s="280" t="s">
        <v>2</v>
      </c>
      <c r="B32" s="280"/>
    </row>
    <row r="33" spans="1:5">
      <c r="A33" s="280"/>
      <c r="B33" s="281" t="s">
        <v>5</v>
      </c>
      <c r="C33" s="56" t="s">
        <v>394</v>
      </c>
      <c r="D33" s="56" t="s">
        <v>503</v>
      </c>
    </row>
    <row r="34" spans="1:5">
      <c r="A34" s="280"/>
      <c r="B34" s="281" t="s">
        <v>6</v>
      </c>
      <c r="C34" s="56" t="s">
        <v>394</v>
      </c>
      <c r="D34" t="s">
        <v>367</v>
      </c>
    </row>
    <row r="35" spans="1:5">
      <c r="A35" s="280"/>
      <c r="B35" s="283" t="s">
        <v>4</v>
      </c>
      <c r="D35" t="s">
        <v>499</v>
      </c>
    </row>
    <row r="36" spans="1:5">
      <c r="A36" s="280"/>
      <c r="B36" s="283" t="s">
        <v>3</v>
      </c>
      <c r="C36" s="56"/>
      <c r="D36" s="56" t="s">
        <v>256</v>
      </c>
    </row>
    <row r="37" spans="1:5">
      <c r="A37" s="280"/>
      <c r="B37" s="283" t="s">
        <v>396</v>
      </c>
      <c r="C37" s="56"/>
      <c r="D37" s="56" t="s">
        <v>368</v>
      </c>
    </row>
    <row r="38" spans="1:5">
      <c r="A38" s="280"/>
      <c r="B38" s="283"/>
      <c r="C38" s="56"/>
      <c r="D38" s="56" t="s">
        <v>553</v>
      </c>
    </row>
    <row r="39" spans="1:5">
      <c r="A39" s="280"/>
      <c r="B39" s="284" t="s">
        <v>7</v>
      </c>
      <c r="D39" t="s">
        <v>154</v>
      </c>
    </row>
    <row r="40" spans="1:5" s="85" customFormat="1" ht="52.8">
      <c r="A40" s="282"/>
      <c r="B40" s="285" t="s">
        <v>135</v>
      </c>
      <c r="C40" s="84"/>
      <c r="D40" s="84" t="s">
        <v>255</v>
      </c>
    </row>
    <row r="41" spans="1:5">
      <c r="A41" s="280"/>
      <c r="B41" s="281" t="s">
        <v>215</v>
      </c>
      <c r="C41" s="56" t="s">
        <v>394</v>
      </c>
      <c r="D41" s="56" t="s">
        <v>571</v>
      </c>
      <c r="E41" s="56" t="s">
        <v>594</v>
      </c>
    </row>
    <row r="42" spans="1:5">
      <c r="A42" s="280"/>
      <c r="B42" s="281"/>
      <c r="C42" s="56"/>
      <c r="D42" s="56"/>
    </row>
    <row r="43" spans="1:5">
      <c r="A43" s="280"/>
      <c r="B43" s="281"/>
    </row>
    <row r="44" spans="1:5" ht="14.4">
      <c r="B44" s="2"/>
    </row>
  </sheetData>
  <customSheetViews>
    <customSheetView guid="{BE477902-03C8-43E2-8A95-9B5C06ED7E3B}" fitToPage="1">
      <selection activeCell="D38" sqref="D38"/>
      <pageMargins left="0.31496062992125984" right="0.70866141732283472" top="0.35433070866141736" bottom="0.74803149606299213" header="0.31496062992125984" footer="0.31496062992125984"/>
      <pageSetup paperSize="9" scale="80" orientation="landscape" r:id="rId1"/>
    </customSheetView>
    <customSheetView guid="{54431632-60CA-490A-B625-F84D986B77B5}" fitToPage="1">
      <selection activeCell="D38" sqref="D38"/>
      <pageMargins left="0.31496062992125984" right="0.70866141732283472" top="0.35433070866141736" bottom="0.74803149606299213" header="0.31496062992125984" footer="0.31496062992125984"/>
      <pageSetup paperSize="9" scale="80" orientation="landscape" r:id="rId2"/>
    </customSheetView>
    <customSheetView guid="{CA0580B8-3FF5-49ED-816A-017DDF38942F}" fitToPage="1">
      <selection activeCell="D35" sqref="D35"/>
      <pageMargins left="0.31496062992125984" right="0.70866141732283472" top="0.35433070866141736" bottom="0.74803149606299213" header="0.31496062992125984" footer="0.31496062992125984"/>
      <pageSetup paperSize="9" scale="80" orientation="landscape" r:id="rId3"/>
    </customSheetView>
  </customSheetViews>
  <pageMargins left="0.31496062992125984" right="0.70866141732283472" top="0.35433070866141736" bottom="0.74803149606299213" header="0.31496062992125984" footer="0.31496062992125984"/>
  <pageSetup paperSize="9" scale="80" orientation="landscape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AC93"/>
  <sheetViews>
    <sheetView zoomScaleNormal="100" workbookViewId="0">
      <selection activeCell="R38" sqref="R38"/>
    </sheetView>
  </sheetViews>
  <sheetFormatPr defaultRowHeight="13.2"/>
  <cols>
    <col min="1" max="1" width="6.6640625" style="14" customWidth="1"/>
    <col min="2" max="6" width="9.88671875" style="14" customWidth="1"/>
    <col min="7" max="7" width="7.88671875" style="14" customWidth="1"/>
    <col min="8" max="8" width="10.44140625" style="14" customWidth="1"/>
    <col min="9" max="9" width="9.109375" style="14"/>
    <col min="10" max="10" width="8.33203125" style="14" customWidth="1"/>
    <col min="11" max="11" width="7.109375" customWidth="1"/>
    <col min="12" max="12" width="3" customWidth="1"/>
    <col min="13" max="15" width="4" customWidth="1"/>
    <col min="16" max="16" width="9.88671875" customWidth="1"/>
    <col min="17" max="17" width="11.44140625" customWidth="1"/>
    <col min="18" max="26" width="4" customWidth="1"/>
    <col min="27" max="28" width="3" customWidth="1"/>
    <col min="29" max="29" width="4" customWidth="1"/>
    <col min="30" max="31" width="3" customWidth="1"/>
    <col min="32" max="33" width="4" customWidth="1"/>
    <col min="34" max="37" width="3" customWidth="1"/>
    <col min="38" max="38" width="7.109375" customWidth="1"/>
    <col min="39" max="39" width="11.6640625" bestFit="1" customWidth="1"/>
  </cols>
  <sheetData>
    <row r="1" spans="1:29" ht="26.25" customHeight="1">
      <c r="A1" s="7" t="s">
        <v>411</v>
      </c>
      <c r="B1" s="11"/>
      <c r="C1" s="11"/>
      <c r="D1" s="11"/>
      <c r="E1" s="12"/>
      <c r="F1" s="12"/>
      <c r="G1" s="12"/>
      <c r="H1" s="12"/>
      <c r="I1" s="12"/>
      <c r="J1" s="12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18" spans="1:18">
      <c r="A18" s="70"/>
      <c r="B18" s="70"/>
      <c r="C18" s="70"/>
      <c r="D18" s="70"/>
      <c r="E18" s="70"/>
      <c r="F18" s="71"/>
      <c r="G18" s="71"/>
      <c r="H18" s="71"/>
      <c r="I18" s="71"/>
      <c r="J18" s="71"/>
    </row>
    <row r="19" spans="1:18" ht="24">
      <c r="A19" s="76" t="s">
        <v>63</v>
      </c>
      <c r="B19" s="76" t="s">
        <v>157</v>
      </c>
      <c r="C19" s="76" t="s">
        <v>158</v>
      </c>
      <c r="D19" s="76" t="s">
        <v>159</v>
      </c>
      <c r="E19" s="76" t="s">
        <v>160</v>
      </c>
      <c r="F19" s="76" t="s">
        <v>161</v>
      </c>
      <c r="G19" s="76" t="s">
        <v>59</v>
      </c>
      <c r="H19" s="75" t="s">
        <v>212</v>
      </c>
      <c r="I19" s="73" t="s">
        <v>211</v>
      </c>
      <c r="J19" s="595" t="s">
        <v>268</v>
      </c>
      <c r="K19" s="595" t="s">
        <v>365</v>
      </c>
      <c r="P19" s="162"/>
      <c r="Q19" s="162"/>
    </row>
    <row r="20" spans="1:18">
      <c r="A20" s="65" t="s">
        <v>202</v>
      </c>
      <c r="B20" s="65">
        <v>0</v>
      </c>
      <c r="C20" s="65">
        <v>62</v>
      </c>
      <c r="D20" s="65">
        <v>9</v>
      </c>
      <c r="E20" s="65">
        <v>46</v>
      </c>
      <c r="F20" s="65">
        <v>13</v>
      </c>
      <c r="G20" s="65">
        <v>130</v>
      </c>
      <c r="H20" s="72"/>
      <c r="I20" s="73"/>
      <c r="J20" s="73"/>
      <c r="P20" s="160"/>
      <c r="Q20" s="160"/>
    </row>
    <row r="21" spans="1:18">
      <c r="A21" s="65" t="s">
        <v>203</v>
      </c>
      <c r="B21" s="65">
        <v>1</v>
      </c>
      <c r="C21" s="65">
        <v>64</v>
      </c>
      <c r="D21" s="65">
        <v>5</v>
      </c>
      <c r="E21" s="65">
        <v>49</v>
      </c>
      <c r="F21" s="65">
        <v>6</v>
      </c>
      <c r="G21" s="65">
        <v>125</v>
      </c>
      <c r="H21" s="72"/>
      <c r="I21" s="73"/>
      <c r="J21" s="73"/>
      <c r="P21" s="160"/>
      <c r="Q21" s="160"/>
    </row>
    <row r="22" spans="1:18">
      <c r="A22" s="65" t="s">
        <v>204</v>
      </c>
      <c r="B22" s="65">
        <v>0</v>
      </c>
      <c r="C22" s="65">
        <v>67</v>
      </c>
      <c r="D22" s="65">
        <v>9</v>
      </c>
      <c r="E22" s="65">
        <v>37</v>
      </c>
      <c r="F22" s="65">
        <v>16</v>
      </c>
      <c r="G22" s="65">
        <v>129</v>
      </c>
      <c r="H22" s="72"/>
      <c r="I22" s="73"/>
      <c r="J22" s="73"/>
      <c r="P22" s="160"/>
      <c r="Q22" s="160"/>
    </row>
    <row r="23" spans="1:18">
      <c r="A23" s="65" t="s">
        <v>205</v>
      </c>
      <c r="B23" s="65">
        <v>1</v>
      </c>
      <c r="C23" s="65">
        <v>57</v>
      </c>
      <c r="D23" s="65">
        <v>11</v>
      </c>
      <c r="E23" s="65">
        <v>45</v>
      </c>
      <c r="F23" s="65">
        <v>11</v>
      </c>
      <c r="G23" s="65">
        <v>125</v>
      </c>
      <c r="H23" s="72"/>
      <c r="I23" s="73"/>
      <c r="J23" s="73"/>
      <c r="K23" s="388">
        <f>SUM(G20:G23)</f>
        <v>509</v>
      </c>
      <c r="P23" s="160"/>
      <c r="Q23" s="160"/>
    </row>
    <row r="24" spans="1:18">
      <c r="A24" s="65" t="s">
        <v>206</v>
      </c>
      <c r="B24" s="65">
        <v>0</v>
      </c>
      <c r="C24" s="65">
        <v>60</v>
      </c>
      <c r="D24" s="65">
        <v>7</v>
      </c>
      <c r="E24" s="65">
        <v>24</v>
      </c>
      <c r="F24" s="65">
        <v>17</v>
      </c>
      <c r="G24" s="65">
        <v>108</v>
      </c>
      <c r="H24" s="298">
        <f>SUM(G21:G24)</f>
        <v>487</v>
      </c>
      <c r="I24" s="299" t="s">
        <v>12</v>
      </c>
      <c r="J24" s="299"/>
      <c r="K24" s="388"/>
      <c r="P24" s="160"/>
      <c r="Q24" s="160"/>
    </row>
    <row r="25" spans="1:18">
      <c r="A25" s="65" t="s">
        <v>207</v>
      </c>
      <c r="B25" s="65">
        <v>0</v>
      </c>
      <c r="C25" s="65">
        <v>60</v>
      </c>
      <c r="D25" s="65">
        <v>14</v>
      </c>
      <c r="E25" s="65">
        <v>38</v>
      </c>
      <c r="F25" s="65">
        <v>16</v>
      </c>
      <c r="G25" s="65">
        <v>128</v>
      </c>
      <c r="H25" s="298">
        <f t="shared" ref="H25:H69" si="0">SUM(G22:G25)</f>
        <v>490</v>
      </c>
      <c r="I25" s="299" t="s">
        <v>12</v>
      </c>
      <c r="J25" s="300">
        <f>(G25-G24)/G24</f>
        <v>0.18518518518518517</v>
      </c>
      <c r="K25" s="388"/>
      <c r="P25" s="160"/>
      <c r="Q25" s="160"/>
    </row>
    <row r="26" spans="1:18">
      <c r="A26" s="65" t="s">
        <v>208</v>
      </c>
      <c r="B26" s="65">
        <v>0</v>
      </c>
      <c r="C26" s="65">
        <v>70</v>
      </c>
      <c r="D26" s="65">
        <v>4</v>
      </c>
      <c r="E26" s="65">
        <v>26</v>
      </c>
      <c r="F26" s="65">
        <v>9</v>
      </c>
      <c r="G26" s="65">
        <v>109</v>
      </c>
      <c r="H26" s="298">
        <f t="shared" si="0"/>
        <v>470</v>
      </c>
      <c r="I26" s="299" t="s">
        <v>12</v>
      </c>
      <c r="J26" s="300">
        <f t="shared" ref="J26:J69" si="1">(G26-G25)/G25</f>
        <v>-0.1484375</v>
      </c>
      <c r="K26" s="388"/>
      <c r="P26" s="160"/>
      <c r="Q26" s="160"/>
    </row>
    <row r="27" spans="1:18">
      <c r="A27" s="65" t="s">
        <v>209</v>
      </c>
      <c r="B27" s="65">
        <v>0</v>
      </c>
      <c r="C27" s="65">
        <v>39</v>
      </c>
      <c r="D27" s="65">
        <v>14</v>
      </c>
      <c r="E27" s="65">
        <v>54</v>
      </c>
      <c r="F27" s="65">
        <v>10</v>
      </c>
      <c r="G27" s="65">
        <v>117</v>
      </c>
      <c r="H27" s="298">
        <f t="shared" si="0"/>
        <v>462</v>
      </c>
      <c r="I27" s="299" t="s">
        <v>12</v>
      </c>
      <c r="J27" s="300">
        <f t="shared" si="1"/>
        <v>7.3394495412844041E-2</v>
      </c>
      <c r="K27" s="388">
        <f>SUM(G24:G27)</f>
        <v>462</v>
      </c>
      <c r="P27" s="160"/>
      <c r="Q27" s="160"/>
    </row>
    <row r="28" spans="1:18">
      <c r="A28" s="65" t="s">
        <v>162</v>
      </c>
      <c r="B28" s="65">
        <v>0</v>
      </c>
      <c r="C28" s="65">
        <v>56</v>
      </c>
      <c r="D28" s="65">
        <v>10</v>
      </c>
      <c r="E28" s="65">
        <v>42</v>
      </c>
      <c r="F28" s="65">
        <v>14</v>
      </c>
      <c r="G28" s="65">
        <v>122</v>
      </c>
      <c r="H28" s="298">
        <f t="shared" si="0"/>
        <v>476</v>
      </c>
      <c r="I28" s="299" t="s">
        <v>13</v>
      </c>
      <c r="J28" s="300">
        <f t="shared" si="1"/>
        <v>4.2735042735042736E-2</v>
      </c>
      <c r="K28" s="388"/>
      <c r="P28" s="160"/>
      <c r="Q28" s="160"/>
    </row>
    <row r="29" spans="1:18">
      <c r="A29" s="65" t="s">
        <v>163</v>
      </c>
      <c r="B29" s="65">
        <v>1</v>
      </c>
      <c r="C29" s="65">
        <v>62</v>
      </c>
      <c r="D29" s="65">
        <v>14</v>
      </c>
      <c r="E29" s="65">
        <v>28</v>
      </c>
      <c r="F29" s="65">
        <v>18</v>
      </c>
      <c r="G29" s="65">
        <v>123</v>
      </c>
      <c r="H29" s="298">
        <f t="shared" si="0"/>
        <v>471</v>
      </c>
      <c r="I29" s="299" t="s">
        <v>13</v>
      </c>
      <c r="J29" s="300">
        <f t="shared" si="1"/>
        <v>8.1967213114754103E-3</v>
      </c>
      <c r="K29" s="388"/>
      <c r="P29" s="160"/>
      <c r="Q29" s="160"/>
    </row>
    <row r="30" spans="1:18">
      <c r="A30" s="65" t="s">
        <v>164</v>
      </c>
      <c r="B30" s="65">
        <v>0</v>
      </c>
      <c r="C30" s="65">
        <v>33</v>
      </c>
      <c r="D30" s="65">
        <v>11</v>
      </c>
      <c r="E30" s="65">
        <v>32</v>
      </c>
      <c r="F30" s="65">
        <v>10</v>
      </c>
      <c r="G30" s="65">
        <v>86</v>
      </c>
      <c r="H30" s="298">
        <f t="shared" si="0"/>
        <v>448</v>
      </c>
      <c r="I30" s="299" t="s">
        <v>13</v>
      </c>
      <c r="J30" s="300">
        <f t="shared" si="1"/>
        <v>-0.30081300813008133</v>
      </c>
      <c r="K30" s="388"/>
      <c r="P30" s="160"/>
      <c r="Q30" s="160"/>
    </row>
    <row r="31" spans="1:18">
      <c r="A31" s="74" t="s">
        <v>165</v>
      </c>
      <c r="B31" s="65">
        <v>1</v>
      </c>
      <c r="C31" s="65">
        <v>55</v>
      </c>
      <c r="D31" s="65">
        <v>11</v>
      </c>
      <c r="E31" s="65">
        <v>36</v>
      </c>
      <c r="F31" s="65">
        <v>21</v>
      </c>
      <c r="G31" s="65">
        <v>124</v>
      </c>
      <c r="H31" s="298">
        <f t="shared" si="0"/>
        <v>455</v>
      </c>
      <c r="I31" s="299" t="s">
        <v>13</v>
      </c>
      <c r="J31" s="300">
        <f t="shared" si="1"/>
        <v>0.44186046511627908</v>
      </c>
      <c r="K31" s="388">
        <f>SUM(G28:G31)</f>
        <v>455</v>
      </c>
      <c r="O31" s="56"/>
      <c r="P31" s="31"/>
      <c r="Q31" s="31"/>
      <c r="R31" s="56"/>
    </row>
    <row r="32" spans="1:18">
      <c r="A32" s="74" t="s">
        <v>166</v>
      </c>
      <c r="B32" s="65">
        <v>0</v>
      </c>
      <c r="C32" s="65">
        <v>50</v>
      </c>
      <c r="D32" s="65">
        <v>14</v>
      </c>
      <c r="E32" s="65">
        <v>35</v>
      </c>
      <c r="F32" s="65">
        <v>14</v>
      </c>
      <c r="G32" s="65">
        <v>113</v>
      </c>
      <c r="H32" s="298">
        <f t="shared" si="0"/>
        <v>446</v>
      </c>
      <c r="I32" s="299" t="s">
        <v>14</v>
      </c>
      <c r="J32" s="300">
        <f t="shared" si="1"/>
        <v>-8.8709677419354843E-2</v>
      </c>
      <c r="K32" s="388"/>
      <c r="O32" s="56"/>
      <c r="P32" s="564" t="s">
        <v>563</v>
      </c>
      <c r="Q32" s="31"/>
      <c r="R32" s="56"/>
    </row>
    <row r="33" spans="1:21">
      <c r="A33" s="74" t="s">
        <v>167</v>
      </c>
      <c r="B33" s="65">
        <v>1</v>
      </c>
      <c r="C33" s="65">
        <v>43</v>
      </c>
      <c r="D33" s="65">
        <v>14</v>
      </c>
      <c r="E33" s="65">
        <v>33</v>
      </c>
      <c r="F33" s="65">
        <v>15</v>
      </c>
      <c r="G33" s="65">
        <v>106</v>
      </c>
      <c r="H33" s="298">
        <f t="shared" si="0"/>
        <v>429</v>
      </c>
      <c r="I33" s="299" t="s">
        <v>14</v>
      </c>
      <c r="J33" s="300">
        <f t="shared" si="1"/>
        <v>-6.1946902654867256E-2</v>
      </c>
      <c r="K33" s="388"/>
      <c r="O33" s="298"/>
      <c r="P33" s="564" t="s">
        <v>564</v>
      </c>
    </row>
    <row r="34" spans="1:21">
      <c r="A34" s="74" t="s">
        <v>168</v>
      </c>
      <c r="B34" s="65">
        <v>2</v>
      </c>
      <c r="C34" s="65">
        <v>46</v>
      </c>
      <c r="D34" s="65">
        <v>11</v>
      </c>
      <c r="E34" s="65">
        <v>20</v>
      </c>
      <c r="F34" s="65">
        <v>7</v>
      </c>
      <c r="G34" s="65">
        <v>86</v>
      </c>
      <c r="H34" s="298">
        <f t="shared" si="0"/>
        <v>429</v>
      </c>
      <c r="I34" s="299" t="s">
        <v>14</v>
      </c>
      <c r="J34" s="301">
        <f t="shared" si="1"/>
        <v>-0.18867924528301888</v>
      </c>
      <c r="K34" s="388"/>
      <c r="O34" s="65"/>
      <c r="P34" s="74" t="s">
        <v>98</v>
      </c>
      <c r="Q34" s="65">
        <v>70</v>
      </c>
      <c r="T34" t="s">
        <v>24</v>
      </c>
      <c r="U34" s="74">
        <v>11</v>
      </c>
    </row>
    <row r="35" spans="1:21">
      <c r="A35" s="74" t="s">
        <v>169</v>
      </c>
      <c r="B35" s="65">
        <v>1</v>
      </c>
      <c r="C35" s="65">
        <v>51</v>
      </c>
      <c r="D35" s="65">
        <v>12</v>
      </c>
      <c r="E35" s="65">
        <v>27</v>
      </c>
      <c r="F35" s="65">
        <v>9</v>
      </c>
      <c r="G35" s="65">
        <v>100</v>
      </c>
      <c r="H35" s="298">
        <f t="shared" si="0"/>
        <v>405</v>
      </c>
      <c r="I35" s="299" t="s">
        <v>14</v>
      </c>
      <c r="J35" s="300">
        <f t="shared" si="1"/>
        <v>0.16279069767441862</v>
      </c>
      <c r="K35" s="388">
        <f>SUM(G32:G35)</f>
        <v>405</v>
      </c>
      <c r="O35" s="65"/>
      <c r="P35" s="65"/>
      <c r="Q35" s="65">
        <v>84</v>
      </c>
      <c r="U35" s="65"/>
    </row>
    <row r="36" spans="1:21">
      <c r="A36" s="74" t="s">
        <v>170</v>
      </c>
      <c r="B36" s="65">
        <v>0</v>
      </c>
      <c r="C36" s="65">
        <v>40</v>
      </c>
      <c r="D36" s="65">
        <v>12</v>
      </c>
      <c r="E36" s="65">
        <v>44</v>
      </c>
      <c r="F36" s="65">
        <v>21</v>
      </c>
      <c r="G36" s="65">
        <v>117</v>
      </c>
      <c r="H36" s="298">
        <f t="shared" si="0"/>
        <v>409</v>
      </c>
      <c r="I36" s="299" t="s">
        <v>15</v>
      </c>
      <c r="J36" s="300">
        <f t="shared" si="1"/>
        <v>0.17</v>
      </c>
      <c r="K36" s="388"/>
      <c r="O36" s="65"/>
      <c r="P36" s="65" t="s">
        <v>495</v>
      </c>
      <c r="Q36" s="65">
        <v>66</v>
      </c>
      <c r="U36" s="65">
        <v>13</v>
      </c>
    </row>
    <row r="37" spans="1:21">
      <c r="A37" s="74" t="s">
        <v>171</v>
      </c>
      <c r="B37" s="65">
        <v>1</v>
      </c>
      <c r="C37" s="65">
        <v>63</v>
      </c>
      <c r="D37" s="65">
        <v>8</v>
      </c>
      <c r="E37" s="65">
        <v>30</v>
      </c>
      <c r="F37" s="65">
        <v>12</v>
      </c>
      <c r="G37" s="65">
        <v>114</v>
      </c>
      <c r="H37" s="298">
        <f t="shared" si="0"/>
        <v>417</v>
      </c>
      <c r="I37" s="299" t="s">
        <v>15</v>
      </c>
      <c r="J37" s="300">
        <f t="shared" si="1"/>
        <v>-2.564102564102564E-2</v>
      </c>
      <c r="K37" s="388"/>
      <c r="O37" s="65"/>
      <c r="P37" s="65"/>
      <c r="Q37" s="65">
        <v>67</v>
      </c>
      <c r="U37" s="65"/>
    </row>
    <row r="38" spans="1:21">
      <c r="A38" s="74" t="s">
        <v>172</v>
      </c>
      <c r="B38" s="65">
        <v>2</v>
      </c>
      <c r="C38" s="65">
        <v>52</v>
      </c>
      <c r="D38" s="65">
        <v>12</v>
      </c>
      <c r="E38" s="65">
        <v>42</v>
      </c>
      <c r="F38" s="65">
        <v>12</v>
      </c>
      <c r="G38" s="65">
        <v>120</v>
      </c>
      <c r="H38" s="298">
        <f t="shared" si="0"/>
        <v>451</v>
      </c>
      <c r="I38" s="299" t="s">
        <v>15</v>
      </c>
      <c r="J38" s="300">
        <f t="shared" si="1"/>
        <v>5.2631578947368418E-2</v>
      </c>
      <c r="K38" s="388"/>
      <c r="O38" s="65"/>
      <c r="P38" s="74" t="s">
        <v>536</v>
      </c>
      <c r="Q38" s="65">
        <v>81</v>
      </c>
      <c r="U38" s="74">
        <v>15</v>
      </c>
    </row>
    <row r="39" spans="1:21">
      <c r="A39" s="74" t="s">
        <v>173</v>
      </c>
      <c r="B39" s="65">
        <v>1</v>
      </c>
      <c r="C39" s="65">
        <v>54</v>
      </c>
      <c r="D39" s="65">
        <v>14</v>
      </c>
      <c r="E39" s="65">
        <v>30</v>
      </c>
      <c r="F39" s="65">
        <v>11</v>
      </c>
      <c r="G39" s="65">
        <v>110</v>
      </c>
      <c r="H39" s="298">
        <f t="shared" si="0"/>
        <v>461</v>
      </c>
      <c r="I39" s="299" t="s">
        <v>15</v>
      </c>
      <c r="J39" s="300">
        <f t="shared" si="1"/>
        <v>-8.3333333333333329E-2</v>
      </c>
      <c r="K39" s="388">
        <f>SUM(G36:G39)</f>
        <v>461</v>
      </c>
      <c r="O39" s="65"/>
      <c r="P39" s="65"/>
      <c r="Q39" s="65">
        <v>89</v>
      </c>
      <c r="U39" s="65"/>
    </row>
    <row r="40" spans="1:21">
      <c r="A40" s="74" t="s">
        <v>174</v>
      </c>
      <c r="B40" s="65">
        <v>3</v>
      </c>
      <c r="C40" s="65">
        <v>51</v>
      </c>
      <c r="D40" s="65">
        <v>22</v>
      </c>
      <c r="E40" s="65">
        <v>16</v>
      </c>
      <c r="F40" s="65">
        <v>25</v>
      </c>
      <c r="G40" s="65">
        <v>117</v>
      </c>
      <c r="H40" s="298">
        <f t="shared" si="0"/>
        <v>461</v>
      </c>
      <c r="I40" s="299" t="s">
        <v>16</v>
      </c>
      <c r="J40" s="300">
        <f t="shared" si="1"/>
        <v>6.363636363636363E-2</v>
      </c>
      <c r="K40" s="388"/>
      <c r="O40" s="65"/>
      <c r="P40" s="65" t="s">
        <v>262</v>
      </c>
      <c r="Q40" s="65">
        <v>69</v>
      </c>
      <c r="T40" t="s">
        <v>25</v>
      </c>
      <c r="U40" s="65">
        <v>11</v>
      </c>
    </row>
    <row r="41" spans="1:21">
      <c r="A41" s="74" t="s">
        <v>175</v>
      </c>
      <c r="B41" s="65">
        <v>3</v>
      </c>
      <c r="C41" s="65">
        <v>53</v>
      </c>
      <c r="D41" s="65">
        <v>8</v>
      </c>
      <c r="E41" s="65">
        <v>19</v>
      </c>
      <c r="F41" s="65">
        <v>16</v>
      </c>
      <c r="G41" s="65">
        <v>99</v>
      </c>
      <c r="H41" s="298">
        <f t="shared" si="0"/>
        <v>446</v>
      </c>
      <c r="I41" s="299" t="s">
        <v>16</v>
      </c>
      <c r="J41" s="300">
        <f t="shared" si="1"/>
        <v>-0.15384615384615385</v>
      </c>
      <c r="K41" s="388"/>
      <c r="O41" s="65"/>
      <c r="P41" s="74"/>
      <c r="Q41" s="65">
        <v>56</v>
      </c>
      <c r="U41" s="74"/>
    </row>
    <row r="42" spans="1:21">
      <c r="A42" s="74" t="s">
        <v>176</v>
      </c>
      <c r="B42" s="65">
        <v>1</v>
      </c>
      <c r="C42" s="65">
        <v>54</v>
      </c>
      <c r="D42" s="65">
        <v>10</v>
      </c>
      <c r="E42" s="65">
        <v>30</v>
      </c>
      <c r="F42" s="65">
        <v>15</v>
      </c>
      <c r="G42" s="65">
        <v>110</v>
      </c>
      <c r="H42" s="298">
        <f t="shared" si="0"/>
        <v>436</v>
      </c>
      <c r="I42" s="299" t="s">
        <v>16</v>
      </c>
      <c r="J42" s="300">
        <f t="shared" si="1"/>
        <v>0.1111111111111111</v>
      </c>
      <c r="K42" s="388"/>
      <c r="O42" s="65"/>
      <c r="P42" s="65" t="s">
        <v>501</v>
      </c>
      <c r="Q42" s="65">
        <v>60</v>
      </c>
      <c r="U42" s="74">
        <v>13</v>
      </c>
    </row>
    <row r="43" spans="1:21">
      <c r="A43" s="74" t="s">
        <v>177</v>
      </c>
      <c r="B43" s="65">
        <v>2</v>
      </c>
      <c r="C43" s="65">
        <v>45</v>
      </c>
      <c r="D43" s="65">
        <v>7</v>
      </c>
      <c r="E43" s="65">
        <v>34</v>
      </c>
      <c r="F43" s="65">
        <v>21</v>
      </c>
      <c r="G43" s="65">
        <v>109</v>
      </c>
      <c r="H43" s="298">
        <f t="shared" si="0"/>
        <v>435</v>
      </c>
      <c r="I43" s="299" t="s">
        <v>16</v>
      </c>
      <c r="J43" s="300">
        <f t="shared" si="1"/>
        <v>-9.0909090909090905E-3</v>
      </c>
      <c r="K43" s="388">
        <f>SUM(G40:G43)</f>
        <v>435</v>
      </c>
      <c r="O43" s="65"/>
      <c r="P43" s="65"/>
      <c r="Q43" s="65">
        <v>83</v>
      </c>
      <c r="U43" s="65"/>
    </row>
    <row r="44" spans="1:21">
      <c r="A44" s="74" t="s">
        <v>178</v>
      </c>
      <c r="B44" s="65">
        <v>0</v>
      </c>
      <c r="C44" s="65">
        <v>57</v>
      </c>
      <c r="D44" s="65">
        <v>15</v>
      </c>
      <c r="E44" s="65">
        <v>30</v>
      </c>
      <c r="F44" s="65">
        <v>17</v>
      </c>
      <c r="G44" s="65">
        <v>119</v>
      </c>
      <c r="H44" s="298">
        <f t="shared" si="0"/>
        <v>437</v>
      </c>
      <c r="I44" s="299" t="s">
        <v>17</v>
      </c>
      <c r="J44" s="300">
        <f t="shared" si="1"/>
        <v>9.1743119266055051E-2</v>
      </c>
      <c r="K44" s="388"/>
      <c r="O44" s="65"/>
      <c r="P44" s="65"/>
      <c r="Q44" s="65">
        <v>81</v>
      </c>
      <c r="U44" s="74">
        <v>15</v>
      </c>
    </row>
    <row r="45" spans="1:21">
      <c r="A45" s="74" t="s">
        <v>179</v>
      </c>
      <c r="B45" s="65">
        <v>0</v>
      </c>
      <c r="C45" s="65">
        <v>50</v>
      </c>
      <c r="D45" s="65">
        <v>10</v>
      </c>
      <c r="E45" s="65">
        <v>39</v>
      </c>
      <c r="F45" s="65">
        <v>14</v>
      </c>
      <c r="G45" s="65">
        <v>113</v>
      </c>
      <c r="H45" s="298">
        <f t="shared" si="0"/>
        <v>451</v>
      </c>
      <c r="I45" s="299" t="s">
        <v>17</v>
      </c>
      <c r="J45" s="300">
        <f t="shared" si="1"/>
        <v>-5.0420168067226892E-2</v>
      </c>
      <c r="K45" s="388"/>
      <c r="O45" s="65"/>
      <c r="P45" s="65" t="s">
        <v>565</v>
      </c>
      <c r="Q45" s="65">
        <v>81</v>
      </c>
      <c r="U45" s="65"/>
    </row>
    <row r="46" spans="1:21">
      <c r="A46" s="74" t="s">
        <v>180</v>
      </c>
      <c r="B46" s="65">
        <v>0</v>
      </c>
      <c r="C46" s="65">
        <v>39</v>
      </c>
      <c r="D46" s="65">
        <v>3</v>
      </c>
      <c r="E46" s="65">
        <v>26</v>
      </c>
      <c r="F46" s="65">
        <v>9</v>
      </c>
      <c r="G46" s="65">
        <v>77</v>
      </c>
      <c r="H46" s="298">
        <f t="shared" si="0"/>
        <v>418</v>
      </c>
      <c r="I46" s="299" t="s">
        <v>17</v>
      </c>
      <c r="J46" s="300">
        <f t="shared" si="1"/>
        <v>-0.31858407079646017</v>
      </c>
      <c r="K46" s="388"/>
      <c r="O46" s="65"/>
      <c r="P46" s="65" t="s">
        <v>328</v>
      </c>
      <c r="Q46" s="65">
        <v>67</v>
      </c>
      <c r="T46" t="s">
        <v>26</v>
      </c>
      <c r="U46" s="65">
        <v>11</v>
      </c>
    </row>
    <row r="47" spans="1:21">
      <c r="A47" s="74" t="s">
        <v>181</v>
      </c>
      <c r="B47" s="65">
        <v>1</v>
      </c>
      <c r="C47" s="65">
        <v>47</v>
      </c>
      <c r="D47" s="65">
        <v>7</v>
      </c>
      <c r="E47" s="65">
        <v>34</v>
      </c>
      <c r="F47" s="65">
        <v>7</v>
      </c>
      <c r="G47" s="65">
        <v>96</v>
      </c>
      <c r="H47" s="298">
        <f t="shared" si="0"/>
        <v>405</v>
      </c>
      <c r="I47" s="299" t="s">
        <v>17</v>
      </c>
      <c r="J47" s="300">
        <f t="shared" si="1"/>
        <v>0.24675324675324675</v>
      </c>
      <c r="K47" s="388">
        <f>SUM(G44:G47)</f>
        <v>405</v>
      </c>
      <c r="O47" s="65"/>
      <c r="P47" s="65" t="s">
        <v>391</v>
      </c>
      <c r="Q47" s="65">
        <v>70</v>
      </c>
      <c r="U47" s="74"/>
    </row>
    <row r="48" spans="1:21">
      <c r="A48" s="74" t="s">
        <v>182</v>
      </c>
      <c r="B48" s="65">
        <v>1</v>
      </c>
      <c r="C48" s="65">
        <v>57</v>
      </c>
      <c r="D48" s="65">
        <v>7</v>
      </c>
      <c r="E48" s="65">
        <v>27</v>
      </c>
      <c r="F48" s="65">
        <v>6</v>
      </c>
      <c r="G48" s="65">
        <v>98</v>
      </c>
      <c r="H48" s="298">
        <f t="shared" si="0"/>
        <v>384</v>
      </c>
      <c r="I48" s="299" t="s">
        <v>18</v>
      </c>
      <c r="J48" s="300">
        <f t="shared" si="1"/>
        <v>2.0833333333333332E-2</v>
      </c>
      <c r="K48" s="388"/>
      <c r="O48" s="65"/>
      <c r="P48" s="74"/>
      <c r="Q48" s="65">
        <v>61</v>
      </c>
      <c r="U48" s="74">
        <v>13</v>
      </c>
    </row>
    <row r="49" spans="1:22">
      <c r="A49" s="74" t="s">
        <v>183</v>
      </c>
      <c r="B49" s="65">
        <v>0</v>
      </c>
      <c r="C49" s="65">
        <v>42</v>
      </c>
      <c r="D49" s="65">
        <v>8</v>
      </c>
      <c r="E49" s="65">
        <v>33</v>
      </c>
      <c r="F49" s="65">
        <v>11</v>
      </c>
      <c r="G49" s="65">
        <v>94</v>
      </c>
      <c r="H49" s="298">
        <f t="shared" si="0"/>
        <v>365</v>
      </c>
      <c r="I49" s="299" t="s">
        <v>18</v>
      </c>
      <c r="J49" s="300">
        <f t="shared" si="1"/>
        <v>-4.0816326530612242E-2</v>
      </c>
      <c r="K49" s="388"/>
      <c r="O49" s="65"/>
      <c r="P49" s="65" t="s">
        <v>523</v>
      </c>
      <c r="Q49" s="65">
        <v>48</v>
      </c>
      <c r="U49" s="65"/>
    </row>
    <row r="50" spans="1:22">
      <c r="A50" s="74" t="s">
        <v>184</v>
      </c>
      <c r="B50" s="65">
        <v>0</v>
      </c>
      <c r="C50" s="65">
        <v>45</v>
      </c>
      <c r="D50" s="65">
        <v>10</v>
      </c>
      <c r="E50" s="65">
        <v>26</v>
      </c>
      <c r="F50" s="65">
        <v>13</v>
      </c>
      <c r="G50" s="65">
        <v>94</v>
      </c>
      <c r="H50" s="298">
        <f t="shared" si="0"/>
        <v>382</v>
      </c>
      <c r="I50" s="299" t="s">
        <v>18</v>
      </c>
      <c r="J50" s="300">
        <f t="shared" si="1"/>
        <v>0</v>
      </c>
      <c r="K50" s="388"/>
      <c r="O50" s="65"/>
      <c r="P50" s="65"/>
      <c r="Q50" s="65">
        <v>67</v>
      </c>
      <c r="U50" s="74">
        <v>15</v>
      </c>
    </row>
    <row r="51" spans="1:22">
      <c r="A51" s="74" t="s">
        <v>185</v>
      </c>
      <c r="B51" s="65">
        <v>1</v>
      </c>
      <c r="C51" s="65">
        <v>49</v>
      </c>
      <c r="D51" s="65">
        <v>11</v>
      </c>
      <c r="E51" s="65">
        <v>31</v>
      </c>
      <c r="F51" s="65">
        <v>15</v>
      </c>
      <c r="G51" s="65">
        <v>107</v>
      </c>
      <c r="H51" s="298">
        <f t="shared" si="0"/>
        <v>393</v>
      </c>
      <c r="I51" s="299" t="s">
        <v>18</v>
      </c>
      <c r="J51" s="300">
        <f t="shared" si="1"/>
        <v>0.13829787234042554</v>
      </c>
      <c r="K51" s="388">
        <f>SUM(G48:G51)</f>
        <v>393</v>
      </c>
      <c r="O51" s="65"/>
      <c r="P51" s="74" t="s">
        <v>570</v>
      </c>
      <c r="Q51" s="65">
        <v>72</v>
      </c>
      <c r="U51" s="65"/>
    </row>
    <row r="52" spans="1:22">
      <c r="A52" s="74" t="s">
        <v>186</v>
      </c>
      <c r="B52" s="65">
        <v>0</v>
      </c>
      <c r="C52" s="65">
        <v>43</v>
      </c>
      <c r="D52" s="65">
        <v>11</v>
      </c>
      <c r="E52" s="65">
        <v>22</v>
      </c>
      <c r="F52" s="65">
        <v>21</v>
      </c>
      <c r="G52" s="65">
        <v>97</v>
      </c>
      <c r="H52" s="298">
        <f t="shared" si="0"/>
        <v>392</v>
      </c>
      <c r="I52" s="299" t="s">
        <v>19</v>
      </c>
      <c r="J52" s="300">
        <f t="shared" si="1"/>
        <v>-9.3457943925233641E-2</v>
      </c>
      <c r="K52" s="388"/>
      <c r="O52" s="65"/>
      <c r="P52" s="65" t="s">
        <v>366</v>
      </c>
      <c r="Q52" s="65">
        <v>78</v>
      </c>
      <c r="T52" t="s">
        <v>27</v>
      </c>
      <c r="U52" s="65">
        <v>11</v>
      </c>
    </row>
    <row r="53" spans="1:22">
      <c r="A53" s="74" t="s">
        <v>187</v>
      </c>
      <c r="B53" s="65">
        <v>0</v>
      </c>
      <c r="C53" s="65">
        <v>54</v>
      </c>
      <c r="D53" s="65">
        <v>5</v>
      </c>
      <c r="E53" s="65">
        <v>28</v>
      </c>
      <c r="F53" s="65">
        <v>17</v>
      </c>
      <c r="G53" s="65">
        <v>104</v>
      </c>
      <c r="H53" s="298">
        <f t="shared" si="0"/>
        <v>402</v>
      </c>
      <c r="I53" s="299" t="s">
        <v>19</v>
      </c>
      <c r="J53" s="300">
        <f t="shared" si="1"/>
        <v>7.2164948453608241E-2</v>
      </c>
      <c r="K53" s="388"/>
      <c r="O53" s="65"/>
      <c r="P53" s="65"/>
      <c r="Q53" s="65">
        <v>98</v>
      </c>
      <c r="U53" s="74"/>
    </row>
    <row r="54" spans="1:22">
      <c r="A54" s="74" t="s">
        <v>188</v>
      </c>
      <c r="B54" s="65">
        <v>0</v>
      </c>
      <c r="C54" s="65">
        <v>34</v>
      </c>
      <c r="D54" s="65">
        <v>10</v>
      </c>
      <c r="E54" s="65">
        <v>37</v>
      </c>
      <c r="F54" s="65">
        <v>18</v>
      </c>
      <c r="G54" s="65">
        <v>99</v>
      </c>
      <c r="H54" s="298">
        <f t="shared" si="0"/>
        <v>407</v>
      </c>
      <c r="I54" s="299" t="s">
        <v>19</v>
      </c>
      <c r="J54" s="300">
        <f t="shared" si="1"/>
        <v>-4.807692307692308E-2</v>
      </c>
      <c r="K54" s="388"/>
      <c r="O54" s="65"/>
      <c r="P54" s="65" t="s">
        <v>509</v>
      </c>
      <c r="Q54" s="65">
        <v>66</v>
      </c>
      <c r="U54" s="74">
        <v>13</v>
      </c>
    </row>
    <row r="55" spans="1:22">
      <c r="A55" s="74" t="s">
        <v>189</v>
      </c>
      <c r="B55" s="65">
        <v>1</v>
      </c>
      <c r="C55" s="65">
        <v>55</v>
      </c>
      <c r="D55" s="65">
        <v>9</v>
      </c>
      <c r="E55" s="65">
        <v>41</v>
      </c>
      <c r="F55" s="65">
        <v>15</v>
      </c>
      <c r="G55" s="65">
        <v>121</v>
      </c>
      <c r="H55" s="298">
        <f t="shared" si="0"/>
        <v>421</v>
      </c>
      <c r="I55" s="299" t="s">
        <v>19</v>
      </c>
      <c r="J55" s="300">
        <f t="shared" si="1"/>
        <v>0.22222222222222221</v>
      </c>
      <c r="K55" s="388">
        <f>SUM(G52:G55)</f>
        <v>421</v>
      </c>
      <c r="O55" s="65"/>
      <c r="P55" s="65"/>
      <c r="Q55" s="65">
        <v>96</v>
      </c>
      <c r="U55" s="65"/>
    </row>
    <row r="56" spans="1:22">
      <c r="A56" s="74" t="s">
        <v>190</v>
      </c>
      <c r="B56" s="65">
        <v>1</v>
      </c>
      <c r="C56" s="65">
        <v>46</v>
      </c>
      <c r="D56" s="65">
        <v>16</v>
      </c>
      <c r="E56" s="65">
        <v>32</v>
      </c>
      <c r="F56" s="65">
        <v>13</v>
      </c>
      <c r="G56" s="65">
        <v>108</v>
      </c>
      <c r="H56" s="298">
        <f t="shared" si="0"/>
        <v>432</v>
      </c>
      <c r="I56" s="299" t="s">
        <v>20</v>
      </c>
      <c r="J56" s="300">
        <f t="shared" si="1"/>
        <v>-0.10743801652892562</v>
      </c>
      <c r="K56" s="388"/>
      <c r="O56" s="65"/>
      <c r="P56" s="65" t="s">
        <v>552</v>
      </c>
      <c r="Q56" s="65">
        <v>91</v>
      </c>
      <c r="U56" s="74">
        <v>15</v>
      </c>
    </row>
    <row r="57" spans="1:22">
      <c r="A57" s="74" t="s">
        <v>191</v>
      </c>
      <c r="B57" s="65">
        <v>2</v>
      </c>
      <c r="C57" s="65">
        <v>35</v>
      </c>
      <c r="D57" s="65">
        <v>5</v>
      </c>
      <c r="E57" s="65">
        <v>29</v>
      </c>
      <c r="F57" s="65">
        <v>18</v>
      </c>
      <c r="G57" s="65">
        <v>89</v>
      </c>
      <c r="H57" s="298">
        <f t="shared" si="0"/>
        <v>417</v>
      </c>
      <c r="I57" s="299" t="s">
        <v>20</v>
      </c>
      <c r="J57" s="300">
        <f t="shared" si="1"/>
        <v>-0.17592592592592593</v>
      </c>
      <c r="K57" s="388"/>
      <c r="O57" s="65"/>
      <c r="P57" s="65" t="s">
        <v>579</v>
      </c>
      <c r="Q57" s="65">
        <v>86</v>
      </c>
      <c r="U57" s="65"/>
    </row>
    <row r="58" spans="1:22">
      <c r="A58" s="74" t="s">
        <v>192</v>
      </c>
      <c r="B58" s="65">
        <v>1</v>
      </c>
      <c r="C58" s="65">
        <v>28</v>
      </c>
      <c r="D58" s="65">
        <v>7</v>
      </c>
      <c r="E58" s="65">
        <v>26</v>
      </c>
      <c r="F58" s="65">
        <v>5</v>
      </c>
      <c r="G58" s="65">
        <v>67</v>
      </c>
      <c r="H58" s="298">
        <f t="shared" si="0"/>
        <v>385</v>
      </c>
      <c r="I58" s="299" t="s">
        <v>20</v>
      </c>
      <c r="J58" s="300">
        <f t="shared" si="1"/>
        <v>-0.24719101123595505</v>
      </c>
      <c r="K58" s="388"/>
      <c r="V58" s="442"/>
    </row>
    <row r="59" spans="1:22">
      <c r="A59" s="74" t="s">
        <v>193</v>
      </c>
      <c r="B59" s="65">
        <v>1</v>
      </c>
      <c r="C59" s="65">
        <v>53</v>
      </c>
      <c r="D59" s="65">
        <v>13</v>
      </c>
      <c r="E59" s="65">
        <v>27</v>
      </c>
      <c r="F59" s="65">
        <v>8</v>
      </c>
      <c r="G59" s="65">
        <v>102</v>
      </c>
      <c r="H59" s="298">
        <f t="shared" si="0"/>
        <v>366</v>
      </c>
      <c r="I59" s="299" t="s">
        <v>20</v>
      </c>
      <c r="J59" s="300">
        <f t="shared" si="1"/>
        <v>0.52238805970149249</v>
      </c>
      <c r="K59" s="388">
        <f>SUM(G56:G59)</f>
        <v>366</v>
      </c>
    </row>
    <row r="60" spans="1:22">
      <c r="A60" s="74" t="s">
        <v>194</v>
      </c>
      <c r="B60" s="65">
        <v>0</v>
      </c>
      <c r="C60" s="65">
        <v>52</v>
      </c>
      <c r="D60" s="65">
        <v>11</v>
      </c>
      <c r="E60" s="65">
        <v>32</v>
      </c>
      <c r="F60" s="65">
        <v>10</v>
      </c>
      <c r="G60" s="65">
        <v>105</v>
      </c>
      <c r="H60" s="298">
        <f t="shared" si="0"/>
        <v>363</v>
      </c>
      <c r="I60" s="299" t="s">
        <v>21</v>
      </c>
      <c r="J60" s="300">
        <f t="shared" si="1"/>
        <v>2.9411764705882353E-2</v>
      </c>
      <c r="K60" s="388"/>
    </row>
    <row r="61" spans="1:22">
      <c r="A61" s="74" t="s">
        <v>195</v>
      </c>
      <c r="B61" s="65">
        <v>0</v>
      </c>
      <c r="C61" s="65">
        <v>52</v>
      </c>
      <c r="D61" s="65">
        <v>9</v>
      </c>
      <c r="E61" s="65">
        <v>32</v>
      </c>
      <c r="F61" s="65">
        <v>14</v>
      </c>
      <c r="G61" s="65">
        <v>107</v>
      </c>
      <c r="H61" s="298">
        <f t="shared" si="0"/>
        <v>381</v>
      </c>
      <c r="I61" s="299" t="s">
        <v>21</v>
      </c>
      <c r="J61" s="300">
        <f t="shared" si="1"/>
        <v>1.9047619047619049E-2</v>
      </c>
      <c r="K61" s="388"/>
    </row>
    <row r="62" spans="1:22">
      <c r="A62" s="74" t="s">
        <v>196</v>
      </c>
      <c r="B62" s="65">
        <v>0</v>
      </c>
      <c r="C62" s="65">
        <v>42</v>
      </c>
      <c r="D62" s="65">
        <v>16</v>
      </c>
      <c r="E62" s="65">
        <v>22</v>
      </c>
      <c r="F62" s="65">
        <v>14</v>
      </c>
      <c r="G62" s="65">
        <v>94</v>
      </c>
      <c r="H62" s="298">
        <f t="shared" si="0"/>
        <v>408</v>
      </c>
      <c r="I62" s="299" t="s">
        <v>21</v>
      </c>
      <c r="J62" s="300">
        <f t="shared" si="1"/>
        <v>-0.12149532710280374</v>
      </c>
      <c r="K62" s="388"/>
    </row>
    <row r="63" spans="1:22">
      <c r="A63" s="74" t="s">
        <v>197</v>
      </c>
      <c r="B63" s="65">
        <v>1</v>
      </c>
      <c r="C63" s="65">
        <v>41</v>
      </c>
      <c r="D63" s="65">
        <v>8</v>
      </c>
      <c r="E63" s="65">
        <v>20</v>
      </c>
      <c r="F63" s="65">
        <v>9</v>
      </c>
      <c r="G63" s="65">
        <v>78</v>
      </c>
      <c r="H63" s="298">
        <f t="shared" si="0"/>
        <v>384</v>
      </c>
      <c r="I63" s="299" t="s">
        <v>21</v>
      </c>
      <c r="J63" s="300">
        <f t="shared" si="1"/>
        <v>-0.1702127659574468</v>
      </c>
      <c r="K63" s="388">
        <f>SUM(G60:G63)</f>
        <v>384</v>
      </c>
    </row>
    <row r="64" spans="1:22">
      <c r="A64" s="74" t="s">
        <v>198</v>
      </c>
      <c r="B64" s="65">
        <v>1</v>
      </c>
      <c r="C64" s="65">
        <v>53</v>
      </c>
      <c r="D64" s="65">
        <v>10</v>
      </c>
      <c r="E64" s="65">
        <v>18</v>
      </c>
      <c r="F64" s="65">
        <v>18</v>
      </c>
      <c r="G64" s="65">
        <v>100</v>
      </c>
      <c r="H64" s="298">
        <f t="shared" si="0"/>
        <v>379</v>
      </c>
      <c r="I64" s="299" t="s">
        <v>22</v>
      </c>
      <c r="J64" s="300">
        <f t="shared" si="1"/>
        <v>0.28205128205128205</v>
      </c>
      <c r="K64" s="388"/>
    </row>
    <row r="65" spans="1:19">
      <c r="A65" s="74" t="s">
        <v>199</v>
      </c>
      <c r="B65" s="65">
        <v>0</v>
      </c>
      <c r="C65" s="65">
        <v>49</v>
      </c>
      <c r="D65" s="65">
        <v>9</v>
      </c>
      <c r="E65" s="65">
        <v>31</v>
      </c>
      <c r="F65" s="65">
        <v>10</v>
      </c>
      <c r="G65" s="65">
        <v>99</v>
      </c>
      <c r="H65" s="298">
        <f t="shared" si="0"/>
        <v>371</v>
      </c>
      <c r="I65" s="299" t="s">
        <v>22</v>
      </c>
      <c r="J65" s="300">
        <f t="shared" si="1"/>
        <v>-0.01</v>
      </c>
      <c r="K65" s="388"/>
    </row>
    <row r="66" spans="1:19">
      <c r="A66" s="74" t="s">
        <v>200</v>
      </c>
      <c r="B66" s="65">
        <v>0</v>
      </c>
      <c r="C66" s="65">
        <v>37</v>
      </c>
      <c r="D66" s="65">
        <v>6</v>
      </c>
      <c r="E66" s="65">
        <v>23</v>
      </c>
      <c r="F66" s="65">
        <v>13</v>
      </c>
      <c r="G66" s="65">
        <v>79</v>
      </c>
      <c r="H66" s="298">
        <f t="shared" si="0"/>
        <v>356</v>
      </c>
      <c r="I66" s="299" t="s">
        <v>22</v>
      </c>
      <c r="J66" s="300">
        <f t="shared" si="1"/>
        <v>-0.20202020202020202</v>
      </c>
      <c r="K66" s="388"/>
    </row>
    <row r="67" spans="1:19">
      <c r="A67" s="74" t="s">
        <v>201</v>
      </c>
      <c r="B67" s="65">
        <v>0</v>
      </c>
      <c r="C67" s="65">
        <v>43</v>
      </c>
      <c r="D67" s="65">
        <v>8</v>
      </c>
      <c r="E67" s="65">
        <v>27</v>
      </c>
      <c r="F67" s="65">
        <v>19</v>
      </c>
      <c r="G67" s="65">
        <v>97</v>
      </c>
      <c r="H67" s="298">
        <f t="shared" si="0"/>
        <v>375</v>
      </c>
      <c r="I67" s="299" t="s">
        <v>22</v>
      </c>
      <c r="J67" s="300">
        <f t="shared" si="1"/>
        <v>0.22784810126582278</v>
      </c>
      <c r="K67" s="388">
        <f>SUM(G64:G67)</f>
        <v>375</v>
      </c>
    </row>
    <row r="68" spans="1:19">
      <c r="A68" s="74" t="s">
        <v>210</v>
      </c>
      <c r="B68" s="65">
        <v>0</v>
      </c>
      <c r="C68" s="65">
        <v>38</v>
      </c>
      <c r="D68" s="65">
        <v>8</v>
      </c>
      <c r="E68" s="65">
        <v>14</v>
      </c>
      <c r="F68" s="65">
        <v>10</v>
      </c>
      <c r="G68" s="65">
        <v>70</v>
      </c>
      <c r="H68" s="298">
        <f t="shared" si="0"/>
        <v>345</v>
      </c>
      <c r="I68" s="299" t="s">
        <v>23</v>
      </c>
      <c r="J68" s="300">
        <f t="shared" si="1"/>
        <v>-0.27835051546391754</v>
      </c>
      <c r="K68" s="388"/>
    </row>
    <row r="69" spans="1:19" s="56" customFormat="1">
      <c r="A69" s="74" t="s">
        <v>263</v>
      </c>
      <c r="B69" s="65">
        <v>0</v>
      </c>
      <c r="C69" s="65">
        <v>34</v>
      </c>
      <c r="D69" s="65">
        <v>8</v>
      </c>
      <c r="E69" s="65">
        <v>14</v>
      </c>
      <c r="F69" s="65">
        <v>13</v>
      </c>
      <c r="G69" s="65">
        <v>69</v>
      </c>
      <c r="H69" s="298">
        <f t="shared" si="0"/>
        <v>315</v>
      </c>
      <c r="I69" s="299" t="s">
        <v>23</v>
      </c>
      <c r="J69" s="300">
        <f t="shared" si="1"/>
        <v>-1.4285714285714285E-2</v>
      </c>
      <c r="K69" s="388"/>
    </row>
    <row r="70" spans="1:19" s="56" customFormat="1">
      <c r="A70" s="74" t="s">
        <v>304</v>
      </c>
      <c r="B70" s="65">
        <v>0</v>
      </c>
      <c r="C70" s="65">
        <v>34</v>
      </c>
      <c r="D70" s="65">
        <v>5</v>
      </c>
      <c r="E70" s="65">
        <v>15</v>
      </c>
      <c r="F70" s="65">
        <v>13</v>
      </c>
      <c r="G70" s="65">
        <v>67</v>
      </c>
      <c r="H70" s="298">
        <f t="shared" ref="H70:H78" si="2">SUM(G67:G70)</f>
        <v>303</v>
      </c>
      <c r="I70" s="299" t="s">
        <v>23</v>
      </c>
      <c r="J70" s="300">
        <f t="shared" ref="J70:J78" si="3">(G70-G69)/G69</f>
        <v>-2.8985507246376812E-2</v>
      </c>
      <c r="K70" s="388"/>
    </row>
    <row r="71" spans="1:19" s="56" customFormat="1">
      <c r="A71" s="74" t="s">
        <v>364</v>
      </c>
      <c r="B71" s="65">
        <v>0</v>
      </c>
      <c r="C71" s="65">
        <v>37</v>
      </c>
      <c r="D71" s="65">
        <v>5</v>
      </c>
      <c r="E71" s="65">
        <v>24</v>
      </c>
      <c r="F71" s="65">
        <v>12</v>
      </c>
      <c r="G71" s="65">
        <v>78</v>
      </c>
      <c r="H71" s="298">
        <f t="shared" si="2"/>
        <v>284</v>
      </c>
      <c r="I71" s="299" t="s">
        <v>23</v>
      </c>
      <c r="J71" s="300">
        <f t="shared" si="3"/>
        <v>0.16417910447761194</v>
      </c>
      <c r="K71" s="388">
        <f>SUM(G68:G71)</f>
        <v>284</v>
      </c>
    </row>
    <row r="72" spans="1:19" s="56" customFormat="1">
      <c r="A72" s="74" t="s">
        <v>371</v>
      </c>
      <c r="B72" s="65">
        <v>0</v>
      </c>
      <c r="C72" s="65">
        <v>53</v>
      </c>
      <c r="D72" s="65">
        <v>7</v>
      </c>
      <c r="E72" s="65">
        <v>10</v>
      </c>
      <c r="F72" s="65">
        <v>14</v>
      </c>
      <c r="G72" s="65">
        <v>84</v>
      </c>
      <c r="H72" s="298">
        <f t="shared" si="2"/>
        <v>298</v>
      </c>
      <c r="I72" s="302">
        <v>12</v>
      </c>
      <c r="J72" s="300">
        <f t="shared" si="3"/>
        <v>7.6923076923076927E-2</v>
      </c>
      <c r="K72" s="388"/>
    </row>
    <row r="73" spans="1:19" s="56" customFormat="1">
      <c r="A73" s="74" t="s">
        <v>380</v>
      </c>
      <c r="B73" s="65">
        <v>0</v>
      </c>
      <c r="C73" s="65">
        <v>26</v>
      </c>
      <c r="D73" s="65">
        <v>8</v>
      </c>
      <c r="E73" s="65">
        <v>19</v>
      </c>
      <c r="F73" s="65">
        <v>3</v>
      </c>
      <c r="G73" s="65">
        <v>56</v>
      </c>
      <c r="H73" s="298">
        <f t="shared" si="2"/>
        <v>285</v>
      </c>
      <c r="I73" s="302">
        <v>12</v>
      </c>
      <c r="J73" s="300">
        <f t="shared" si="3"/>
        <v>-0.33333333333333331</v>
      </c>
      <c r="K73" s="388"/>
    </row>
    <row r="74" spans="1:19">
      <c r="A74" s="74" t="s">
        <v>390</v>
      </c>
      <c r="B74" s="65">
        <v>1</v>
      </c>
      <c r="C74" s="65">
        <v>38</v>
      </c>
      <c r="D74" s="65">
        <v>10</v>
      </c>
      <c r="E74" s="65">
        <v>17</v>
      </c>
      <c r="F74" s="65">
        <v>4</v>
      </c>
      <c r="G74" s="65">
        <v>70</v>
      </c>
      <c r="H74" s="298">
        <f t="shared" si="2"/>
        <v>288</v>
      </c>
      <c r="I74" s="302">
        <v>12</v>
      </c>
      <c r="J74" s="300">
        <f t="shared" si="3"/>
        <v>0.25</v>
      </c>
      <c r="K74" s="388"/>
    </row>
    <row r="75" spans="1:19">
      <c r="A75" s="74" t="s">
        <v>463</v>
      </c>
      <c r="B75" s="65">
        <v>0</v>
      </c>
      <c r="C75" s="65">
        <v>57</v>
      </c>
      <c r="D75" s="65">
        <v>9</v>
      </c>
      <c r="E75" s="65">
        <v>23</v>
      </c>
      <c r="F75" s="65">
        <v>9</v>
      </c>
      <c r="G75" s="65">
        <v>98</v>
      </c>
      <c r="H75" s="298">
        <f t="shared" si="2"/>
        <v>308</v>
      </c>
      <c r="I75" s="302">
        <v>12</v>
      </c>
      <c r="J75" s="300">
        <f t="shared" si="3"/>
        <v>0.4</v>
      </c>
      <c r="K75" s="388">
        <f>SUM(G72:G75)</f>
        <v>308</v>
      </c>
    </row>
    <row r="76" spans="1:19">
      <c r="A76" s="74" t="s">
        <v>493</v>
      </c>
      <c r="B76" s="65">
        <v>0</v>
      </c>
      <c r="C76" s="65">
        <v>35</v>
      </c>
      <c r="D76" s="65">
        <v>12</v>
      </c>
      <c r="E76" s="65">
        <v>12</v>
      </c>
      <c r="F76" s="65">
        <v>7</v>
      </c>
      <c r="G76" s="65">
        <v>66</v>
      </c>
      <c r="H76" s="298">
        <f t="shared" si="2"/>
        <v>290</v>
      </c>
      <c r="I76" s="302">
        <v>13</v>
      </c>
      <c r="J76" s="300">
        <f t="shared" si="3"/>
        <v>-0.32653061224489793</v>
      </c>
      <c r="K76" s="388"/>
    </row>
    <row r="77" spans="1:19">
      <c r="A77" s="74" t="s">
        <v>500</v>
      </c>
      <c r="B77" s="65">
        <v>0</v>
      </c>
      <c r="C77" s="65">
        <v>35</v>
      </c>
      <c r="D77" s="65">
        <v>3</v>
      </c>
      <c r="E77" s="65">
        <v>11</v>
      </c>
      <c r="F77" s="65">
        <v>11</v>
      </c>
      <c r="G77" s="65">
        <v>60</v>
      </c>
      <c r="H77" s="298">
        <f t="shared" si="2"/>
        <v>294</v>
      </c>
      <c r="I77" s="302">
        <v>13</v>
      </c>
      <c r="J77" s="300">
        <f t="shared" si="3"/>
        <v>-9.0909090909090912E-2</v>
      </c>
      <c r="K77" s="388"/>
      <c r="S77" s="56"/>
    </row>
    <row r="78" spans="1:19">
      <c r="A78" s="74" t="s">
        <v>506</v>
      </c>
      <c r="B78" s="65">
        <v>0</v>
      </c>
      <c r="C78" s="65">
        <v>35</v>
      </c>
      <c r="D78" s="65">
        <v>5</v>
      </c>
      <c r="E78" s="65">
        <v>11</v>
      </c>
      <c r="F78" s="65">
        <v>10</v>
      </c>
      <c r="G78" s="65">
        <v>61</v>
      </c>
      <c r="H78" s="298">
        <f t="shared" si="2"/>
        <v>285</v>
      </c>
      <c r="I78" s="302">
        <v>13</v>
      </c>
      <c r="J78" s="300">
        <f t="shared" si="3"/>
        <v>1.6666666666666666E-2</v>
      </c>
      <c r="K78" s="388"/>
    </row>
    <row r="79" spans="1:19">
      <c r="A79" s="74" t="s">
        <v>508</v>
      </c>
      <c r="B79" s="65">
        <v>1</v>
      </c>
      <c r="C79" s="65">
        <v>36</v>
      </c>
      <c r="D79" s="65">
        <v>8</v>
      </c>
      <c r="E79" s="65">
        <v>17</v>
      </c>
      <c r="F79" s="65">
        <v>4</v>
      </c>
      <c r="G79" s="65">
        <v>66</v>
      </c>
      <c r="H79" s="298">
        <f t="shared" ref="H79:H85" si="4">SUM(G76:G79)</f>
        <v>253</v>
      </c>
      <c r="I79" s="302">
        <v>13</v>
      </c>
      <c r="J79" s="300">
        <f t="shared" ref="J79:J85" si="5">(G79-G78)/G78</f>
        <v>8.1967213114754092E-2</v>
      </c>
      <c r="K79" s="388">
        <f>SUM(G76:G79)</f>
        <v>253</v>
      </c>
    </row>
    <row r="80" spans="1:19">
      <c r="A80" s="74" t="s">
        <v>510</v>
      </c>
      <c r="B80" s="65">
        <v>0</v>
      </c>
      <c r="C80" s="65">
        <v>33</v>
      </c>
      <c r="D80" s="65">
        <v>10</v>
      </c>
      <c r="E80" s="65">
        <v>16</v>
      </c>
      <c r="F80" s="65">
        <v>7</v>
      </c>
      <c r="G80" s="65">
        <v>66</v>
      </c>
      <c r="H80" s="298">
        <f t="shared" si="4"/>
        <v>253</v>
      </c>
      <c r="I80" s="302">
        <v>14</v>
      </c>
      <c r="J80" s="300">
        <f t="shared" si="5"/>
        <v>0</v>
      </c>
      <c r="K80" s="388"/>
    </row>
    <row r="81" spans="1:18">
      <c r="A81" s="74" t="s">
        <v>514</v>
      </c>
      <c r="B81" s="65">
        <v>1</v>
      </c>
      <c r="C81" s="65">
        <v>49</v>
      </c>
      <c r="D81" s="65">
        <v>6</v>
      </c>
      <c r="E81" s="65">
        <v>12</v>
      </c>
      <c r="F81" s="65">
        <v>15</v>
      </c>
      <c r="G81" s="65">
        <v>83</v>
      </c>
      <c r="H81" s="298">
        <f t="shared" si="4"/>
        <v>276</v>
      </c>
      <c r="I81" s="302">
        <v>14</v>
      </c>
      <c r="J81" s="300">
        <f t="shared" si="5"/>
        <v>0.25757575757575757</v>
      </c>
      <c r="K81" s="388"/>
    </row>
    <row r="82" spans="1:18">
      <c r="A82" s="74" t="s">
        <v>522</v>
      </c>
      <c r="B82" s="65">
        <v>0</v>
      </c>
      <c r="C82" s="65">
        <v>24</v>
      </c>
      <c r="D82" s="65">
        <v>5</v>
      </c>
      <c r="E82" s="65">
        <v>9</v>
      </c>
      <c r="F82" s="65">
        <v>10</v>
      </c>
      <c r="G82" s="65">
        <v>48</v>
      </c>
      <c r="H82" s="298">
        <f t="shared" si="4"/>
        <v>263</v>
      </c>
      <c r="I82" s="302">
        <v>14</v>
      </c>
      <c r="J82" s="300">
        <f t="shared" si="5"/>
        <v>-0.42168674698795183</v>
      </c>
      <c r="K82" s="388"/>
    </row>
    <row r="83" spans="1:18">
      <c r="A83" s="74" t="s">
        <v>526</v>
      </c>
      <c r="B83" s="65">
        <v>1</v>
      </c>
      <c r="C83" s="65">
        <v>61</v>
      </c>
      <c r="D83" s="65">
        <v>7</v>
      </c>
      <c r="E83" s="65">
        <v>14</v>
      </c>
      <c r="F83" s="65">
        <v>13</v>
      </c>
      <c r="G83" s="65">
        <v>96</v>
      </c>
      <c r="H83" s="298">
        <f t="shared" si="4"/>
        <v>293</v>
      </c>
      <c r="I83" s="302">
        <v>14</v>
      </c>
      <c r="J83" s="300">
        <f t="shared" si="5"/>
        <v>1</v>
      </c>
      <c r="K83" s="388">
        <f>SUM(G80:G83)</f>
        <v>293</v>
      </c>
    </row>
    <row r="84" spans="1:18">
      <c r="A84" s="74" t="s">
        <v>533</v>
      </c>
      <c r="B84" s="65">
        <v>2</v>
      </c>
      <c r="C84" s="65">
        <v>53</v>
      </c>
      <c r="D84" s="65">
        <v>3</v>
      </c>
      <c r="E84" s="65">
        <v>13</v>
      </c>
      <c r="F84" s="65">
        <v>10</v>
      </c>
      <c r="G84" s="65">
        <v>81</v>
      </c>
      <c r="H84" s="298">
        <f t="shared" si="4"/>
        <v>308</v>
      </c>
      <c r="I84" s="302">
        <v>15</v>
      </c>
      <c r="J84" s="300">
        <f t="shared" si="5"/>
        <v>-0.15625</v>
      </c>
      <c r="K84" s="388"/>
    </row>
    <row r="85" spans="1:18">
      <c r="A85" s="74" t="s">
        <v>537</v>
      </c>
      <c r="B85" s="65">
        <v>0</v>
      </c>
      <c r="C85" s="65">
        <v>38</v>
      </c>
      <c r="D85" s="65">
        <v>6</v>
      </c>
      <c r="E85" s="65">
        <v>26</v>
      </c>
      <c r="F85" s="65">
        <v>10</v>
      </c>
      <c r="G85" s="65">
        <v>80</v>
      </c>
      <c r="H85" s="298">
        <f t="shared" si="4"/>
        <v>305</v>
      </c>
      <c r="I85" s="302">
        <v>15</v>
      </c>
      <c r="J85" s="300">
        <f t="shared" si="5"/>
        <v>-1.2345679012345678E-2</v>
      </c>
      <c r="K85" s="388"/>
    </row>
    <row r="86" spans="1:18">
      <c r="A86" s="74" t="s">
        <v>545</v>
      </c>
      <c r="B86" s="65">
        <v>0</v>
      </c>
      <c r="C86" s="65">
        <v>43</v>
      </c>
      <c r="D86" s="65">
        <v>5</v>
      </c>
      <c r="E86" s="65">
        <v>11</v>
      </c>
      <c r="F86" s="65">
        <v>8</v>
      </c>
      <c r="G86" s="65">
        <v>67</v>
      </c>
      <c r="H86" s="298">
        <f t="shared" ref="H86:H91" si="6">SUM(G83:G86)</f>
        <v>324</v>
      </c>
      <c r="I86" s="302">
        <v>15</v>
      </c>
      <c r="J86" s="300">
        <f t="shared" ref="J86:J91" si="7">(G86-G85)/G85</f>
        <v>-0.16250000000000001</v>
      </c>
      <c r="K86" s="388"/>
    </row>
    <row r="87" spans="1:18">
      <c r="A87" s="74" t="s">
        <v>551</v>
      </c>
      <c r="B87" s="65">
        <v>1</v>
      </c>
      <c r="C87" s="65">
        <v>40</v>
      </c>
      <c r="D87" s="65">
        <v>7</v>
      </c>
      <c r="E87" s="65">
        <v>32</v>
      </c>
      <c r="F87" s="65">
        <v>11</v>
      </c>
      <c r="G87" s="65">
        <v>91</v>
      </c>
      <c r="H87" s="298">
        <f t="shared" si="6"/>
        <v>319</v>
      </c>
      <c r="I87" s="302">
        <v>15</v>
      </c>
      <c r="J87" s="300">
        <f t="shared" si="7"/>
        <v>0.35820895522388058</v>
      </c>
      <c r="K87" s="388">
        <f>SUM(G84:G87)</f>
        <v>319</v>
      </c>
    </row>
    <row r="88" spans="1:18">
      <c r="A88" s="74" t="s">
        <v>557</v>
      </c>
      <c r="B88" s="65">
        <v>0</v>
      </c>
      <c r="C88" s="65">
        <v>49</v>
      </c>
      <c r="D88" s="65">
        <v>9</v>
      </c>
      <c r="E88" s="65">
        <v>19</v>
      </c>
      <c r="F88" s="65">
        <v>12</v>
      </c>
      <c r="G88" s="65">
        <v>89</v>
      </c>
      <c r="H88" s="298">
        <f t="shared" si="6"/>
        <v>327</v>
      </c>
      <c r="I88" s="302">
        <v>16</v>
      </c>
      <c r="J88" s="300">
        <f t="shared" si="7"/>
        <v>-2.197802197802198E-2</v>
      </c>
      <c r="K88" s="388"/>
    </row>
    <row r="89" spans="1:18">
      <c r="A89" s="74" t="s">
        <v>562</v>
      </c>
      <c r="B89" s="65">
        <v>1</v>
      </c>
      <c r="C89" s="65">
        <v>43</v>
      </c>
      <c r="D89" s="65">
        <v>9</v>
      </c>
      <c r="E89" s="65">
        <v>21</v>
      </c>
      <c r="F89" s="65">
        <v>7</v>
      </c>
      <c r="G89" s="65">
        <v>81</v>
      </c>
      <c r="H89" s="298">
        <f t="shared" si="6"/>
        <v>328</v>
      </c>
      <c r="I89" s="302">
        <v>16</v>
      </c>
      <c r="J89" s="300">
        <f t="shared" si="7"/>
        <v>-8.98876404494382E-2</v>
      </c>
      <c r="K89" s="388"/>
      <c r="R89" s="56"/>
    </row>
    <row r="90" spans="1:18">
      <c r="A90" s="74" t="s">
        <v>569</v>
      </c>
      <c r="B90" s="65">
        <v>0</v>
      </c>
      <c r="C90" s="65">
        <v>43</v>
      </c>
      <c r="D90" s="65">
        <v>7</v>
      </c>
      <c r="E90" s="65">
        <v>9</v>
      </c>
      <c r="F90" s="65">
        <v>13</v>
      </c>
      <c r="G90" s="65">
        <v>72</v>
      </c>
      <c r="H90" s="298">
        <f t="shared" si="6"/>
        <v>333</v>
      </c>
      <c r="I90" s="302">
        <v>16</v>
      </c>
      <c r="J90" s="300">
        <f t="shared" si="7"/>
        <v>-0.1111111111111111</v>
      </c>
      <c r="K90" s="388"/>
    </row>
    <row r="91" spans="1:18">
      <c r="A91" s="74" t="s">
        <v>578</v>
      </c>
      <c r="B91" s="65">
        <v>0</v>
      </c>
      <c r="C91" s="65">
        <v>50</v>
      </c>
      <c r="D91" s="65">
        <v>7</v>
      </c>
      <c r="E91" s="65">
        <v>17</v>
      </c>
      <c r="F91" s="65">
        <v>12</v>
      </c>
      <c r="G91" s="65">
        <v>86</v>
      </c>
      <c r="H91" s="298">
        <f t="shared" si="6"/>
        <v>328</v>
      </c>
      <c r="I91" s="302">
        <v>16</v>
      </c>
      <c r="J91" s="300">
        <f t="shared" si="7"/>
        <v>0.19444444444444445</v>
      </c>
      <c r="K91" s="388">
        <f>SUM(G88:G91)</f>
        <v>328</v>
      </c>
    </row>
    <row r="93" spans="1:18">
      <c r="R93" s="56"/>
    </row>
  </sheetData>
  <sortState ref="P68:R87">
    <sortCondition ref="Q68:Q87"/>
  </sortState>
  <customSheetViews>
    <customSheetView guid="{BE477902-03C8-43E2-8A95-9B5C06ED7E3B}">
      <pageMargins left="0.7" right="0.7" top="0.75" bottom="0.75" header="0.3" footer="0.3"/>
      <pageSetup paperSize="9" scale="95" orientation="portrait" r:id="rId1"/>
    </customSheetView>
    <customSheetView guid="{54431632-60CA-490A-B625-F84D986B77B5}">
      <pageMargins left="0.7" right="0.7" top="0.75" bottom="0.75" header="0.3" footer="0.3"/>
      <pageSetup paperSize="9" scale="95" orientation="portrait" r:id="rId2"/>
    </customSheetView>
    <customSheetView guid="{CA0580B8-3FF5-49ED-816A-017DDF38942F}">
      <pageMargins left="0.7" right="0.7" top="0.75" bottom="0.75" header="0.3" footer="0.3"/>
      <pageSetup paperSize="9" scale="95" orientation="portrait" r:id="rId3"/>
    </customSheetView>
  </customSheetViews>
  <pageMargins left="0.7" right="0.7" top="0.75" bottom="0.75" header="0.3" footer="0.3"/>
  <pageSetup paperSize="9" scale="95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AC41"/>
  <sheetViews>
    <sheetView topLeftCell="A13" workbookViewId="0"/>
  </sheetViews>
  <sheetFormatPr defaultRowHeight="13.2"/>
  <cols>
    <col min="4" max="4" width="10.44140625" customWidth="1"/>
    <col min="7" max="10" width="10.44140625" bestFit="1" customWidth="1"/>
  </cols>
  <sheetData>
    <row r="1" spans="1:29" ht="26.25" customHeight="1">
      <c r="A1" s="7" t="s">
        <v>292</v>
      </c>
      <c r="B1" s="11"/>
      <c r="C1" s="11"/>
      <c r="D1" s="11"/>
      <c r="E1" s="12"/>
      <c r="F1" s="12"/>
      <c r="G1" s="12"/>
      <c r="H1" s="12"/>
      <c r="I1" s="12"/>
      <c r="J1" s="12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s="56" customFormat="1" ht="15.75" customHeight="1">
      <c r="A2" s="268"/>
      <c r="B2" s="269"/>
      <c r="C2" s="269"/>
      <c r="D2" s="269"/>
      <c r="E2" s="31"/>
      <c r="F2" s="31"/>
      <c r="G2" s="31"/>
      <c r="H2" s="31"/>
      <c r="I2" s="31"/>
      <c r="J2" s="31"/>
    </row>
    <row r="3" spans="1:29" s="56" customFormat="1" ht="15.75" customHeight="1">
      <c r="A3" s="268"/>
      <c r="B3" s="269"/>
      <c r="C3" s="269"/>
      <c r="D3" s="269"/>
      <c r="E3" s="31"/>
      <c r="F3" s="31"/>
      <c r="G3" s="31"/>
      <c r="H3" s="31"/>
      <c r="I3" s="31"/>
      <c r="J3" s="31"/>
    </row>
    <row r="4" spans="1:29" s="56" customFormat="1" ht="15.75" customHeight="1">
      <c r="A4" s="268"/>
      <c r="B4" s="269"/>
      <c r="C4" s="269"/>
      <c r="D4" s="269"/>
      <c r="E4" s="31"/>
      <c r="F4" s="31"/>
      <c r="G4" s="31"/>
      <c r="H4" s="31"/>
      <c r="I4" s="31"/>
      <c r="J4" s="31"/>
    </row>
    <row r="5" spans="1:29" s="56" customFormat="1" ht="15.75" customHeight="1">
      <c r="A5" s="268"/>
      <c r="B5" s="269"/>
      <c r="C5" s="269"/>
      <c r="D5" s="269"/>
      <c r="E5" s="31"/>
      <c r="F5" s="31"/>
      <c r="G5" s="31"/>
      <c r="H5" s="31"/>
      <c r="I5" s="31"/>
      <c r="J5" s="31"/>
    </row>
    <row r="6" spans="1:29" s="56" customFormat="1" ht="15.75" customHeight="1">
      <c r="A6" s="268"/>
      <c r="B6" s="269"/>
      <c r="C6" s="269"/>
      <c r="D6" s="269"/>
      <c r="E6" s="31"/>
      <c r="F6" s="31"/>
      <c r="G6" s="31"/>
      <c r="H6" s="31"/>
      <c r="I6" s="31"/>
      <c r="J6" s="31"/>
    </row>
    <row r="7" spans="1:29" s="56" customFormat="1" ht="15.75" customHeight="1">
      <c r="A7" s="268"/>
      <c r="B7" s="269"/>
      <c r="C7" s="269"/>
      <c r="D7" s="269"/>
      <c r="E7" s="31"/>
      <c r="F7" s="31"/>
      <c r="G7" s="31"/>
      <c r="H7" s="31"/>
      <c r="I7" s="31"/>
      <c r="J7" s="31"/>
    </row>
    <row r="8" spans="1:29" s="56" customFormat="1" ht="15.75" customHeight="1">
      <c r="A8" s="268"/>
      <c r="B8" s="269"/>
      <c r="C8" s="269"/>
      <c r="D8" s="269"/>
      <c r="E8" s="31"/>
      <c r="F8" s="31"/>
      <c r="G8" s="31"/>
      <c r="H8" s="31"/>
      <c r="I8" s="31"/>
      <c r="J8" s="31"/>
    </row>
    <row r="9" spans="1:29" s="56" customFormat="1" ht="15.75" customHeight="1">
      <c r="A9" s="268"/>
      <c r="B9" s="269"/>
      <c r="C9" s="269"/>
      <c r="D9" s="269"/>
      <c r="E9" s="31"/>
      <c r="F9" s="31"/>
      <c r="G9" s="31"/>
      <c r="H9" s="31"/>
      <c r="I9" s="31"/>
      <c r="J9" s="31"/>
    </row>
    <row r="10" spans="1:29" s="56" customFormat="1" ht="15.75" customHeight="1">
      <c r="A10" s="268"/>
      <c r="B10" s="269"/>
      <c r="C10" s="269"/>
      <c r="D10" s="269"/>
      <c r="E10" s="31"/>
      <c r="F10" s="31"/>
      <c r="G10" s="31"/>
      <c r="H10" s="31"/>
      <c r="I10" s="31"/>
      <c r="J10" s="31"/>
    </row>
    <row r="11" spans="1:29" s="56" customFormat="1" ht="15.75" customHeight="1">
      <c r="A11" s="268"/>
      <c r="B11" s="269"/>
      <c r="C11" s="269"/>
      <c r="D11" s="269"/>
      <c r="E11" s="31"/>
      <c r="F11" s="31"/>
      <c r="G11" s="31"/>
      <c r="H11" s="31"/>
      <c r="I11" s="31"/>
      <c r="J11" s="31"/>
    </row>
    <row r="12" spans="1:29" s="56" customFormat="1" ht="15.75" customHeight="1">
      <c r="A12" s="268"/>
      <c r="B12" s="269"/>
      <c r="C12" s="269"/>
      <c r="D12" s="269"/>
      <c r="E12" s="31"/>
      <c r="F12" s="31"/>
      <c r="G12" s="31"/>
      <c r="H12" s="31"/>
      <c r="I12" s="31"/>
      <c r="J12" s="31"/>
    </row>
    <row r="13" spans="1:29" s="56" customFormat="1" ht="15.75" customHeight="1">
      <c r="A13" s="268"/>
      <c r="B13" s="269"/>
      <c r="C13" s="269"/>
      <c r="D13" s="269"/>
      <c r="E13" s="31"/>
      <c r="F13" s="31"/>
      <c r="G13" s="31"/>
      <c r="H13" s="31"/>
      <c r="I13" s="31"/>
      <c r="J13" s="31"/>
    </row>
    <row r="14" spans="1:29" s="56" customFormat="1" ht="15.75" customHeight="1">
      <c r="A14" s="268"/>
      <c r="B14" s="269"/>
      <c r="C14" s="269"/>
      <c r="D14" s="269"/>
      <c r="E14" s="31"/>
      <c r="F14" s="31"/>
      <c r="G14" s="31"/>
      <c r="H14" s="31"/>
      <c r="I14" s="31"/>
      <c r="J14" s="31"/>
    </row>
    <row r="15" spans="1:29" s="56" customFormat="1" ht="15.75" customHeight="1">
      <c r="A15" s="268"/>
      <c r="B15" s="269"/>
      <c r="C15" s="269"/>
      <c r="D15" s="269"/>
      <c r="E15" s="31"/>
      <c r="F15" s="31"/>
      <c r="G15" s="31"/>
      <c r="H15" s="31"/>
      <c r="I15" s="31"/>
      <c r="J15" s="31"/>
    </row>
    <row r="16" spans="1:29" s="56" customFormat="1" ht="15.75" customHeight="1">
      <c r="A16" s="268"/>
      <c r="B16" s="269"/>
      <c r="C16" s="269"/>
      <c r="D16" s="269"/>
      <c r="E16" s="31"/>
      <c r="F16" s="31"/>
      <c r="G16" s="31"/>
      <c r="H16" s="31"/>
      <c r="I16" s="31"/>
      <c r="J16" s="31"/>
    </row>
    <row r="17" spans="1:14" s="56" customFormat="1" ht="15.75" customHeight="1">
      <c r="A17" s="268"/>
      <c r="B17" s="269"/>
      <c r="C17" s="269"/>
      <c r="D17" s="269"/>
      <c r="E17" s="31"/>
      <c r="F17" s="31"/>
      <c r="G17" s="31"/>
      <c r="H17" s="31"/>
      <c r="I17" s="31"/>
      <c r="J17" s="31"/>
    </row>
    <row r="18" spans="1:14" s="56" customFormat="1" ht="15.75" customHeight="1">
      <c r="A18" s="268"/>
      <c r="B18" s="269"/>
      <c r="C18" s="269"/>
      <c r="D18" s="269"/>
      <c r="E18" s="31"/>
      <c r="F18" s="31"/>
      <c r="G18" s="31"/>
      <c r="H18" s="31"/>
      <c r="I18" s="31"/>
      <c r="J18" s="31"/>
    </row>
    <row r="19" spans="1:14" ht="16.5" customHeight="1">
      <c r="G19" s="607" t="s">
        <v>305</v>
      </c>
      <c r="H19" s="607"/>
    </row>
    <row r="20" spans="1:14" ht="41.4">
      <c r="A20" s="123"/>
      <c r="B20" s="124" t="s">
        <v>276</v>
      </c>
      <c r="C20" s="124" t="s">
        <v>278</v>
      </c>
      <c r="D20" s="124" t="s">
        <v>277</v>
      </c>
      <c r="E20" s="124" t="s">
        <v>279</v>
      </c>
      <c r="G20" s="124" t="s">
        <v>276</v>
      </c>
      <c r="H20" s="124" t="s">
        <v>293</v>
      </c>
      <c r="I20" s="124" t="s">
        <v>294</v>
      </c>
      <c r="J20" s="124" t="s">
        <v>295</v>
      </c>
    </row>
    <row r="21" spans="1:14" ht="13.8">
      <c r="A21" s="132" t="s">
        <v>12</v>
      </c>
      <c r="B21" s="116">
        <f>'12month_toll'!$K$27</f>
        <v>462</v>
      </c>
      <c r="C21" s="125">
        <v>2.7192729999999998</v>
      </c>
      <c r="D21" s="125">
        <v>3.8578000000000001</v>
      </c>
      <c r="E21" s="133"/>
      <c r="F21" s="134"/>
      <c r="G21" s="116"/>
      <c r="H21" s="116"/>
      <c r="I21" s="116"/>
      <c r="J21" s="116"/>
      <c r="L21" s="116"/>
      <c r="M21" s="317"/>
      <c r="N21" s="56"/>
    </row>
    <row r="22" spans="1:14" ht="13.8">
      <c r="A22" s="132" t="s">
        <v>13</v>
      </c>
      <c r="B22" s="116">
        <f>'12month_toll'!$K$31</f>
        <v>455</v>
      </c>
      <c r="C22" s="125">
        <v>2.783744</v>
      </c>
      <c r="D22" s="125">
        <v>3.8805000000000001</v>
      </c>
      <c r="E22" s="130">
        <v>36.2531909044</v>
      </c>
      <c r="G22" s="125">
        <f>B22/B$22</f>
        <v>1</v>
      </c>
      <c r="H22" s="125">
        <f t="shared" ref="H22:H31" si="0">C22/C$22</f>
        <v>1</v>
      </c>
      <c r="I22" s="125">
        <f t="shared" ref="I22:I31" si="1">D22/D$22</f>
        <v>1</v>
      </c>
      <c r="J22" s="125">
        <f t="shared" ref="J22:J31" si="2">E22/E$22</f>
        <v>1</v>
      </c>
      <c r="M22" s="318"/>
      <c r="N22" s="56"/>
    </row>
    <row r="23" spans="1:14" ht="13.8">
      <c r="A23" s="132" t="s">
        <v>14</v>
      </c>
      <c r="B23" s="116">
        <f>'12month_toll'!$K$35</f>
        <v>405</v>
      </c>
      <c r="C23" s="125">
        <v>2.8743910000000001</v>
      </c>
      <c r="D23" s="125">
        <v>3.9485000000000001</v>
      </c>
      <c r="E23" s="130">
        <v>37.482696042800001</v>
      </c>
      <c r="G23" s="125">
        <f t="shared" ref="G23:G31" si="3">B23/B$22</f>
        <v>0.89010989010989006</v>
      </c>
      <c r="H23" s="125">
        <f t="shared" si="0"/>
        <v>1.0325629799291889</v>
      </c>
      <c r="I23" s="125">
        <f t="shared" si="1"/>
        <v>1.0175235150109523</v>
      </c>
      <c r="J23" s="125">
        <f t="shared" si="2"/>
        <v>1.0339143978151391</v>
      </c>
      <c r="M23" s="317"/>
      <c r="N23" s="56"/>
    </row>
    <row r="24" spans="1:14" ht="13.8">
      <c r="A24" s="132" t="s">
        <v>15</v>
      </c>
      <c r="B24" s="116">
        <f>'12month_toll'!$K$39</f>
        <v>461</v>
      </c>
      <c r="C24" s="125">
        <v>2.9960629999999999</v>
      </c>
      <c r="D24" s="125">
        <v>4.0271999999999997</v>
      </c>
      <c r="E24" s="130">
        <v>38.607642315899994</v>
      </c>
      <c r="G24" s="125">
        <f t="shared" si="3"/>
        <v>1.0131868131868131</v>
      </c>
      <c r="H24" s="125">
        <f t="shared" si="0"/>
        <v>1.0762710220480043</v>
      </c>
      <c r="I24" s="125">
        <f t="shared" si="1"/>
        <v>1.0378044066486276</v>
      </c>
      <c r="J24" s="125">
        <f t="shared" si="2"/>
        <v>1.0649446670145175</v>
      </c>
      <c r="M24" s="317"/>
      <c r="N24" s="56"/>
    </row>
    <row r="25" spans="1:14" ht="13.8">
      <c r="A25" s="132" t="s">
        <v>16</v>
      </c>
      <c r="B25" s="116">
        <f>'12month_toll'!$K$43</f>
        <v>435</v>
      </c>
      <c r="C25" s="125">
        <v>3.1180330000000001</v>
      </c>
      <c r="D25" s="125">
        <v>4.0875000000000004</v>
      </c>
      <c r="E25" s="130">
        <v>39.781638612500004</v>
      </c>
      <c r="G25" s="125">
        <f t="shared" si="3"/>
        <v>0.95604395604395609</v>
      </c>
      <c r="H25" s="125">
        <f t="shared" si="0"/>
        <v>1.12008611424039</v>
      </c>
      <c r="I25" s="125">
        <f t="shared" si="1"/>
        <v>1.0533436412833399</v>
      </c>
      <c r="J25" s="125">
        <f t="shared" si="2"/>
        <v>1.0973279212140126</v>
      </c>
      <c r="M25" s="317"/>
      <c r="N25" s="56"/>
    </row>
    <row r="26" spans="1:14" ht="13.8">
      <c r="A26" s="132" t="s">
        <v>17</v>
      </c>
      <c r="B26" s="116">
        <f>'12month_toll'!$K$47</f>
        <v>405</v>
      </c>
      <c r="C26" s="125">
        <v>3.2373530000000001</v>
      </c>
      <c r="D26" s="125">
        <v>4.1338999999999997</v>
      </c>
      <c r="E26" s="130">
        <v>40.200388764400003</v>
      </c>
      <c r="G26" s="125">
        <f t="shared" si="3"/>
        <v>0.89010989010989006</v>
      </c>
      <c r="H26" s="125">
        <f t="shared" si="0"/>
        <v>1.1629492510805592</v>
      </c>
      <c r="I26" s="125">
        <f t="shared" si="1"/>
        <v>1.065300863290813</v>
      </c>
      <c r="J26" s="125">
        <f t="shared" si="2"/>
        <v>1.1088786327914915</v>
      </c>
      <c r="M26" s="319"/>
      <c r="N26" s="56"/>
    </row>
    <row r="27" spans="1:14" ht="13.8">
      <c r="A27" s="132" t="s">
        <v>18</v>
      </c>
      <c r="B27" s="116">
        <f>'12month_toll'!$K$51</f>
        <v>393</v>
      </c>
      <c r="C27" s="125">
        <v>3.3177669999999999</v>
      </c>
      <c r="D27" s="125">
        <v>4.1846000000000005</v>
      </c>
      <c r="E27" s="130">
        <v>40.244033270800003</v>
      </c>
      <c r="G27" s="125">
        <f t="shared" si="3"/>
        <v>0.86373626373626378</v>
      </c>
      <c r="H27" s="125">
        <f t="shared" si="0"/>
        <v>1.1918362464364538</v>
      </c>
      <c r="I27" s="125">
        <f t="shared" si="1"/>
        <v>1.0783661899239789</v>
      </c>
      <c r="J27" s="125">
        <f t="shared" si="2"/>
        <v>1.1100825132034278</v>
      </c>
      <c r="L27" s="56"/>
      <c r="M27" s="319"/>
      <c r="N27" s="56"/>
    </row>
    <row r="28" spans="1:14" ht="13.8">
      <c r="A28" s="132" t="s">
        <v>19</v>
      </c>
      <c r="B28" s="116">
        <f>'12month_toll'!$K$55</f>
        <v>421</v>
      </c>
      <c r="C28" s="125">
        <v>3.3813879999999998</v>
      </c>
      <c r="D28" s="125">
        <v>4.2237999999999998</v>
      </c>
      <c r="E28" s="130">
        <v>40.892505935199999</v>
      </c>
      <c r="G28" s="125">
        <f t="shared" si="3"/>
        <v>0.92527472527472532</v>
      </c>
      <c r="H28" s="125">
        <f t="shared" si="0"/>
        <v>1.2146907186867757</v>
      </c>
      <c r="I28" s="125">
        <f t="shared" si="1"/>
        <v>1.0884679809302924</v>
      </c>
      <c r="J28" s="125">
        <f t="shared" si="2"/>
        <v>1.127969839759317</v>
      </c>
      <c r="L28" s="319"/>
      <c r="M28" s="427"/>
      <c r="N28" s="56"/>
    </row>
    <row r="29" spans="1:14" ht="13.8">
      <c r="A29" s="132" t="s">
        <v>20</v>
      </c>
      <c r="B29" s="116">
        <f>'12month_toll'!$K$59</f>
        <v>366</v>
      </c>
      <c r="C29" s="125">
        <v>3.4203540000000001</v>
      </c>
      <c r="D29" s="125">
        <v>4.2598000000000003</v>
      </c>
      <c r="E29" s="130">
        <v>40.4000139511</v>
      </c>
      <c r="G29" s="125">
        <f t="shared" si="3"/>
        <v>0.80439560439560442</v>
      </c>
      <c r="H29" s="125">
        <f t="shared" si="0"/>
        <v>1.2286884138771381</v>
      </c>
      <c r="I29" s="125">
        <f t="shared" si="1"/>
        <v>1.0977451359360908</v>
      </c>
      <c r="J29" s="125">
        <f t="shared" si="2"/>
        <v>1.1143850497914849</v>
      </c>
      <c r="L29" s="319"/>
      <c r="M29" s="427"/>
      <c r="N29" s="56"/>
    </row>
    <row r="30" spans="1:14" ht="13.8">
      <c r="A30" s="132" t="s">
        <v>21</v>
      </c>
      <c r="B30" s="116">
        <f>'12month_toll'!$K$63</f>
        <v>384</v>
      </c>
      <c r="C30" s="125">
        <v>3.4149750000000001</v>
      </c>
      <c r="D30" s="125">
        <v>4.3026</v>
      </c>
      <c r="E30" s="130">
        <v>40.422679024600001</v>
      </c>
      <c r="G30" s="125">
        <f t="shared" si="3"/>
        <v>0.84395604395604396</v>
      </c>
      <c r="H30" s="125">
        <f t="shared" si="0"/>
        <v>1.2267561241263565</v>
      </c>
      <c r="I30" s="125">
        <f t="shared" si="1"/>
        <v>1.1087746424429841</v>
      </c>
      <c r="J30" s="125">
        <f t="shared" si="2"/>
        <v>1.1150102381662066</v>
      </c>
      <c r="L30" s="428"/>
      <c r="M30" s="427"/>
      <c r="N30" s="56"/>
    </row>
    <row r="31" spans="1:14" ht="13.8">
      <c r="A31" s="132" t="s">
        <v>22</v>
      </c>
      <c r="B31" s="116">
        <f>'12month_toll'!$K$67</f>
        <v>375</v>
      </c>
      <c r="C31" s="125">
        <v>3.4371450000000001</v>
      </c>
      <c r="D31" s="125">
        <v>4.3506999999999998</v>
      </c>
      <c r="E31" s="130">
        <v>40.369509752199995</v>
      </c>
      <c r="G31" s="125">
        <f t="shared" si="3"/>
        <v>0.82417582417582413</v>
      </c>
      <c r="H31" s="125">
        <f t="shared" si="0"/>
        <v>1.2347202185258415</v>
      </c>
      <c r="I31" s="125">
        <f t="shared" si="1"/>
        <v>1.1211699523257312</v>
      </c>
      <c r="J31" s="125">
        <f t="shared" si="2"/>
        <v>1.113543628715463</v>
      </c>
      <c r="L31" s="319"/>
      <c r="M31" s="427"/>
      <c r="N31" s="56"/>
    </row>
    <row r="32" spans="1:14" ht="13.8">
      <c r="A32" s="132" t="s">
        <v>23</v>
      </c>
      <c r="B32" s="116">
        <f>'12month_toll'!$K$71</f>
        <v>284</v>
      </c>
      <c r="C32" s="125">
        <v>3.4312049999999998</v>
      </c>
      <c r="D32" s="125">
        <v>4.3840000000000003</v>
      </c>
      <c r="E32" s="130">
        <v>39.937732637499998</v>
      </c>
      <c r="G32" s="125">
        <f t="shared" ref="G32:J37" si="4">B32/B$22</f>
        <v>0.62417582417582418</v>
      </c>
      <c r="H32" s="125">
        <f t="shared" si="4"/>
        <v>1.2325864016231376</v>
      </c>
      <c r="I32" s="125">
        <f t="shared" si="4"/>
        <v>1.1297513207060947</v>
      </c>
      <c r="J32" s="125">
        <f t="shared" si="4"/>
        <v>1.1016335842772067</v>
      </c>
      <c r="L32" s="319"/>
      <c r="M32" s="427"/>
      <c r="N32" s="56"/>
    </row>
    <row r="33" spans="1:14" ht="13.8">
      <c r="A33" s="132">
        <v>12</v>
      </c>
      <c r="B33" s="116">
        <v>308</v>
      </c>
      <c r="C33" s="125">
        <v>3.478386</v>
      </c>
      <c r="D33" s="125">
        <v>4.4081000000000001</v>
      </c>
      <c r="E33" s="130">
        <v>40.033207451400003</v>
      </c>
      <c r="G33" s="125">
        <f t="shared" si="4"/>
        <v>0.67692307692307696</v>
      </c>
      <c r="H33" s="125">
        <f t="shared" si="4"/>
        <v>1.2495351584053707</v>
      </c>
      <c r="I33" s="125">
        <f t="shared" si="4"/>
        <v>1.1359618605849762</v>
      </c>
      <c r="J33" s="125">
        <f t="shared" si="4"/>
        <v>1.1042671404282161</v>
      </c>
      <c r="L33" s="319"/>
      <c r="M33" s="427"/>
      <c r="N33" s="56"/>
    </row>
    <row r="34" spans="1:14" ht="13.8">
      <c r="A34" s="132">
        <v>13</v>
      </c>
      <c r="B34" s="116">
        <v>253</v>
      </c>
      <c r="C34" s="125">
        <v>3.5625200000000001</v>
      </c>
      <c r="D34" s="125">
        <v>4.4420999999999999</v>
      </c>
      <c r="E34" s="130">
        <v>40.703156030799995</v>
      </c>
      <c r="G34" s="125">
        <f t="shared" si="4"/>
        <v>0.55604395604395607</v>
      </c>
      <c r="H34" s="125">
        <f t="shared" si="4"/>
        <v>1.2797584835387164</v>
      </c>
      <c r="I34" s="125">
        <f t="shared" si="4"/>
        <v>1.1447236180904523</v>
      </c>
      <c r="J34" s="125">
        <f t="shared" si="4"/>
        <v>1.1227468538737624</v>
      </c>
      <c r="L34" s="319"/>
      <c r="M34" s="427"/>
      <c r="N34" s="56"/>
    </row>
    <row r="35" spans="1:14" ht="13.8">
      <c r="A35" s="132">
        <v>14</v>
      </c>
      <c r="B35" s="116">
        <v>293</v>
      </c>
      <c r="C35" s="125">
        <v>3.671646</v>
      </c>
      <c r="D35" s="125">
        <v>4.5096999999999996</v>
      </c>
      <c r="E35" s="130">
        <v>41.6321765868</v>
      </c>
      <c r="G35" s="125">
        <f t="shared" si="4"/>
        <v>0.643956043956044</v>
      </c>
      <c r="H35" s="125">
        <f t="shared" si="4"/>
        <v>1.3189596457145485</v>
      </c>
      <c r="I35" s="125">
        <f t="shared" si="4"/>
        <v>1.1621440536013399</v>
      </c>
      <c r="J35" s="125">
        <f t="shared" si="4"/>
        <v>1.1483727514244038</v>
      </c>
      <c r="L35" s="319"/>
      <c r="M35" s="427"/>
      <c r="N35" s="56"/>
    </row>
    <row r="36" spans="1:14" ht="13.8">
      <c r="A36" s="132">
        <v>15</v>
      </c>
      <c r="B36" s="116">
        <v>319</v>
      </c>
      <c r="C36" s="125">
        <v>3.85</v>
      </c>
      <c r="D36" s="125">
        <v>4.5999999999999996</v>
      </c>
      <c r="E36" s="130">
        <v>43.1</v>
      </c>
      <c r="G36" s="125">
        <f t="shared" si="4"/>
        <v>0.70109890109890105</v>
      </c>
      <c r="H36" s="125">
        <f t="shared" si="4"/>
        <v>1.3830294739746183</v>
      </c>
      <c r="I36" s="125">
        <f t="shared" si="4"/>
        <v>1.1854142507408838</v>
      </c>
      <c r="J36" s="125">
        <f t="shared" si="4"/>
        <v>1.1888608678241621</v>
      </c>
      <c r="L36" s="319"/>
      <c r="M36" s="427"/>
      <c r="N36" s="56"/>
    </row>
    <row r="37" spans="1:14" ht="13.8">
      <c r="A37" s="116">
        <v>16</v>
      </c>
      <c r="B37" s="116">
        <v>328</v>
      </c>
      <c r="D37" s="125">
        <v>4.6900000000000004</v>
      </c>
      <c r="G37" s="125">
        <f t="shared" si="4"/>
        <v>0.72087912087912087</v>
      </c>
      <c r="I37" s="125">
        <f t="shared" si="4"/>
        <v>1.2086071382553796</v>
      </c>
      <c r="M37" s="56"/>
      <c r="N37" s="56"/>
    </row>
    <row r="38" spans="1:14">
      <c r="E38" s="56"/>
    </row>
    <row r="39" spans="1:14" ht="13.8">
      <c r="D39" s="316" t="s">
        <v>464</v>
      </c>
    </row>
    <row r="41" spans="1:14">
      <c r="C41" s="593"/>
      <c r="D41" s="593"/>
    </row>
  </sheetData>
  <customSheetViews>
    <customSheetView guid="{BE477902-03C8-43E2-8A95-9B5C06ED7E3B}">
      <pageMargins left="0.7" right="0.7" top="0.75" bottom="0.75" header="0.3" footer="0.3"/>
      <pageSetup paperSize="9" orientation="portrait" r:id="rId1"/>
    </customSheetView>
    <customSheetView guid="{54431632-60CA-490A-B625-F84D986B77B5}">
      <pageMargins left="0.7" right="0.7" top="0.75" bottom="0.75" header="0.3" footer="0.3"/>
      <pageSetup paperSize="9" orientation="portrait" r:id="rId2"/>
    </customSheetView>
    <customSheetView guid="{CA0580B8-3FF5-49ED-816A-017DDF38942F}">
      <pageMargins left="0.7" right="0.7" top="0.75" bottom="0.75" header="0.3" footer="0.3"/>
      <pageSetup paperSize="9" orientation="portrait" r:id="rId3"/>
    </customSheetView>
  </customSheetViews>
  <mergeCells count="1">
    <mergeCell ref="G19:H19"/>
  </mergeCells>
  <pageMargins left="0.7" right="0.7" top="0.75" bottom="0.75" header="0.3" footer="0.3"/>
  <pageSetup paperSize="9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FFFF00"/>
  </sheetPr>
  <dimension ref="A1:AD60"/>
  <sheetViews>
    <sheetView workbookViewId="0">
      <selection activeCell="AF12" sqref="AF12:AG12"/>
    </sheetView>
  </sheetViews>
  <sheetFormatPr defaultRowHeight="13.2"/>
  <cols>
    <col min="1" max="1" width="4.6640625" customWidth="1"/>
    <col min="2" max="2" width="16.33203125" customWidth="1"/>
    <col min="3" max="20" width="4.6640625" bestFit="1" customWidth="1"/>
    <col min="21" max="25" width="4.44140625" customWidth="1"/>
    <col min="26" max="28" width="5" customWidth="1"/>
    <col min="29" max="30" width="5.44140625" customWidth="1"/>
  </cols>
  <sheetData>
    <row r="1" spans="1:30" ht="25.5" customHeight="1">
      <c r="A1" s="5" t="s">
        <v>419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3" spans="1:30">
      <c r="B3" t="s">
        <v>422</v>
      </c>
    </row>
    <row r="4" spans="1:30">
      <c r="B4" t="s">
        <v>432</v>
      </c>
    </row>
    <row r="6" spans="1:30">
      <c r="B6" s="306" t="s">
        <v>423</v>
      </c>
    </row>
    <row r="7" spans="1:30">
      <c r="B7" s="276" t="s">
        <v>424</v>
      </c>
    </row>
    <row r="9" spans="1:30">
      <c r="B9" s="353"/>
      <c r="C9" s="417" t="s">
        <v>94</v>
      </c>
      <c r="D9" s="418" t="s">
        <v>95</v>
      </c>
      <c r="E9" s="418" t="s">
        <v>96</v>
      </c>
      <c r="F9" s="418" t="s">
        <v>97</v>
      </c>
      <c r="G9" s="418" t="s">
        <v>98</v>
      </c>
      <c r="H9" s="418" t="s">
        <v>262</v>
      </c>
      <c r="I9" s="418" t="s">
        <v>328</v>
      </c>
      <c r="J9" s="418" t="s">
        <v>366</v>
      </c>
      <c r="K9" s="418" t="s">
        <v>375</v>
      </c>
      <c r="L9" s="418" t="s">
        <v>379</v>
      </c>
      <c r="M9" s="418" t="s">
        <v>391</v>
      </c>
      <c r="N9" s="418" t="s">
        <v>488</v>
      </c>
      <c r="O9" s="418" t="s">
        <v>495</v>
      </c>
      <c r="P9" s="418" t="s">
        <v>501</v>
      </c>
      <c r="Q9" s="418" t="s">
        <v>507</v>
      </c>
      <c r="R9" s="418" t="s">
        <v>509</v>
      </c>
      <c r="S9" s="418" t="s">
        <v>511</v>
      </c>
      <c r="T9" s="418" t="s">
        <v>515</v>
      </c>
      <c r="U9" s="418" t="s">
        <v>523</v>
      </c>
      <c r="V9" s="418" t="s">
        <v>527</v>
      </c>
      <c r="W9" s="465" t="s">
        <v>536</v>
      </c>
      <c r="X9" s="465" t="s">
        <v>538</v>
      </c>
      <c r="Y9" s="465" t="s">
        <v>546</v>
      </c>
      <c r="Z9" s="465" t="s">
        <v>552</v>
      </c>
      <c r="AA9" s="465" t="s">
        <v>558</v>
      </c>
      <c r="AB9" s="568" t="s">
        <v>565</v>
      </c>
      <c r="AC9" s="465" t="s">
        <v>570</v>
      </c>
      <c r="AD9" s="465" t="s">
        <v>579</v>
      </c>
    </row>
    <row r="10" spans="1:30" ht="15" customHeight="1">
      <c r="B10" s="354" t="s">
        <v>420</v>
      </c>
      <c r="C10" s="407">
        <v>71</v>
      </c>
      <c r="D10" s="407">
        <v>80</v>
      </c>
      <c r="E10" s="407">
        <v>60</v>
      </c>
      <c r="F10" s="408">
        <v>70</v>
      </c>
      <c r="G10" s="408">
        <v>52</v>
      </c>
      <c r="H10" s="408">
        <v>48</v>
      </c>
      <c r="I10" s="408">
        <v>49</v>
      </c>
      <c r="J10" s="409">
        <v>61</v>
      </c>
      <c r="K10" s="408">
        <v>63</v>
      </c>
      <c r="L10" s="410">
        <v>45</v>
      </c>
      <c r="M10" s="409">
        <v>55</v>
      </c>
      <c r="N10" s="411">
        <v>80</v>
      </c>
      <c r="O10" s="412">
        <v>47</v>
      </c>
      <c r="P10" s="389">
        <v>46</v>
      </c>
      <c r="Q10" s="389">
        <v>46</v>
      </c>
      <c r="R10" s="389">
        <v>53</v>
      </c>
      <c r="S10" s="389">
        <v>49</v>
      </c>
      <c r="T10" s="411">
        <v>61</v>
      </c>
      <c r="U10" s="412">
        <v>33</v>
      </c>
      <c r="V10" s="411">
        <v>75</v>
      </c>
      <c r="W10" s="389">
        <v>66</v>
      </c>
      <c r="X10" s="389">
        <v>64</v>
      </c>
      <c r="Y10" s="389">
        <v>54</v>
      </c>
      <c r="Z10" s="411">
        <v>72</v>
      </c>
      <c r="AA10" s="389">
        <v>68</v>
      </c>
      <c r="AB10" s="389">
        <v>64</v>
      </c>
      <c r="AC10" s="412">
        <v>52</v>
      </c>
      <c r="AD10" s="411">
        <v>67</v>
      </c>
    </row>
    <row r="11" spans="1:30" ht="15" customHeight="1">
      <c r="B11" s="354" t="s">
        <v>421</v>
      </c>
      <c r="C11" s="407">
        <v>28</v>
      </c>
      <c r="D11" s="407">
        <v>19</v>
      </c>
      <c r="E11" s="407">
        <v>19</v>
      </c>
      <c r="F11" s="408">
        <v>27</v>
      </c>
      <c r="G11" s="408">
        <v>18</v>
      </c>
      <c r="H11" s="408">
        <v>21</v>
      </c>
      <c r="I11" s="408">
        <v>18</v>
      </c>
      <c r="J11" s="408">
        <v>17</v>
      </c>
      <c r="K11" s="408">
        <v>21</v>
      </c>
      <c r="L11" s="410">
        <v>11</v>
      </c>
      <c r="M11" s="408">
        <v>15</v>
      </c>
      <c r="N11" s="408">
        <v>18</v>
      </c>
      <c r="O11" s="408">
        <v>19</v>
      </c>
      <c r="P11" s="389">
        <v>14</v>
      </c>
      <c r="Q11" s="389">
        <v>15</v>
      </c>
      <c r="R11" s="389">
        <v>12</v>
      </c>
      <c r="S11" s="389">
        <v>17</v>
      </c>
      <c r="T11" s="389">
        <v>21</v>
      </c>
      <c r="U11" s="389">
        <v>15</v>
      </c>
      <c r="V11" s="389">
        <v>20</v>
      </c>
      <c r="W11" s="389">
        <v>13</v>
      </c>
      <c r="X11" s="413">
        <v>16</v>
      </c>
      <c r="Y11" s="389">
        <v>13</v>
      </c>
      <c r="Z11" s="389">
        <v>18</v>
      </c>
      <c r="AA11" s="389">
        <v>21</v>
      </c>
      <c r="AB11" s="389">
        <v>16</v>
      </c>
      <c r="AC11" s="389">
        <v>20</v>
      </c>
      <c r="AD11" s="389">
        <v>19</v>
      </c>
    </row>
    <row r="12" spans="1:30" ht="15" customHeight="1">
      <c r="B12" s="354"/>
      <c r="C12" s="407"/>
      <c r="D12" s="407"/>
      <c r="E12" s="407"/>
      <c r="F12" s="408"/>
      <c r="G12" s="408"/>
      <c r="H12" s="408"/>
      <c r="I12" s="408"/>
      <c r="J12" s="408"/>
      <c r="K12" s="408"/>
      <c r="L12" s="408"/>
      <c r="M12" s="408"/>
      <c r="N12" s="388"/>
      <c r="O12" s="388"/>
      <c r="P12" s="389"/>
      <c r="Q12" s="389"/>
      <c r="R12" s="389"/>
      <c r="S12" s="388"/>
      <c r="T12" s="388"/>
      <c r="W12" s="389"/>
      <c r="X12" s="413"/>
      <c r="Y12" s="389"/>
      <c r="Z12" s="389"/>
    </row>
    <row r="13" spans="1:30" ht="15" customHeight="1">
      <c r="B13" s="354" t="s">
        <v>35</v>
      </c>
      <c r="C13" s="407">
        <v>50</v>
      </c>
      <c r="D13" s="407">
        <v>48</v>
      </c>
      <c r="E13" s="407">
        <v>33</v>
      </c>
      <c r="F13" s="408">
        <v>49</v>
      </c>
      <c r="G13" s="408">
        <v>40</v>
      </c>
      <c r="H13" s="410">
        <v>29</v>
      </c>
      <c r="I13" s="409">
        <v>39</v>
      </c>
      <c r="J13" s="408">
        <v>42</v>
      </c>
      <c r="K13" s="408">
        <v>35</v>
      </c>
      <c r="L13" s="408">
        <v>31</v>
      </c>
      <c r="M13" s="408">
        <v>36</v>
      </c>
      <c r="N13" s="408">
        <v>33</v>
      </c>
      <c r="O13" s="408">
        <v>28</v>
      </c>
      <c r="P13" s="389">
        <v>27</v>
      </c>
      <c r="Q13" s="389">
        <v>33</v>
      </c>
      <c r="R13" s="389">
        <v>37</v>
      </c>
      <c r="S13" s="389">
        <v>33</v>
      </c>
      <c r="T13" s="389">
        <v>34</v>
      </c>
      <c r="U13" s="412">
        <v>20</v>
      </c>
      <c r="V13" s="411">
        <v>40</v>
      </c>
      <c r="W13" s="389">
        <v>38</v>
      </c>
      <c r="X13" s="413">
        <v>40</v>
      </c>
      <c r="Y13" s="413">
        <v>36</v>
      </c>
      <c r="Z13" s="413">
        <v>43</v>
      </c>
      <c r="AA13" s="413">
        <v>45</v>
      </c>
      <c r="AB13" s="413">
        <v>40</v>
      </c>
      <c r="AC13" s="412">
        <v>31</v>
      </c>
      <c r="AD13" s="411">
        <v>49</v>
      </c>
    </row>
    <row r="14" spans="1:30" ht="15" customHeight="1">
      <c r="B14" s="354" t="s">
        <v>36</v>
      </c>
      <c r="C14" s="407">
        <v>25</v>
      </c>
      <c r="D14" s="407">
        <v>27</v>
      </c>
      <c r="E14" s="407">
        <v>22</v>
      </c>
      <c r="F14" s="408">
        <v>24</v>
      </c>
      <c r="G14" s="408">
        <v>14</v>
      </c>
      <c r="H14" s="408">
        <v>18</v>
      </c>
      <c r="I14" s="408">
        <v>13</v>
      </c>
      <c r="J14" s="408">
        <v>16</v>
      </c>
      <c r="K14" s="409">
        <v>23</v>
      </c>
      <c r="L14" s="410">
        <v>16</v>
      </c>
      <c r="M14" s="408">
        <v>13</v>
      </c>
      <c r="N14" s="409">
        <v>30</v>
      </c>
      <c r="O14" s="412">
        <v>13</v>
      </c>
      <c r="P14" s="389">
        <v>12</v>
      </c>
      <c r="Q14" s="389">
        <v>14</v>
      </c>
      <c r="R14" s="413">
        <v>10</v>
      </c>
      <c r="S14" s="389">
        <v>8</v>
      </c>
      <c r="T14" s="411">
        <v>23</v>
      </c>
      <c r="U14" s="412">
        <v>10</v>
      </c>
      <c r="V14" s="411">
        <v>29</v>
      </c>
      <c r="W14" s="389">
        <v>23</v>
      </c>
      <c r="X14" s="413">
        <v>19</v>
      </c>
      <c r="Y14" s="413">
        <v>13</v>
      </c>
      <c r="Z14" s="413">
        <v>20</v>
      </c>
      <c r="AA14" s="413">
        <v>23</v>
      </c>
      <c r="AB14" s="413">
        <v>22</v>
      </c>
      <c r="AC14" s="389">
        <v>18</v>
      </c>
      <c r="AD14" s="389">
        <v>14</v>
      </c>
    </row>
    <row r="15" spans="1:30" ht="15" customHeight="1">
      <c r="B15" s="354" t="s">
        <v>37</v>
      </c>
      <c r="C15" s="407">
        <v>17</v>
      </c>
      <c r="D15" s="407">
        <v>12</v>
      </c>
      <c r="E15" s="407">
        <v>12</v>
      </c>
      <c r="F15" s="408">
        <v>9</v>
      </c>
      <c r="G15" s="408">
        <v>11</v>
      </c>
      <c r="H15" s="410">
        <v>6</v>
      </c>
      <c r="I15" s="408">
        <v>7</v>
      </c>
      <c r="J15" s="408">
        <v>9</v>
      </c>
      <c r="K15" s="408">
        <v>14</v>
      </c>
      <c r="L15" s="410">
        <v>4</v>
      </c>
      <c r="M15" s="409">
        <v>11</v>
      </c>
      <c r="N15" s="411">
        <v>21</v>
      </c>
      <c r="O15" s="412">
        <v>11</v>
      </c>
      <c r="P15" s="389">
        <v>10</v>
      </c>
      <c r="Q15" s="412">
        <v>5</v>
      </c>
      <c r="R15" s="413">
        <v>13</v>
      </c>
      <c r="S15" s="389">
        <v>17</v>
      </c>
      <c r="T15" s="412">
        <v>8</v>
      </c>
      <c r="U15" s="389">
        <v>4</v>
      </c>
      <c r="V15" s="411">
        <v>14</v>
      </c>
      <c r="W15" s="389">
        <v>13</v>
      </c>
      <c r="X15" s="413">
        <v>10</v>
      </c>
      <c r="Y15" s="413">
        <v>12</v>
      </c>
      <c r="Z15" s="411">
        <v>19</v>
      </c>
      <c r="AA15" s="413">
        <v>14</v>
      </c>
      <c r="AB15" s="413">
        <v>9</v>
      </c>
      <c r="AC15" s="389">
        <v>12</v>
      </c>
      <c r="AD15" s="389">
        <v>17</v>
      </c>
    </row>
    <row r="16" spans="1:30" ht="15" customHeight="1">
      <c r="B16" s="354" t="s">
        <v>38</v>
      </c>
      <c r="C16" s="407">
        <v>6</v>
      </c>
      <c r="D16" s="407">
        <v>9</v>
      </c>
      <c r="E16" s="407">
        <v>11</v>
      </c>
      <c r="F16" s="408">
        <v>10</v>
      </c>
      <c r="G16" s="410">
        <v>1</v>
      </c>
      <c r="H16" s="408">
        <v>13</v>
      </c>
      <c r="I16" s="408">
        <v>8</v>
      </c>
      <c r="J16" s="408">
        <v>9</v>
      </c>
      <c r="K16" s="408">
        <v>10</v>
      </c>
      <c r="L16" s="421">
        <v>5</v>
      </c>
      <c r="M16" s="408">
        <v>8</v>
      </c>
      <c r="N16" s="408">
        <v>10</v>
      </c>
      <c r="O16" s="408">
        <v>9</v>
      </c>
      <c r="P16" s="389">
        <v>10</v>
      </c>
      <c r="Q16" s="389">
        <v>7</v>
      </c>
      <c r="R16" s="389">
        <v>6</v>
      </c>
      <c r="S16" s="389">
        <v>5</v>
      </c>
      <c r="T16" s="411">
        <v>16</v>
      </c>
      <c r="U16" s="389">
        <v>9</v>
      </c>
      <c r="V16" s="389">
        <v>13</v>
      </c>
      <c r="W16" s="410">
        <v>5</v>
      </c>
      <c r="X16" s="413">
        <v>11</v>
      </c>
      <c r="Y16" s="413">
        <v>6</v>
      </c>
      <c r="Z16" s="413">
        <v>5</v>
      </c>
      <c r="AA16" s="413">
        <v>5</v>
      </c>
      <c r="AB16" s="413">
        <v>9</v>
      </c>
      <c r="AC16" s="389">
        <v>10</v>
      </c>
      <c r="AD16" s="389">
        <v>5</v>
      </c>
    </row>
    <row r="17" spans="2:30" ht="15" customHeight="1">
      <c r="B17" s="354" t="s">
        <v>39</v>
      </c>
      <c r="C17" s="407">
        <v>2</v>
      </c>
      <c r="D17" s="407">
        <v>3</v>
      </c>
      <c r="E17" s="407">
        <v>0</v>
      </c>
      <c r="F17" s="408">
        <v>5</v>
      </c>
      <c r="G17" s="408">
        <v>4</v>
      </c>
      <c r="H17" s="408">
        <v>3</v>
      </c>
      <c r="I17" s="408">
        <v>0</v>
      </c>
      <c r="J17" s="408">
        <v>2</v>
      </c>
      <c r="K17" s="408">
        <v>2</v>
      </c>
      <c r="L17" s="421">
        <v>0</v>
      </c>
      <c r="M17" s="408">
        <v>2</v>
      </c>
      <c r="N17" s="408">
        <v>4</v>
      </c>
      <c r="O17" s="408">
        <v>5</v>
      </c>
      <c r="P17" s="389">
        <v>1</v>
      </c>
      <c r="Q17" s="389">
        <v>2</v>
      </c>
      <c r="R17" s="389">
        <v>0</v>
      </c>
      <c r="S17" s="389">
        <v>3</v>
      </c>
      <c r="T17" s="389">
        <v>2</v>
      </c>
      <c r="U17" s="389">
        <v>5</v>
      </c>
      <c r="V17" s="389">
        <v>0</v>
      </c>
      <c r="W17" s="389">
        <v>2</v>
      </c>
      <c r="X17" s="413">
        <v>0</v>
      </c>
      <c r="Y17" s="413">
        <v>0</v>
      </c>
      <c r="Z17" s="413">
        <v>4</v>
      </c>
      <c r="AA17" s="413">
        <v>2</v>
      </c>
      <c r="AB17" s="413">
        <v>1</v>
      </c>
      <c r="AC17" s="389">
        <v>1</v>
      </c>
      <c r="AD17" s="389">
        <v>1</v>
      </c>
    </row>
    <row r="18" spans="2:30" ht="15" customHeight="1">
      <c r="B18" s="354"/>
      <c r="C18" s="407"/>
      <c r="D18" s="407"/>
      <c r="E18" s="407"/>
      <c r="F18" s="408"/>
      <c r="G18" s="408"/>
      <c r="H18" s="408"/>
      <c r="I18" s="408"/>
      <c r="J18" s="408"/>
      <c r="K18" s="408"/>
      <c r="L18" s="408"/>
      <c r="M18" s="408"/>
      <c r="N18" s="388"/>
      <c r="O18" s="389"/>
      <c r="P18" s="389"/>
      <c r="Q18" s="389"/>
      <c r="R18" s="413"/>
      <c r="S18" s="388"/>
      <c r="T18" s="388"/>
      <c r="U18" s="352"/>
      <c r="V18" s="352"/>
      <c r="W18" s="389"/>
      <c r="X18" s="413"/>
      <c r="Y18" s="389"/>
      <c r="Z18" s="413"/>
    </row>
    <row r="19" spans="2:30" ht="15" customHeight="1">
      <c r="B19" s="354" t="s">
        <v>272</v>
      </c>
      <c r="C19" s="407">
        <v>75</v>
      </c>
      <c r="D19" s="407">
        <v>73</v>
      </c>
      <c r="E19" s="407">
        <v>50</v>
      </c>
      <c r="F19" s="408">
        <v>68</v>
      </c>
      <c r="G19" s="408">
        <v>54</v>
      </c>
      <c r="H19" s="410">
        <v>41</v>
      </c>
      <c r="I19" s="409">
        <v>54</v>
      </c>
      <c r="J19" s="408">
        <v>57</v>
      </c>
      <c r="K19" s="409">
        <v>67</v>
      </c>
      <c r="L19" s="410">
        <v>52</v>
      </c>
      <c r="M19" s="408">
        <v>46</v>
      </c>
      <c r="N19" s="411">
        <v>79</v>
      </c>
      <c r="O19" s="412">
        <v>45</v>
      </c>
      <c r="P19" s="389">
        <v>38</v>
      </c>
      <c r="Q19" s="389">
        <v>47</v>
      </c>
      <c r="R19" s="413">
        <v>53</v>
      </c>
      <c r="S19" s="389">
        <v>52</v>
      </c>
      <c r="T19" s="389">
        <v>60</v>
      </c>
      <c r="U19" s="412">
        <v>30</v>
      </c>
      <c r="V19" s="411">
        <v>76</v>
      </c>
      <c r="W19" s="389">
        <v>66</v>
      </c>
      <c r="X19" s="413">
        <v>61</v>
      </c>
      <c r="Y19" s="412">
        <v>47</v>
      </c>
      <c r="Z19" s="411">
        <v>62</v>
      </c>
      <c r="AA19" s="389">
        <v>64</v>
      </c>
      <c r="AB19" s="389">
        <v>69</v>
      </c>
      <c r="AC19" s="412">
        <v>56</v>
      </c>
      <c r="AD19" s="389">
        <v>63</v>
      </c>
    </row>
    <row r="20" spans="2:30" ht="15" customHeight="1">
      <c r="B20" s="354" t="s">
        <v>273</v>
      </c>
      <c r="C20" s="407">
        <v>25</v>
      </c>
      <c r="D20" s="407">
        <v>26</v>
      </c>
      <c r="E20" s="407">
        <v>29</v>
      </c>
      <c r="F20" s="408">
        <v>29</v>
      </c>
      <c r="G20" s="408">
        <v>16</v>
      </c>
      <c r="H20" s="409">
        <v>28</v>
      </c>
      <c r="I20" s="410">
        <v>13</v>
      </c>
      <c r="J20" s="409">
        <v>21</v>
      </c>
      <c r="K20" s="408">
        <v>17</v>
      </c>
      <c r="L20" s="410">
        <v>4</v>
      </c>
      <c r="M20" s="409">
        <v>24</v>
      </c>
      <c r="N20" s="389">
        <v>19</v>
      </c>
      <c r="O20" s="389">
        <v>21</v>
      </c>
      <c r="P20" s="389">
        <v>22</v>
      </c>
      <c r="Q20" s="412">
        <v>14</v>
      </c>
      <c r="R20" s="413">
        <v>13</v>
      </c>
      <c r="S20" s="389">
        <v>14</v>
      </c>
      <c r="T20" s="411">
        <v>23</v>
      </c>
      <c r="U20" s="413">
        <v>18</v>
      </c>
      <c r="V20" s="413">
        <v>20</v>
      </c>
      <c r="W20" s="413">
        <v>15</v>
      </c>
      <c r="X20" s="413">
        <v>19</v>
      </c>
      <c r="Y20" s="413">
        <v>20</v>
      </c>
      <c r="Z20" s="413">
        <v>29</v>
      </c>
      <c r="AA20" s="413">
        <v>25</v>
      </c>
      <c r="AB20" s="412">
        <v>12</v>
      </c>
      <c r="AC20" s="389">
        <v>16</v>
      </c>
      <c r="AD20" s="389">
        <v>23</v>
      </c>
    </row>
    <row r="21" spans="2:30">
      <c r="B21" s="13"/>
      <c r="C21" s="414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388"/>
      <c r="O21" s="389"/>
      <c r="P21" s="389"/>
      <c r="Q21" s="389"/>
      <c r="R21" s="413"/>
      <c r="S21" s="388"/>
      <c r="T21" s="388"/>
      <c r="U21" s="352"/>
      <c r="V21" s="352"/>
      <c r="W21" s="389"/>
      <c r="X21" s="413"/>
      <c r="Y21" s="389"/>
      <c r="Z21" s="413"/>
    </row>
    <row r="22" spans="2:30">
      <c r="B22" s="355" t="s">
        <v>281</v>
      </c>
      <c r="C22" s="416">
        <v>6</v>
      </c>
      <c r="D22" s="407">
        <v>6</v>
      </c>
      <c r="E22" s="407">
        <v>2</v>
      </c>
      <c r="F22" s="407">
        <v>4</v>
      </c>
      <c r="G22" s="407">
        <v>4</v>
      </c>
      <c r="H22" s="407">
        <v>3</v>
      </c>
      <c r="I22" s="407">
        <v>1</v>
      </c>
      <c r="J22" s="407">
        <v>3</v>
      </c>
      <c r="K22" s="407">
        <v>6</v>
      </c>
      <c r="L22" s="407">
        <v>1</v>
      </c>
      <c r="M22" s="407">
        <v>1</v>
      </c>
      <c r="N22" s="389">
        <v>6</v>
      </c>
      <c r="O22" s="407">
        <v>3</v>
      </c>
      <c r="P22" s="413">
        <v>1</v>
      </c>
      <c r="Q22" s="389">
        <v>0</v>
      </c>
      <c r="R22" s="389">
        <v>2</v>
      </c>
      <c r="S22" s="389">
        <v>1</v>
      </c>
      <c r="T22" s="389">
        <v>5</v>
      </c>
      <c r="U22" s="389">
        <v>1</v>
      </c>
      <c r="V22" s="389">
        <v>5</v>
      </c>
      <c r="W22" s="389">
        <v>4</v>
      </c>
      <c r="X22" s="389">
        <v>3</v>
      </c>
      <c r="Y22" s="389">
        <v>1</v>
      </c>
      <c r="Z22" s="413">
        <v>1</v>
      </c>
      <c r="AA22" s="389">
        <v>5</v>
      </c>
      <c r="AB22" s="389">
        <v>5</v>
      </c>
      <c r="AC22" s="389">
        <v>2</v>
      </c>
      <c r="AD22" s="389">
        <v>4</v>
      </c>
    </row>
    <row r="23" spans="2:30">
      <c r="B23" s="355" t="s">
        <v>122</v>
      </c>
      <c r="C23" s="416">
        <v>27</v>
      </c>
      <c r="D23" s="408">
        <v>33</v>
      </c>
      <c r="E23" s="408">
        <v>25</v>
      </c>
      <c r="F23" s="408">
        <v>28</v>
      </c>
      <c r="G23" s="408">
        <v>21</v>
      </c>
      <c r="H23" s="408">
        <v>23</v>
      </c>
      <c r="I23" s="408">
        <v>21</v>
      </c>
      <c r="J23" s="408">
        <v>17</v>
      </c>
      <c r="K23" s="408">
        <v>19</v>
      </c>
      <c r="L23" s="408">
        <v>14</v>
      </c>
      <c r="M23" s="408">
        <v>13</v>
      </c>
      <c r="N23" s="408">
        <v>16</v>
      </c>
      <c r="O23" s="408">
        <v>14</v>
      </c>
      <c r="P23" s="408">
        <v>14</v>
      </c>
      <c r="Q23" s="408">
        <v>20</v>
      </c>
      <c r="R23" s="408">
        <v>16</v>
      </c>
      <c r="S23" s="408">
        <v>13</v>
      </c>
      <c r="T23" s="408">
        <v>16</v>
      </c>
      <c r="U23" s="408">
        <v>14</v>
      </c>
      <c r="V23" s="408">
        <v>19</v>
      </c>
      <c r="W23" s="413">
        <v>21</v>
      </c>
      <c r="X23" s="413">
        <v>24</v>
      </c>
      <c r="Y23" s="412">
        <v>11</v>
      </c>
      <c r="Z23" s="413">
        <v>25</v>
      </c>
      <c r="AA23" s="413">
        <v>22</v>
      </c>
      <c r="AB23" s="413">
        <v>16</v>
      </c>
      <c r="AC23" s="413">
        <v>21</v>
      </c>
      <c r="AD23" s="389">
        <v>22</v>
      </c>
    </row>
    <row r="24" spans="2:30">
      <c r="B24" s="355" t="s">
        <v>123</v>
      </c>
      <c r="C24" s="416">
        <v>48</v>
      </c>
      <c r="D24" s="407">
        <v>35</v>
      </c>
      <c r="E24" s="407">
        <v>33</v>
      </c>
      <c r="F24" s="407">
        <v>43</v>
      </c>
      <c r="G24" s="407">
        <v>30</v>
      </c>
      <c r="H24" s="407">
        <v>26</v>
      </c>
      <c r="I24" s="407">
        <v>28</v>
      </c>
      <c r="J24" s="411">
        <v>41</v>
      </c>
      <c r="K24" s="407">
        <v>42</v>
      </c>
      <c r="L24" s="412">
        <v>16</v>
      </c>
      <c r="M24" s="411">
        <v>33</v>
      </c>
      <c r="N24" s="411">
        <v>55</v>
      </c>
      <c r="O24" s="412">
        <v>33</v>
      </c>
      <c r="P24" s="413">
        <v>26</v>
      </c>
      <c r="Q24" s="389">
        <v>24</v>
      </c>
      <c r="R24" s="413">
        <v>34</v>
      </c>
      <c r="S24" s="413">
        <v>32</v>
      </c>
      <c r="T24" s="389">
        <v>37</v>
      </c>
      <c r="U24" s="412">
        <v>21</v>
      </c>
      <c r="V24" s="411">
        <v>41</v>
      </c>
      <c r="W24" s="389">
        <v>35</v>
      </c>
      <c r="X24" s="389">
        <v>35</v>
      </c>
      <c r="Y24" s="389">
        <v>37</v>
      </c>
      <c r="Z24" s="411">
        <v>43</v>
      </c>
      <c r="AA24" s="389">
        <v>45</v>
      </c>
      <c r="AB24" s="389">
        <v>43</v>
      </c>
      <c r="AC24" s="412">
        <v>31</v>
      </c>
      <c r="AD24" s="389">
        <v>38</v>
      </c>
    </row>
    <row r="25" spans="2:30">
      <c r="B25" s="355" t="s">
        <v>124</v>
      </c>
      <c r="C25" s="416">
        <v>19</v>
      </c>
      <c r="D25" s="407">
        <v>25</v>
      </c>
      <c r="E25" s="407">
        <v>19</v>
      </c>
      <c r="F25" s="407">
        <v>22</v>
      </c>
      <c r="G25" s="407">
        <v>15</v>
      </c>
      <c r="H25" s="407">
        <v>17</v>
      </c>
      <c r="I25" s="407">
        <v>16</v>
      </c>
      <c r="J25" s="407">
        <v>17</v>
      </c>
      <c r="K25" s="407">
        <v>17</v>
      </c>
      <c r="L25" s="411">
        <v>24</v>
      </c>
      <c r="M25" s="407">
        <v>22</v>
      </c>
      <c r="N25" s="389">
        <v>21</v>
      </c>
      <c r="O25" s="407">
        <v>16</v>
      </c>
      <c r="P25" s="389">
        <v>19</v>
      </c>
      <c r="Q25" s="389">
        <v>16</v>
      </c>
      <c r="R25" s="389">
        <v>13</v>
      </c>
      <c r="S25" s="411">
        <v>19</v>
      </c>
      <c r="T25" s="389">
        <v>23</v>
      </c>
      <c r="U25" s="412">
        <v>9</v>
      </c>
      <c r="V25" s="411">
        <v>30</v>
      </c>
      <c r="W25" s="412">
        <v>17</v>
      </c>
      <c r="X25" s="389">
        <v>18</v>
      </c>
      <c r="Y25" s="389">
        <v>17</v>
      </c>
      <c r="Z25" s="413">
        <v>22</v>
      </c>
      <c r="AA25" s="389">
        <v>17</v>
      </c>
      <c r="AB25" s="389">
        <v>17</v>
      </c>
      <c r="AC25" s="389">
        <v>17</v>
      </c>
      <c r="AD25" s="389">
        <v>19</v>
      </c>
    </row>
    <row r="26" spans="2:30">
      <c r="B26" s="13"/>
      <c r="C26" s="414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388"/>
      <c r="O26" s="389"/>
      <c r="P26" s="388"/>
      <c r="Q26" s="389"/>
      <c r="R26" s="413"/>
      <c r="S26" s="388"/>
      <c r="T26" s="388"/>
      <c r="W26" s="389"/>
      <c r="X26" s="389"/>
      <c r="Y26" s="389"/>
      <c r="Z26" s="413"/>
      <c r="AC26" s="389"/>
    </row>
    <row r="27" spans="2:30">
      <c r="B27" s="356" t="s">
        <v>412</v>
      </c>
      <c r="C27" s="416">
        <v>100</v>
      </c>
      <c r="D27" s="407">
        <v>99</v>
      </c>
      <c r="E27" s="407">
        <v>79</v>
      </c>
      <c r="F27" s="407">
        <v>97</v>
      </c>
      <c r="G27" s="407">
        <v>70</v>
      </c>
      <c r="H27" s="407">
        <v>69</v>
      </c>
      <c r="I27" s="407">
        <v>67</v>
      </c>
      <c r="J27" s="407">
        <v>78</v>
      </c>
      <c r="K27" s="407">
        <v>84</v>
      </c>
      <c r="L27" s="412">
        <v>56</v>
      </c>
      <c r="M27" s="411">
        <v>70</v>
      </c>
      <c r="N27" s="411">
        <v>98</v>
      </c>
      <c r="O27" s="412">
        <v>66</v>
      </c>
      <c r="P27" s="389">
        <v>60</v>
      </c>
      <c r="Q27" s="389">
        <v>61</v>
      </c>
      <c r="R27" s="389">
        <v>66</v>
      </c>
      <c r="S27" s="389">
        <v>66</v>
      </c>
      <c r="T27" s="411">
        <v>83</v>
      </c>
      <c r="U27" s="412">
        <v>48</v>
      </c>
      <c r="V27" s="411">
        <v>96</v>
      </c>
      <c r="W27" s="389">
        <v>81</v>
      </c>
      <c r="X27" s="389">
        <v>80</v>
      </c>
      <c r="Y27" s="412">
        <v>67</v>
      </c>
      <c r="Z27" s="411">
        <v>91</v>
      </c>
      <c r="AA27" s="389">
        <v>89</v>
      </c>
      <c r="AB27" s="389">
        <v>81</v>
      </c>
      <c r="AC27" s="389">
        <v>72</v>
      </c>
      <c r="AD27" s="389">
        <v>86</v>
      </c>
    </row>
    <row r="28" spans="2:30">
      <c r="W28" s="56"/>
    </row>
    <row r="31" spans="2:30">
      <c r="C31" t="s">
        <v>521</v>
      </c>
    </row>
    <row r="33" spans="2:30">
      <c r="B33" s="353"/>
      <c r="C33" s="417"/>
      <c r="D33" s="418"/>
      <c r="E33" s="418"/>
      <c r="F33" s="418" t="s">
        <v>97</v>
      </c>
      <c r="G33" s="418" t="s">
        <v>98</v>
      </c>
      <c r="H33" s="418" t="s">
        <v>262</v>
      </c>
      <c r="I33" s="418" t="s">
        <v>328</v>
      </c>
      <c r="J33" s="418" t="s">
        <v>366</v>
      </c>
      <c r="K33" s="418" t="s">
        <v>375</v>
      </c>
      <c r="L33" s="418" t="s">
        <v>379</v>
      </c>
      <c r="M33" s="418" t="s">
        <v>391</v>
      </c>
      <c r="N33" s="418" t="s">
        <v>488</v>
      </c>
      <c r="O33" s="418" t="s">
        <v>495</v>
      </c>
      <c r="P33" s="418" t="s">
        <v>501</v>
      </c>
      <c r="Q33" s="418" t="s">
        <v>507</v>
      </c>
      <c r="R33" s="418" t="s">
        <v>509</v>
      </c>
      <c r="S33" s="418" t="s">
        <v>511</v>
      </c>
      <c r="T33" s="418" t="s">
        <v>515</v>
      </c>
      <c r="U33" s="418" t="s">
        <v>523</v>
      </c>
      <c r="V33" s="418" t="s">
        <v>527</v>
      </c>
      <c r="W33" s="465" t="s">
        <v>536</v>
      </c>
      <c r="X33" s="465" t="s">
        <v>538</v>
      </c>
      <c r="Y33" s="465" t="s">
        <v>546</v>
      </c>
      <c r="Z33" s="465" t="s">
        <v>552</v>
      </c>
      <c r="AA33" s="465" t="s">
        <v>558</v>
      </c>
      <c r="AB33" s="568" t="s">
        <v>565</v>
      </c>
      <c r="AC33" s="465" t="s">
        <v>570</v>
      </c>
      <c r="AD33" s="465" t="s">
        <v>579</v>
      </c>
    </row>
    <row r="34" spans="2:30">
      <c r="B34" s="354" t="s">
        <v>420</v>
      </c>
      <c r="C34" s="407"/>
      <c r="D34" s="407"/>
      <c r="E34" s="407"/>
      <c r="F34" s="408">
        <f>SUM(C10:F10)</f>
        <v>281</v>
      </c>
      <c r="G34" s="408">
        <f t="shared" ref="G34:Z35" si="0">SUM(D10:G10)</f>
        <v>262</v>
      </c>
      <c r="H34" s="408">
        <f t="shared" si="0"/>
        <v>230</v>
      </c>
      <c r="I34" s="408">
        <f t="shared" si="0"/>
        <v>219</v>
      </c>
      <c r="J34" s="408">
        <f t="shared" si="0"/>
        <v>210</v>
      </c>
      <c r="K34" s="408">
        <f t="shared" si="0"/>
        <v>221</v>
      </c>
      <c r="L34" s="408">
        <f t="shared" si="0"/>
        <v>218</v>
      </c>
      <c r="M34" s="408">
        <f t="shared" si="0"/>
        <v>224</v>
      </c>
      <c r="N34" s="408">
        <f t="shared" si="0"/>
        <v>243</v>
      </c>
      <c r="O34" s="408">
        <f t="shared" si="0"/>
        <v>227</v>
      </c>
      <c r="P34" s="408">
        <f t="shared" si="0"/>
        <v>228</v>
      </c>
      <c r="Q34" s="408">
        <f t="shared" si="0"/>
        <v>219</v>
      </c>
      <c r="R34" s="408">
        <f t="shared" si="0"/>
        <v>192</v>
      </c>
      <c r="S34" s="408">
        <f t="shared" si="0"/>
        <v>194</v>
      </c>
      <c r="T34" s="421">
        <f t="shared" si="0"/>
        <v>209</v>
      </c>
      <c r="U34" s="408">
        <f t="shared" si="0"/>
        <v>196</v>
      </c>
      <c r="V34" s="408">
        <f t="shared" si="0"/>
        <v>218</v>
      </c>
      <c r="W34" s="408">
        <f t="shared" si="0"/>
        <v>235</v>
      </c>
      <c r="X34" s="408">
        <f t="shared" si="0"/>
        <v>238</v>
      </c>
      <c r="Y34" s="408">
        <f t="shared" si="0"/>
        <v>259</v>
      </c>
      <c r="Z34" s="408">
        <f>SUM(W10:Z10)</f>
        <v>256</v>
      </c>
      <c r="AA34" s="408">
        <f>SUM(X10:AA10)</f>
        <v>258</v>
      </c>
      <c r="AB34" s="408">
        <f>SUM(Y10:AB10)</f>
        <v>258</v>
      </c>
      <c r="AC34" s="408">
        <f>SUM(Z10:AC10)</f>
        <v>256</v>
      </c>
      <c r="AD34" s="408">
        <f>SUM(AA10:AD10)</f>
        <v>251</v>
      </c>
    </row>
    <row r="35" spans="2:30">
      <c r="B35" s="354" t="s">
        <v>421</v>
      </c>
      <c r="C35" s="407"/>
      <c r="D35" s="407"/>
      <c r="E35" s="407"/>
      <c r="F35" s="408">
        <f>SUM(C11:F11)</f>
        <v>93</v>
      </c>
      <c r="G35" s="408">
        <f t="shared" si="0"/>
        <v>83</v>
      </c>
      <c r="H35" s="408">
        <f t="shared" si="0"/>
        <v>85</v>
      </c>
      <c r="I35" s="408">
        <f t="shared" si="0"/>
        <v>84</v>
      </c>
      <c r="J35" s="408">
        <f t="shared" si="0"/>
        <v>74</v>
      </c>
      <c r="K35" s="408">
        <f t="shared" si="0"/>
        <v>77</v>
      </c>
      <c r="L35" s="408">
        <f t="shared" si="0"/>
        <v>67</v>
      </c>
      <c r="M35" s="408">
        <f t="shared" si="0"/>
        <v>64</v>
      </c>
      <c r="N35" s="408">
        <f t="shared" si="0"/>
        <v>65</v>
      </c>
      <c r="O35" s="408">
        <f t="shared" si="0"/>
        <v>63</v>
      </c>
      <c r="P35" s="408">
        <f t="shared" si="0"/>
        <v>66</v>
      </c>
      <c r="Q35" s="408">
        <f t="shared" si="0"/>
        <v>66</v>
      </c>
      <c r="R35" s="408">
        <f t="shared" si="0"/>
        <v>60</v>
      </c>
      <c r="S35" s="408">
        <f t="shared" si="0"/>
        <v>58</v>
      </c>
      <c r="T35" s="421">
        <f t="shared" si="0"/>
        <v>65</v>
      </c>
      <c r="U35" s="408">
        <f t="shared" si="0"/>
        <v>65</v>
      </c>
      <c r="V35" s="408">
        <f t="shared" si="0"/>
        <v>73</v>
      </c>
      <c r="W35" s="408">
        <f t="shared" si="0"/>
        <v>69</v>
      </c>
      <c r="X35" s="408">
        <f t="shared" si="0"/>
        <v>64</v>
      </c>
      <c r="Y35" s="408">
        <f t="shared" si="0"/>
        <v>62</v>
      </c>
      <c r="Z35" s="408">
        <f t="shared" si="0"/>
        <v>60</v>
      </c>
      <c r="AA35" s="408">
        <f>SUM(X11:AA11)</f>
        <v>68</v>
      </c>
      <c r="AB35" s="408">
        <f>SUM(Y11:AB11)</f>
        <v>68</v>
      </c>
      <c r="AC35" s="408">
        <f>SUM(Z11:AC11)</f>
        <v>75</v>
      </c>
      <c r="AD35" s="408">
        <f>SUM(AA11:AD11)</f>
        <v>76</v>
      </c>
    </row>
    <row r="36" spans="2:30">
      <c r="B36" s="354"/>
      <c r="C36" s="407"/>
      <c r="D36" s="407"/>
      <c r="E36" s="407"/>
      <c r="F36" s="408"/>
      <c r="G36" s="408"/>
      <c r="H36" s="408"/>
      <c r="I36" s="408"/>
      <c r="J36" s="408"/>
      <c r="K36" s="408"/>
      <c r="L36" s="408"/>
      <c r="M36" s="408"/>
      <c r="N36" s="408"/>
      <c r="O36" s="408"/>
      <c r="P36" s="408"/>
      <c r="Q36" s="408"/>
      <c r="R36" s="408"/>
      <c r="S36" s="408"/>
      <c r="T36" s="421"/>
      <c r="U36" s="408"/>
      <c r="V36" s="408"/>
      <c r="W36" s="408"/>
      <c r="X36" s="408"/>
      <c r="Y36" s="408"/>
      <c r="Z36" s="408"/>
      <c r="AA36" s="408"/>
      <c r="AB36" s="408"/>
      <c r="AC36" s="408"/>
    </row>
    <row r="37" spans="2:30">
      <c r="B37" s="354" t="s">
        <v>35</v>
      </c>
      <c r="C37" s="407"/>
      <c r="D37" s="407"/>
      <c r="E37" s="407"/>
      <c r="F37" s="408">
        <f>SUM(C13:F13)</f>
        <v>180</v>
      </c>
      <c r="G37" s="408">
        <f t="shared" ref="G37:S39" si="1">SUM(D13:G13)</f>
        <v>170</v>
      </c>
      <c r="H37" s="408">
        <f t="shared" si="1"/>
        <v>151</v>
      </c>
      <c r="I37" s="408">
        <f t="shared" si="1"/>
        <v>157</v>
      </c>
      <c r="J37" s="408">
        <f t="shared" si="1"/>
        <v>150</v>
      </c>
      <c r="K37" s="408">
        <f t="shared" si="1"/>
        <v>145</v>
      </c>
      <c r="L37" s="408">
        <f t="shared" si="1"/>
        <v>147</v>
      </c>
      <c r="M37" s="408">
        <f t="shared" si="1"/>
        <v>144</v>
      </c>
      <c r="N37" s="408">
        <f t="shared" si="1"/>
        <v>135</v>
      </c>
      <c r="O37" s="408">
        <f t="shared" si="1"/>
        <v>128</v>
      </c>
      <c r="P37" s="408">
        <f t="shared" si="1"/>
        <v>124</v>
      </c>
      <c r="Q37" s="408">
        <f t="shared" si="1"/>
        <v>121</v>
      </c>
      <c r="R37" s="408">
        <f t="shared" si="1"/>
        <v>125</v>
      </c>
      <c r="S37" s="408">
        <f t="shared" si="1"/>
        <v>130</v>
      </c>
      <c r="T37" s="421">
        <f t="shared" ref="T37:Z39" si="2">SUM(Q13:T13)</f>
        <v>137</v>
      </c>
      <c r="U37" s="421">
        <f t="shared" si="2"/>
        <v>124</v>
      </c>
      <c r="V37" s="421">
        <f t="shared" si="2"/>
        <v>127</v>
      </c>
      <c r="W37" s="421">
        <f t="shared" si="2"/>
        <v>132</v>
      </c>
      <c r="X37" s="421">
        <f t="shared" si="2"/>
        <v>138</v>
      </c>
      <c r="Y37" s="421">
        <f t="shared" si="2"/>
        <v>154</v>
      </c>
      <c r="Z37" s="421">
        <f t="shared" si="2"/>
        <v>157</v>
      </c>
      <c r="AA37" s="421">
        <f t="shared" ref="AA37:AD39" si="3">SUM(X13:AA13)</f>
        <v>164</v>
      </c>
      <c r="AB37" s="421">
        <f t="shared" si="3"/>
        <v>164</v>
      </c>
      <c r="AC37" s="421">
        <f t="shared" si="3"/>
        <v>159</v>
      </c>
      <c r="AD37" s="421">
        <f t="shared" si="3"/>
        <v>165</v>
      </c>
    </row>
    <row r="38" spans="2:30">
      <c r="B38" s="354" t="s">
        <v>36</v>
      </c>
      <c r="C38" s="407"/>
      <c r="D38" s="407"/>
      <c r="E38" s="407"/>
      <c r="F38" s="408">
        <f>SUM(C14:F14)</f>
        <v>98</v>
      </c>
      <c r="G38" s="408">
        <f t="shared" si="1"/>
        <v>87</v>
      </c>
      <c r="H38" s="408">
        <f t="shared" si="1"/>
        <v>78</v>
      </c>
      <c r="I38" s="408">
        <f t="shared" si="1"/>
        <v>69</v>
      </c>
      <c r="J38" s="408">
        <f t="shared" si="1"/>
        <v>61</v>
      </c>
      <c r="K38" s="408">
        <f t="shared" si="1"/>
        <v>70</v>
      </c>
      <c r="L38" s="408">
        <f t="shared" si="1"/>
        <v>68</v>
      </c>
      <c r="M38" s="408">
        <f t="shared" si="1"/>
        <v>68</v>
      </c>
      <c r="N38" s="408">
        <f t="shared" si="1"/>
        <v>82</v>
      </c>
      <c r="O38" s="408">
        <f t="shared" si="1"/>
        <v>72</v>
      </c>
      <c r="P38" s="408">
        <f t="shared" si="1"/>
        <v>68</v>
      </c>
      <c r="Q38" s="408">
        <f t="shared" si="1"/>
        <v>69</v>
      </c>
      <c r="R38" s="408">
        <f t="shared" si="1"/>
        <v>49</v>
      </c>
      <c r="S38" s="408">
        <f t="shared" si="1"/>
        <v>44</v>
      </c>
      <c r="T38" s="421">
        <f t="shared" si="2"/>
        <v>55</v>
      </c>
      <c r="U38" s="421">
        <f t="shared" si="2"/>
        <v>51</v>
      </c>
      <c r="V38" s="421">
        <f t="shared" si="2"/>
        <v>70</v>
      </c>
      <c r="W38" s="421">
        <f t="shared" si="2"/>
        <v>85</v>
      </c>
      <c r="X38" s="421">
        <f t="shared" si="2"/>
        <v>81</v>
      </c>
      <c r="Y38" s="421">
        <f t="shared" si="2"/>
        <v>84</v>
      </c>
      <c r="Z38" s="421">
        <f t="shared" si="2"/>
        <v>75</v>
      </c>
      <c r="AA38" s="421">
        <f t="shared" si="3"/>
        <v>75</v>
      </c>
      <c r="AB38" s="421">
        <f t="shared" si="3"/>
        <v>78</v>
      </c>
      <c r="AC38" s="421">
        <f t="shared" si="3"/>
        <v>83</v>
      </c>
      <c r="AD38" s="421">
        <f t="shared" si="3"/>
        <v>77</v>
      </c>
    </row>
    <row r="39" spans="2:30">
      <c r="B39" s="354" t="s">
        <v>37</v>
      </c>
      <c r="C39" s="407"/>
      <c r="D39" s="407"/>
      <c r="E39" s="407"/>
      <c r="F39" s="408">
        <f>SUM(C15:F15)</f>
        <v>50</v>
      </c>
      <c r="G39" s="408">
        <f t="shared" si="1"/>
        <v>44</v>
      </c>
      <c r="H39" s="408">
        <f t="shared" si="1"/>
        <v>38</v>
      </c>
      <c r="I39" s="408">
        <f t="shared" si="1"/>
        <v>33</v>
      </c>
      <c r="J39" s="408">
        <f t="shared" si="1"/>
        <v>33</v>
      </c>
      <c r="K39" s="408">
        <f t="shared" si="1"/>
        <v>36</v>
      </c>
      <c r="L39" s="408">
        <f t="shared" si="1"/>
        <v>34</v>
      </c>
      <c r="M39" s="408">
        <f t="shared" si="1"/>
        <v>38</v>
      </c>
      <c r="N39" s="408">
        <f t="shared" si="1"/>
        <v>50</v>
      </c>
      <c r="O39" s="408">
        <f t="shared" si="1"/>
        <v>47</v>
      </c>
      <c r="P39" s="408">
        <f t="shared" si="1"/>
        <v>53</v>
      </c>
      <c r="Q39" s="408">
        <f t="shared" si="1"/>
        <v>47</v>
      </c>
      <c r="R39" s="408">
        <f t="shared" si="1"/>
        <v>39</v>
      </c>
      <c r="S39" s="408">
        <f t="shared" si="1"/>
        <v>45</v>
      </c>
      <c r="T39" s="421">
        <f t="shared" si="2"/>
        <v>43</v>
      </c>
      <c r="U39" s="421">
        <f t="shared" si="2"/>
        <v>42</v>
      </c>
      <c r="V39" s="421">
        <f t="shared" si="2"/>
        <v>43</v>
      </c>
      <c r="W39" s="421">
        <f t="shared" si="2"/>
        <v>39</v>
      </c>
      <c r="X39" s="421">
        <f t="shared" si="2"/>
        <v>41</v>
      </c>
      <c r="Y39" s="421">
        <f t="shared" si="2"/>
        <v>49</v>
      </c>
      <c r="Z39" s="421">
        <f t="shared" si="2"/>
        <v>54</v>
      </c>
      <c r="AA39" s="421">
        <f t="shared" si="3"/>
        <v>55</v>
      </c>
      <c r="AB39" s="421">
        <f t="shared" si="3"/>
        <v>54</v>
      </c>
      <c r="AC39" s="421">
        <f t="shared" si="3"/>
        <v>54</v>
      </c>
      <c r="AD39" s="421">
        <f t="shared" si="3"/>
        <v>52</v>
      </c>
    </row>
    <row r="40" spans="2:30">
      <c r="B40" s="354"/>
      <c r="C40" s="407"/>
      <c r="D40" s="407"/>
      <c r="E40" s="407"/>
      <c r="F40" s="408"/>
      <c r="G40" s="408"/>
      <c r="H40" s="408"/>
      <c r="I40" s="408"/>
      <c r="J40" s="408"/>
      <c r="K40" s="408"/>
      <c r="L40" s="408"/>
      <c r="M40" s="408"/>
      <c r="N40" s="408"/>
      <c r="O40" s="408"/>
      <c r="P40" s="408"/>
      <c r="Q40" s="408"/>
      <c r="R40" s="408"/>
      <c r="S40" s="408"/>
      <c r="T40" s="421"/>
      <c r="U40" s="421"/>
      <c r="V40" s="421"/>
      <c r="W40" s="421"/>
      <c r="X40" s="421"/>
      <c r="Y40" s="421"/>
      <c r="Z40" s="421"/>
      <c r="AA40" s="421"/>
      <c r="AB40" s="421"/>
      <c r="AC40" s="421"/>
    </row>
    <row r="41" spans="2:30">
      <c r="B41" s="354" t="s">
        <v>272</v>
      </c>
      <c r="C41" s="407"/>
      <c r="D41" s="407"/>
      <c r="E41" s="407"/>
      <c r="F41" s="408">
        <f t="shared" ref="F41:O44" si="4">SUM(C19:F19)</f>
        <v>266</v>
      </c>
      <c r="G41" s="408">
        <f t="shared" si="4"/>
        <v>245</v>
      </c>
      <c r="H41" s="408">
        <f t="shared" si="4"/>
        <v>213</v>
      </c>
      <c r="I41" s="408">
        <f t="shared" si="4"/>
        <v>217</v>
      </c>
      <c r="J41" s="408">
        <f t="shared" si="4"/>
        <v>206</v>
      </c>
      <c r="K41" s="408">
        <f t="shared" si="4"/>
        <v>219</v>
      </c>
      <c r="L41" s="408">
        <f t="shared" si="4"/>
        <v>230</v>
      </c>
      <c r="M41" s="408">
        <f t="shared" si="4"/>
        <v>222</v>
      </c>
      <c r="N41" s="408">
        <f t="shared" si="4"/>
        <v>244</v>
      </c>
      <c r="O41" s="408">
        <f t="shared" si="4"/>
        <v>222</v>
      </c>
      <c r="P41" s="408">
        <f t="shared" ref="P41:AD42" si="5">SUM(M19:P19)</f>
        <v>208</v>
      </c>
      <c r="Q41" s="408">
        <f t="shared" si="5"/>
        <v>209</v>
      </c>
      <c r="R41" s="408">
        <f t="shared" si="5"/>
        <v>183</v>
      </c>
      <c r="S41" s="408">
        <f t="shared" si="5"/>
        <v>190</v>
      </c>
      <c r="T41" s="421">
        <f t="shared" si="5"/>
        <v>212</v>
      </c>
      <c r="U41" s="421">
        <f t="shared" si="5"/>
        <v>195</v>
      </c>
      <c r="V41" s="421">
        <f t="shared" si="5"/>
        <v>218</v>
      </c>
      <c r="W41" s="421">
        <f t="shared" si="5"/>
        <v>232</v>
      </c>
      <c r="X41" s="421">
        <f t="shared" si="5"/>
        <v>233</v>
      </c>
      <c r="Y41" s="421">
        <f t="shared" si="5"/>
        <v>250</v>
      </c>
      <c r="Z41" s="421">
        <f t="shared" si="5"/>
        <v>236</v>
      </c>
      <c r="AA41" s="421">
        <f>SUM(X19:AA19)</f>
        <v>234</v>
      </c>
      <c r="AB41" s="421">
        <f>SUM(Y19:AB19)</f>
        <v>242</v>
      </c>
      <c r="AC41" s="421">
        <f>SUM(Z19:AC19)</f>
        <v>251</v>
      </c>
      <c r="AD41" s="421">
        <f>SUM(AA19:AD19)</f>
        <v>252</v>
      </c>
    </row>
    <row r="42" spans="2:30">
      <c r="B42" s="354" t="s">
        <v>273</v>
      </c>
      <c r="C42" s="407"/>
      <c r="D42" s="407"/>
      <c r="E42" s="407"/>
      <c r="F42" s="408">
        <f t="shared" si="4"/>
        <v>109</v>
      </c>
      <c r="G42" s="408">
        <f t="shared" si="4"/>
        <v>100</v>
      </c>
      <c r="H42" s="408">
        <f t="shared" si="4"/>
        <v>102</v>
      </c>
      <c r="I42" s="408">
        <f t="shared" si="4"/>
        <v>86</v>
      </c>
      <c r="J42" s="408">
        <f t="shared" si="4"/>
        <v>78</v>
      </c>
      <c r="K42" s="408">
        <f t="shared" si="4"/>
        <v>79</v>
      </c>
      <c r="L42" s="408">
        <f t="shared" si="4"/>
        <v>55</v>
      </c>
      <c r="M42" s="408">
        <f t="shared" si="4"/>
        <v>66</v>
      </c>
      <c r="N42" s="408">
        <f t="shared" si="4"/>
        <v>64</v>
      </c>
      <c r="O42" s="408">
        <f t="shared" si="4"/>
        <v>68</v>
      </c>
      <c r="P42" s="408">
        <f t="shared" si="5"/>
        <v>86</v>
      </c>
      <c r="Q42" s="408">
        <f t="shared" si="5"/>
        <v>76</v>
      </c>
      <c r="R42" s="408">
        <f t="shared" si="5"/>
        <v>70</v>
      </c>
      <c r="S42" s="408">
        <f t="shared" si="5"/>
        <v>63</v>
      </c>
      <c r="T42" s="421">
        <f t="shared" si="5"/>
        <v>64</v>
      </c>
      <c r="U42" s="421">
        <f t="shared" si="5"/>
        <v>68</v>
      </c>
      <c r="V42" s="421">
        <f t="shared" si="5"/>
        <v>75</v>
      </c>
      <c r="W42" s="421">
        <f t="shared" si="5"/>
        <v>76</v>
      </c>
      <c r="X42" s="421">
        <f t="shared" si="5"/>
        <v>72</v>
      </c>
      <c r="Y42" s="421">
        <f t="shared" si="5"/>
        <v>74</v>
      </c>
      <c r="Z42" s="421">
        <f t="shared" si="5"/>
        <v>83</v>
      </c>
      <c r="AA42" s="421">
        <f t="shared" si="5"/>
        <v>93</v>
      </c>
      <c r="AB42" s="421">
        <f t="shared" si="5"/>
        <v>86</v>
      </c>
      <c r="AC42" s="421">
        <f t="shared" si="5"/>
        <v>82</v>
      </c>
      <c r="AD42" s="421">
        <f t="shared" si="5"/>
        <v>76</v>
      </c>
    </row>
    <row r="43" spans="2:30">
      <c r="B43" s="13"/>
      <c r="C43" s="414"/>
      <c r="D43" s="415"/>
      <c r="E43" s="415"/>
      <c r="F43" s="408"/>
      <c r="G43" s="408"/>
      <c r="H43" s="408"/>
      <c r="I43" s="408"/>
      <c r="J43" s="408"/>
      <c r="K43" s="408"/>
      <c r="L43" s="408"/>
      <c r="M43" s="408"/>
      <c r="N43" s="408"/>
      <c r="O43" s="408"/>
      <c r="P43" s="408"/>
      <c r="Q43" s="408"/>
      <c r="R43" s="408"/>
      <c r="S43" s="408"/>
      <c r="T43" s="421"/>
      <c r="U43" s="421"/>
      <c r="V43" s="421"/>
      <c r="W43" s="421"/>
      <c r="X43" s="421"/>
      <c r="Y43" s="421"/>
      <c r="Z43" s="421"/>
      <c r="AA43" s="421"/>
      <c r="AB43" s="421"/>
      <c r="AC43" s="421"/>
    </row>
    <row r="44" spans="2:30">
      <c r="B44" s="355" t="s">
        <v>281</v>
      </c>
      <c r="C44" s="416"/>
      <c r="D44" s="407"/>
      <c r="E44" s="407"/>
      <c r="F44" s="408">
        <f t="shared" si="4"/>
        <v>18</v>
      </c>
      <c r="G44" s="408">
        <f t="shared" si="4"/>
        <v>16</v>
      </c>
      <c r="H44" s="408">
        <f t="shared" si="4"/>
        <v>13</v>
      </c>
      <c r="I44" s="408">
        <f t="shared" si="4"/>
        <v>12</v>
      </c>
      <c r="J44" s="408">
        <f t="shared" ref="J44:J47" si="6">SUM(G22:J22)</f>
        <v>11</v>
      </c>
      <c r="K44" s="408">
        <f t="shared" ref="K44:K47" si="7">SUM(H22:K22)</f>
        <v>13</v>
      </c>
      <c r="L44" s="408">
        <f t="shared" ref="L44:L47" si="8">SUM(I22:L22)</f>
        <v>11</v>
      </c>
      <c r="M44" s="408">
        <f t="shared" ref="M44:M47" si="9">SUM(J22:M22)</f>
        <v>11</v>
      </c>
      <c r="N44" s="408">
        <f t="shared" ref="N44:N47" si="10">SUM(K22:N22)</f>
        <v>14</v>
      </c>
      <c r="O44" s="408">
        <f t="shared" ref="O44:O47" si="11">SUM(L22:O22)</f>
        <v>11</v>
      </c>
      <c r="P44" s="408">
        <f t="shared" ref="P44:P47" si="12">SUM(M22:P22)</f>
        <v>11</v>
      </c>
      <c r="Q44" s="408">
        <f t="shared" ref="Q44:Q47" si="13">SUM(N22:Q22)</f>
        <v>10</v>
      </c>
      <c r="R44" s="408">
        <f t="shared" ref="R44:R47" si="14">SUM(O22:R22)</f>
        <v>6</v>
      </c>
      <c r="S44" s="408">
        <f t="shared" ref="S44:S47" si="15">SUM(P22:S22)</f>
        <v>4</v>
      </c>
      <c r="T44" s="408">
        <f t="shared" ref="T44:T47" si="16">SUM(Q22:T22)</f>
        <v>8</v>
      </c>
      <c r="U44" s="408">
        <f t="shared" ref="U44:U47" si="17">SUM(R22:U22)</f>
        <v>9</v>
      </c>
      <c r="V44" s="408">
        <f t="shared" ref="V44:V47" si="18">SUM(S22:V22)</f>
        <v>12</v>
      </c>
      <c r="W44" s="408">
        <f t="shared" ref="W44:W47" si="19">SUM(T22:W22)</f>
        <v>15</v>
      </c>
      <c r="X44" s="408">
        <f t="shared" ref="X44:X47" si="20">SUM(U22:X22)</f>
        <v>13</v>
      </c>
      <c r="Y44" s="408">
        <f t="shared" ref="Y44:Y47" si="21">SUM(V22:Y22)</f>
        <v>13</v>
      </c>
      <c r="Z44" s="408">
        <f t="shared" ref="Z44:Z47" si="22">SUM(W22:Z22)</f>
        <v>9</v>
      </c>
      <c r="AA44" s="408">
        <f t="shared" ref="AA44:AA47" si="23">SUM(X22:AA22)</f>
        <v>10</v>
      </c>
      <c r="AB44" s="408">
        <f t="shared" ref="AB44:AB47" si="24">SUM(Y22:AB22)</f>
        <v>12</v>
      </c>
      <c r="AC44" s="408">
        <f t="shared" ref="AC44:AC47" si="25">SUM(Z22:AC22)</f>
        <v>13</v>
      </c>
      <c r="AD44" s="408">
        <f t="shared" ref="AD44:AD47" si="26">SUM(AA22:AD22)</f>
        <v>16</v>
      </c>
    </row>
    <row r="45" spans="2:30">
      <c r="B45" s="355" t="s">
        <v>122</v>
      </c>
      <c r="C45" s="416"/>
      <c r="D45" s="407"/>
      <c r="E45" s="407"/>
      <c r="F45" s="408">
        <f t="shared" ref="F45:I45" si="27">SUM(C23:F23)</f>
        <v>113</v>
      </c>
      <c r="G45" s="408">
        <f t="shared" si="27"/>
        <v>107</v>
      </c>
      <c r="H45" s="408">
        <f t="shared" si="27"/>
        <v>97</v>
      </c>
      <c r="I45" s="408">
        <f t="shared" si="27"/>
        <v>93</v>
      </c>
      <c r="J45" s="408">
        <f t="shared" si="6"/>
        <v>82</v>
      </c>
      <c r="K45" s="408">
        <f t="shared" si="7"/>
        <v>80</v>
      </c>
      <c r="L45" s="408">
        <f t="shared" si="8"/>
        <v>71</v>
      </c>
      <c r="M45" s="408">
        <f t="shared" si="9"/>
        <v>63</v>
      </c>
      <c r="N45" s="408">
        <f t="shared" si="10"/>
        <v>62</v>
      </c>
      <c r="O45" s="408">
        <f t="shared" si="11"/>
        <v>57</v>
      </c>
      <c r="P45" s="408">
        <f t="shared" si="12"/>
        <v>57</v>
      </c>
      <c r="Q45" s="408">
        <f t="shared" si="13"/>
        <v>64</v>
      </c>
      <c r="R45" s="408">
        <f t="shared" si="14"/>
        <v>64</v>
      </c>
      <c r="S45" s="408">
        <f t="shared" si="15"/>
        <v>63</v>
      </c>
      <c r="T45" s="408">
        <f t="shared" si="16"/>
        <v>65</v>
      </c>
      <c r="U45" s="408">
        <f t="shared" si="17"/>
        <v>59</v>
      </c>
      <c r="V45" s="408">
        <f t="shared" si="18"/>
        <v>62</v>
      </c>
      <c r="W45" s="408">
        <f t="shared" si="19"/>
        <v>70</v>
      </c>
      <c r="X45" s="408">
        <f t="shared" si="20"/>
        <v>78</v>
      </c>
      <c r="Y45" s="408">
        <f t="shared" si="21"/>
        <v>75</v>
      </c>
      <c r="Z45" s="408">
        <f t="shared" si="22"/>
        <v>81</v>
      </c>
      <c r="AA45" s="408">
        <f t="shared" si="23"/>
        <v>82</v>
      </c>
      <c r="AB45" s="408">
        <f t="shared" si="24"/>
        <v>74</v>
      </c>
      <c r="AC45" s="408">
        <f t="shared" si="25"/>
        <v>84</v>
      </c>
      <c r="AD45" s="408">
        <f t="shared" si="26"/>
        <v>81</v>
      </c>
    </row>
    <row r="46" spans="2:30">
      <c r="B46" s="355" t="s">
        <v>123</v>
      </c>
      <c r="C46" s="416"/>
      <c r="D46" s="407"/>
      <c r="E46" s="407"/>
      <c r="F46" s="408">
        <f t="shared" ref="F46:I47" si="28">SUM(C24:F24)</f>
        <v>159</v>
      </c>
      <c r="G46" s="408">
        <f t="shared" si="28"/>
        <v>141</v>
      </c>
      <c r="H46" s="408">
        <f t="shared" si="28"/>
        <v>132</v>
      </c>
      <c r="I46" s="408">
        <f t="shared" si="28"/>
        <v>127</v>
      </c>
      <c r="J46" s="408">
        <f t="shared" si="6"/>
        <v>125</v>
      </c>
      <c r="K46" s="408">
        <f t="shared" si="7"/>
        <v>137</v>
      </c>
      <c r="L46" s="408">
        <f t="shared" si="8"/>
        <v>127</v>
      </c>
      <c r="M46" s="408">
        <f t="shared" si="9"/>
        <v>132</v>
      </c>
      <c r="N46" s="408">
        <f t="shared" si="10"/>
        <v>146</v>
      </c>
      <c r="O46" s="408">
        <f t="shared" si="11"/>
        <v>137</v>
      </c>
      <c r="P46" s="408">
        <f t="shared" si="12"/>
        <v>147</v>
      </c>
      <c r="Q46" s="408">
        <f t="shared" si="13"/>
        <v>138</v>
      </c>
      <c r="R46" s="408">
        <f t="shared" si="14"/>
        <v>117</v>
      </c>
      <c r="S46" s="408">
        <f t="shared" si="15"/>
        <v>116</v>
      </c>
      <c r="T46" s="408">
        <f t="shared" si="16"/>
        <v>127</v>
      </c>
      <c r="U46" s="408">
        <f t="shared" si="17"/>
        <v>124</v>
      </c>
      <c r="V46" s="408">
        <f t="shared" si="18"/>
        <v>131</v>
      </c>
      <c r="W46" s="408">
        <f t="shared" si="19"/>
        <v>134</v>
      </c>
      <c r="X46" s="408">
        <f t="shared" si="20"/>
        <v>132</v>
      </c>
      <c r="Y46" s="408">
        <f t="shared" si="21"/>
        <v>148</v>
      </c>
      <c r="Z46" s="408">
        <f t="shared" si="22"/>
        <v>150</v>
      </c>
      <c r="AA46" s="408">
        <f t="shared" si="23"/>
        <v>160</v>
      </c>
      <c r="AB46" s="408">
        <f t="shared" si="24"/>
        <v>168</v>
      </c>
      <c r="AC46" s="408">
        <f t="shared" si="25"/>
        <v>162</v>
      </c>
      <c r="AD46" s="408">
        <f t="shared" si="26"/>
        <v>157</v>
      </c>
    </row>
    <row r="47" spans="2:30">
      <c r="B47" s="355" t="s">
        <v>124</v>
      </c>
      <c r="C47" s="416"/>
      <c r="D47" s="407"/>
      <c r="E47" s="407"/>
      <c r="F47" s="408">
        <f t="shared" si="28"/>
        <v>85</v>
      </c>
      <c r="G47" s="408">
        <f t="shared" si="28"/>
        <v>81</v>
      </c>
      <c r="H47" s="408">
        <f t="shared" si="28"/>
        <v>73</v>
      </c>
      <c r="I47" s="408">
        <f t="shared" si="28"/>
        <v>70</v>
      </c>
      <c r="J47" s="408">
        <f t="shared" si="6"/>
        <v>65</v>
      </c>
      <c r="K47" s="408">
        <f t="shared" si="7"/>
        <v>67</v>
      </c>
      <c r="L47" s="408">
        <f t="shared" si="8"/>
        <v>74</v>
      </c>
      <c r="M47" s="408">
        <f t="shared" si="9"/>
        <v>80</v>
      </c>
      <c r="N47" s="408">
        <f t="shared" si="10"/>
        <v>84</v>
      </c>
      <c r="O47" s="408">
        <f t="shared" si="11"/>
        <v>83</v>
      </c>
      <c r="P47" s="408">
        <f t="shared" si="12"/>
        <v>78</v>
      </c>
      <c r="Q47" s="408">
        <f t="shared" si="13"/>
        <v>72</v>
      </c>
      <c r="R47" s="408">
        <f t="shared" si="14"/>
        <v>64</v>
      </c>
      <c r="S47" s="408">
        <f t="shared" si="15"/>
        <v>67</v>
      </c>
      <c r="T47" s="408">
        <f t="shared" si="16"/>
        <v>71</v>
      </c>
      <c r="U47" s="408">
        <f t="shared" si="17"/>
        <v>64</v>
      </c>
      <c r="V47" s="408">
        <f t="shared" si="18"/>
        <v>81</v>
      </c>
      <c r="W47" s="408">
        <f t="shared" si="19"/>
        <v>79</v>
      </c>
      <c r="X47" s="408">
        <f t="shared" si="20"/>
        <v>74</v>
      </c>
      <c r="Y47" s="408">
        <f t="shared" si="21"/>
        <v>82</v>
      </c>
      <c r="Z47" s="408">
        <f t="shared" si="22"/>
        <v>74</v>
      </c>
      <c r="AA47" s="408">
        <f t="shared" si="23"/>
        <v>74</v>
      </c>
      <c r="AB47" s="408">
        <f t="shared" si="24"/>
        <v>73</v>
      </c>
      <c r="AC47" s="408">
        <f t="shared" si="25"/>
        <v>73</v>
      </c>
      <c r="AD47" s="408">
        <f t="shared" si="26"/>
        <v>70</v>
      </c>
    </row>
    <row r="48" spans="2:30">
      <c r="B48" s="13"/>
      <c r="C48" s="414"/>
      <c r="D48" s="415"/>
      <c r="E48" s="415"/>
      <c r="F48" s="408"/>
      <c r="G48" s="408"/>
      <c r="H48" s="408"/>
      <c r="I48" s="408"/>
      <c r="J48" s="408"/>
      <c r="K48" s="408"/>
      <c r="L48" s="408"/>
      <c r="M48" s="408"/>
      <c r="N48" s="408"/>
      <c r="O48" s="408"/>
      <c r="P48" s="408"/>
      <c r="Q48" s="408"/>
      <c r="R48" s="408"/>
      <c r="S48" s="408"/>
      <c r="T48" s="421"/>
      <c r="U48" s="421"/>
      <c r="V48" s="421"/>
      <c r="W48" s="421"/>
      <c r="X48" s="421"/>
      <c r="Y48" s="421"/>
      <c r="Z48" s="421"/>
      <c r="AA48" s="421"/>
      <c r="AB48" s="421"/>
      <c r="AC48" s="421"/>
    </row>
    <row r="49" spans="2:30">
      <c r="B49" s="356" t="s">
        <v>276</v>
      </c>
      <c r="C49" s="416"/>
      <c r="D49" s="407"/>
      <c r="E49" s="407"/>
      <c r="F49" s="408">
        <f>SUM(C27:F27)</f>
        <v>375</v>
      </c>
      <c r="G49" s="408">
        <f t="shared" ref="G49:AD49" si="29">SUM(D27:G27)</f>
        <v>345</v>
      </c>
      <c r="H49" s="408">
        <f t="shared" si="29"/>
        <v>315</v>
      </c>
      <c r="I49" s="408">
        <f t="shared" si="29"/>
        <v>303</v>
      </c>
      <c r="J49" s="408">
        <f t="shared" si="29"/>
        <v>284</v>
      </c>
      <c r="K49" s="408">
        <f t="shared" si="29"/>
        <v>298</v>
      </c>
      <c r="L49" s="408">
        <f t="shared" si="29"/>
        <v>285</v>
      </c>
      <c r="M49" s="408">
        <f t="shared" si="29"/>
        <v>288</v>
      </c>
      <c r="N49" s="408">
        <f t="shared" si="29"/>
        <v>308</v>
      </c>
      <c r="O49" s="408">
        <f t="shared" si="29"/>
        <v>290</v>
      </c>
      <c r="P49" s="408">
        <f t="shared" si="29"/>
        <v>294</v>
      </c>
      <c r="Q49" s="408">
        <f t="shared" si="29"/>
        <v>285</v>
      </c>
      <c r="R49" s="408">
        <f t="shared" si="29"/>
        <v>253</v>
      </c>
      <c r="S49" s="408">
        <f t="shared" si="29"/>
        <v>253</v>
      </c>
      <c r="T49" s="408">
        <f t="shared" si="29"/>
        <v>276</v>
      </c>
      <c r="U49" s="408">
        <f t="shared" si="29"/>
        <v>263</v>
      </c>
      <c r="V49" s="408">
        <f t="shared" si="29"/>
        <v>293</v>
      </c>
      <c r="W49" s="408">
        <f t="shared" si="29"/>
        <v>308</v>
      </c>
      <c r="X49" s="408">
        <f t="shared" si="29"/>
        <v>305</v>
      </c>
      <c r="Y49" s="408">
        <f t="shared" si="29"/>
        <v>324</v>
      </c>
      <c r="Z49" s="408">
        <f t="shared" si="29"/>
        <v>319</v>
      </c>
      <c r="AA49" s="408">
        <f t="shared" si="29"/>
        <v>327</v>
      </c>
      <c r="AB49" s="408">
        <f t="shared" si="29"/>
        <v>328</v>
      </c>
      <c r="AC49" s="408">
        <f t="shared" si="29"/>
        <v>333</v>
      </c>
      <c r="AD49" s="408">
        <f t="shared" si="29"/>
        <v>328</v>
      </c>
    </row>
    <row r="53" spans="2:30">
      <c r="C53" s="389"/>
      <c r="D53" s="389"/>
      <c r="E53" s="389"/>
      <c r="F53" s="389"/>
      <c r="G53" s="389"/>
      <c r="H53" s="389"/>
      <c r="I53" s="389"/>
      <c r="J53" s="389"/>
      <c r="K53" s="389"/>
      <c r="L53" s="389"/>
      <c r="M53" s="389"/>
      <c r="N53" s="389"/>
      <c r="O53" s="389"/>
      <c r="P53" s="389"/>
      <c r="Q53" s="389"/>
      <c r="R53" s="389"/>
      <c r="S53" s="389"/>
      <c r="T53" s="389"/>
      <c r="U53" s="389"/>
      <c r="V53" s="389"/>
      <c r="W53" s="389"/>
      <c r="X53" s="389"/>
      <c r="Y53" s="389"/>
      <c r="Z53" s="389"/>
      <c r="AA53" s="389"/>
    </row>
    <row r="54" spans="2:30">
      <c r="C54" s="413"/>
      <c r="D54" s="413"/>
      <c r="E54" s="413"/>
      <c r="F54" s="413"/>
      <c r="G54" s="413"/>
      <c r="H54" s="413"/>
      <c r="I54" s="413"/>
      <c r="J54" s="389"/>
      <c r="K54" s="389"/>
      <c r="L54" s="389"/>
      <c r="M54" s="389"/>
      <c r="N54" s="389"/>
      <c r="O54" s="389"/>
      <c r="P54" s="389"/>
      <c r="Q54" s="389"/>
      <c r="R54" s="389"/>
      <c r="S54" s="389"/>
      <c r="T54" s="389"/>
      <c r="U54" s="389"/>
      <c r="V54" s="389"/>
      <c r="W54" s="389"/>
      <c r="X54" s="389"/>
      <c r="Y54" s="389"/>
      <c r="Z54" s="389"/>
      <c r="AA54" s="389"/>
    </row>
    <row r="55" spans="2:30"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89"/>
      <c r="O55" s="389"/>
      <c r="P55" s="389"/>
      <c r="Q55" s="389"/>
      <c r="R55" s="389"/>
      <c r="S55" s="389"/>
      <c r="T55" s="389"/>
      <c r="U55" s="389"/>
      <c r="V55" s="389"/>
      <c r="W55" s="389"/>
      <c r="X55" s="389"/>
      <c r="Y55" s="389"/>
      <c r="Z55" s="389"/>
      <c r="AA55" s="389"/>
    </row>
    <row r="56" spans="2:30"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89"/>
      <c r="O56" s="389"/>
      <c r="P56" s="389"/>
      <c r="Q56" s="389"/>
      <c r="R56" s="389"/>
      <c r="S56" s="389"/>
      <c r="T56" s="389"/>
      <c r="U56" s="389"/>
      <c r="V56" s="389"/>
      <c r="W56" s="389"/>
      <c r="X56" s="389"/>
      <c r="Y56" s="389"/>
      <c r="Z56" s="389"/>
      <c r="AA56" s="389"/>
    </row>
    <row r="57" spans="2:30"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89"/>
      <c r="AA57" s="389"/>
      <c r="AB57" s="389"/>
      <c r="AC57" s="389"/>
      <c r="AD57" s="389"/>
    </row>
    <row r="58" spans="2:30"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89"/>
      <c r="AA58" s="389"/>
      <c r="AB58" s="389"/>
      <c r="AC58" s="389"/>
      <c r="AD58" s="389"/>
    </row>
    <row r="59" spans="2:30">
      <c r="C59" s="389"/>
      <c r="D59" s="389"/>
      <c r="E59" s="389"/>
      <c r="F59" s="389"/>
      <c r="G59" s="389"/>
      <c r="H59" s="389"/>
      <c r="I59" s="389"/>
      <c r="J59" s="389"/>
      <c r="K59" s="389"/>
      <c r="L59" s="389"/>
      <c r="M59" s="389"/>
      <c r="N59" s="389"/>
      <c r="O59" s="389"/>
      <c r="P59" s="389"/>
      <c r="Q59" s="389"/>
      <c r="R59" s="389"/>
      <c r="S59" s="389"/>
      <c r="T59" s="389"/>
      <c r="U59" s="389"/>
      <c r="V59" s="389"/>
      <c r="W59" s="389"/>
      <c r="X59" s="389"/>
      <c r="Y59" s="389"/>
      <c r="Z59" s="389"/>
      <c r="AA59" s="389"/>
      <c r="AB59" s="389"/>
      <c r="AC59" s="389"/>
      <c r="AD59" s="389"/>
    </row>
    <row r="60" spans="2:30">
      <c r="C60" s="389"/>
      <c r="D60" s="389"/>
      <c r="E60" s="389"/>
      <c r="F60" s="389"/>
      <c r="G60" s="389"/>
      <c r="H60" s="389"/>
      <c r="I60" s="389"/>
      <c r="J60" s="389"/>
      <c r="K60" s="389"/>
      <c r="L60" s="389"/>
      <c r="M60" s="389"/>
      <c r="N60" s="389"/>
      <c r="O60" s="389"/>
      <c r="P60" s="389"/>
      <c r="Q60" s="389"/>
      <c r="R60" s="389"/>
      <c r="S60" s="389"/>
      <c r="T60" s="389"/>
      <c r="U60" s="389"/>
      <c r="V60" s="389"/>
      <c r="W60" s="389"/>
      <c r="X60" s="389"/>
      <c r="Y60" s="389"/>
      <c r="Z60" s="389"/>
      <c r="AA60" s="389"/>
      <c r="AB60" s="389"/>
      <c r="AC60" s="389"/>
      <c r="AD60" s="389"/>
    </row>
  </sheetData>
  <customSheetViews>
    <customSheetView guid="{BE477902-03C8-43E2-8A95-9B5C06ED7E3B}" showPageBreaks="1">
      <selection activeCell="Q11" sqref="Q11"/>
      <pageMargins left="0.41" right="0.38" top="0.38" bottom="0.74803149606299213" header="0.31496062992125984" footer="0.31496062992125984"/>
      <pageSetup paperSize="9" orientation="landscape" r:id="rId1"/>
    </customSheetView>
    <customSheetView guid="{54431632-60CA-490A-B625-F84D986B77B5}">
      <selection activeCell="K26" sqref="K26"/>
      <pageMargins left="0.41" right="0.38" top="0.38" bottom="0.74803149606299213" header="0.31496062992125984" footer="0.31496062992125984"/>
      <pageSetup paperSize="9" orientation="landscape" r:id="rId2"/>
    </customSheetView>
    <customSheetView guid="{CA0580B8-3FF5-49ED-816A-017DDF38942F}">
      <selection activeCell="K26" sqref="K26"/>
      <pageMargins left="0.41" right="0.38" top="0.38" bottom="0.74803149606299213" header="0.31496062992125984" footer="0.31496062992125984"/>
      <pageSetup paperSize="9" orientation="landscape" r:id="rId3"/>
    </customSheetView>
  </customSheetViews>
  <pageMargins left="0.41" right="0.38" top="0.38" bottom="0.74803149606299213" header="0.31496062992125984" footer="0.31496062992125984"/>
  <pageSetup paperSize="9" orientation="landscape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AN113"/>
  <sheetViews>
    <sheetView topLeftCell="A85" zoomScale="90" zoomScaleNormal="90" workbookViewId="0"/>
  </sheetViews>
  <sheetFormatPr defaultRowHeight="13.2"/>
  <cols>
    <col min="2" max="7" width="9.109375" style="1"/>
    <col min="8" max="8" width="10.88671875" style="1" customWidth="1"/>
    <col min="9" max="9" width="2.33203125" style="1" customWidth="1"/>
    <col min="10" max="10" width="15.5546875" style="66" customWidth="1"/>
    <col min="11" max="11" width="11.5546875" style="1" customWidth="1"/>
    <col min="12" max="16" width="9.109375" style="1"/>
    <col min="17" max="17" width="8.88671875" customWidth="1"/>
    <col min="19" max="19" width="11" customWidth="1"/>
  </cols>
  <sheetData>
    <row r="1" spans="1:25" ht="29.25" customHeight="1">
      <c r="A1" s="7" t="s">
        <v>410</v>
      </c>
      <c r="B1" s="11"/>
      <c r="C1" s="11"/>
      <c r="D1" s="11"/>
      <c r="E1" s="12"/>
      <c r="F1" s="12"/>
      <c r="G1" s="12"/>
      <c r="H1" s="12"/>
      <c r="I1" s="12"/>
      <c r="J1" s="12"/>
      <c r="K1" s="8"/>
      <c r="L1" s="8"/>
      <c r="M1" s="8"/>
      <c r="N1" s="8"/>
      <c r="O1" s="8"/>
      <c r="P1" s="8"/>
      <c r="Q1" s="6"/>
      <c r="R1" s="6"/>
      <c r="S1" s="6"/>
      <c r="T1" s="6"/>
      <c r="U1" s="6"/>
      <c r="V1" s="6"/>
      <c r="W1" s="6"/>
      <c r="X1" s="6"/>
      <c r="Y1" s="6"/>
    </row>
    <row r="2" spans="1:25" s="56" customFormat="1" ht="16.5" customHeight="1">
      <c r="A2" s="268"/>
      <c r="B2" s="269"/>
      <c r="C2" s="269"/>
      <c r="D2" s="269"/>
      <c r="E2" s="31"/>
      <c r="F2" s="31"/>
      <c r="G2" s="31"/>
      <c r="H2" s="31"/>
      <c r="I2" s="31"/>
      <c r="J2" s="31"/>
      <c r="K2" s="80"/>
      <c r="L2" s="80"/>
      <c r="M2" s="80"/>
      <c r="N2" s="80"/>
      <c r="O2" s="80"/>
      <c r="P2" s="80"/>
    </row>
    <row r="3" spans="1:25" s="56" customFormat="1" ht="16.5" customHeight="1">
      <c r="A3" s="268"/>
      <c r="B3" s="269"/>
      <c r="C3" s="269"/>
      <c r="D3" s="269"/>
      <c r="E3" s="31"/>
      <c r="F3" s="31"/>
      <c r="G3" s="31"/>
      <c r="H3" s="31"/>
      <c r="I3" s="31"/>
      <c r="J3" s="31"/>
      <c r="K3" s="80"/>
      <c r="L3" s="80"/>
      <c r="M3" s="80"/>
      <c r="N3" s="80"/>
      <c r="O3" s="80"/>
      <c r="P3" s="80"/>
    </row>
    <row r="4" spans="1:25" s="56" customFormat="1" ht="16.5" customHeight="1">
      <c r="A4" s="268"/>
      <c r="B4" s="269"/>
      <c r="C4" s="269"/>
      <c r="D4" s="269"/>
      <c r="E4" s="31"/>
      <c r="F4" s="31"/>
      <c r="G4" s="31"/>
      <c r="H4" s="31"/>
      <c r="I4" s="31"/>
      <c r="J4" s="31"/>
      <c r="K4" s="80"/>
      <c r="L4" s="80"/>
      <c r="M4" s="80"/>
      <c r="N4" s="80"/>
      <c r="O4" s="80"/>
      <c r="P4" s="80"/>
    </row>
    <row r="5" spans="1:25" s="56" customFormat="1" ht="16.5" customHeight="1">
      <c r="A5" s="268"/>
      <c r="B5" s="269"/>
      <c r="C5" s="269"/>
      <c r="D5" s="269"/>
      <c r="E5" s="31"/>
      <c r="F5" s="31"/>
      <c r="G5" s="31"/>
      <c r="H5" s="31"/>
      <c r="I5" s="31"/>
      <c r="J5" s="31"/>
      <c r="K5" s="80"/>
      <c r="L5" s="80"/>
      <c r="M5" s="80"/>
      <c r="N5" s="80"/>
      <c r="O5" s="80"/>
      <c r="P5" s="80"/>
    </row>
    <row r="6" spans="1:25" s="56" customFormat="1" ht="16.5" customHeight="1">
      <c r="A6" s="268"/>
      <c r="B6" s="269"/>
      <c r="C6" s="269"/>
      <c r="D6" s="269"/>
      <c r="E6" s="31"/>
      <c r="F6" s="31"/>
      <c r="G6" s="31"/>
      <c r="H6" s="31"/>
      <c r="I6" s="31"/>
      <c r="J6" s="31"/>
      <c r="K6" s="80"/>
      <c r="L6" s="80"/>
      <c r="M6" s="80"/>
      <c r="N6" s="80"/>
      <c r="O6" s="80"/>
      <c r="P6" s="80"/>
    </row>
    <row r="7" spans="1:25" s="56" customFormat="1" ht="16.5" customHeight="1">
      <c r="A7" s="268"/>
      <c r="B7" s="269"/>
      <c r="C7" s="269"/>
      <c r="D7" s="269"/>
      <c r="E7" s="31"/>
      <c r="F7" s="31"/>
      <c r="G7" s="31"/>
      <c r="H7" s="31"/>
      <c r="I7" s="31"/>
      <c r="J7" s="31"/>
      <c r="K7" s="80"/>
      <c r="L7" s="80"/>
      <c r="M7" s="80"/>
      <c r="N7" s="80"/>
      <c r="O7" s="80"/>
      <c r="P7" s="80"/>
    </row>
    <row r="8" spans="1:25" s="56" customFormat="1" ht="16.5" customHeight="1">
      <c r="A8" s="268"/>
      <c r="B8" s="269"/>
      <c r="C8" s="269"/>
      <c r="D8" s="269"/>
      <c r="E8" s="31"/>
      <c r="F8" s="31"/>
      <c r="G8" s="31"/>
      <c r="H8" s="31"/>
      <c r="I8" s="31"/>
      <c r="J8" s="31"/>
      <c r="K8" s="80"/>
      <c r="L8" s="80"/>
      <c r="M8" s="80"/>
      <c r="N8" s="80"/>
      <c r="O8" s="80"/>
      <c r="P8" s="80"/>
    </row>
    <row r="9" spans="1:25" s="56" customFormat="1" ht="16.5" customHeight="1">
      <c r="A9" s="268"/>
      <c r="B9" s="269"/>
      <c r="C9" s="269"/>
      <c r="D9" s="269"/>
      <c r="E9" s="31"/>
      <c r="F9" s="31"/>
      <c r="G9" s="31"/>
      <c r="H9" s="31"/>
      <c r="I9" s="31"/>
      <c r="J9" s="31"/>
      <c r="K9" s="80"/>
      <c r="L9" s="80"/>
      <c r="M9" s="80"/>
      <c r="N9" s="80"/>
      <c r="O9" s="80"/>
      <c r="P9" s="80"/>
    </row>
    <row r="10" spans="1:25" s="56" customFormat="1" ht="16.5" customHeight="1">
      <c r="A10" s="268"/>
      <c r="B10" s="269"/>
      <c r="C10" s="269"/>
      <c r="D10" s="269"/>
      <c r="E10" s="31"/>
      <c r="F10" s="31"/>
      <c r="G10" s="31"/>
      <c r="H10" s="31"/>
      <c r="I10" s="31"/>
      <c r="J10" s="31"/>
      <c r="K10" s="80"/>
      <c r="L10" s="80"/>
      <c r="M10" s="80"/>
      <c r="N10" s="80"/>
      <c r="O10" s="80"/>
      <c r="P10" s="80"/>
    </row>
    <row r="11" spans="1:25" s="56" customFormat="1" ht="16.5" customHeight="1">
      <c r="A11" s="268"/>
      <c r="B11" s="269"/>
      <c r="C11" s="269"/>
      <c r="D11" s="269"/>
      <c r="E11" s="31"/>
      <c r="F11" s="31"/>
      <c r="G11" s="31"/>
      <c r="H11" s="31"/>
      <c r="I11" s="31"/>
      <c r="J11" s="31"/>
      <c r="K11" s="80"/>
      <c r="L11" s="80"/>
      <c r="M11" s="80"/>
      <c r="N11" s="80"/>
      <c r="O11" s="80"/>
      <c r="P11" s="80"/>
    </row>
    <row r="12" spans="1:25" s="56" customFormat="1" ht="16.5" customHeight="1">
      <c r="A12" s="268"/>
      <c r="B12" s="269"/>
      <c r="C12" s="269"/>
      <c r="D12" s="269"/>
      <c r="E12" s="31"/>
      <c r="F12" s="31"/>
      <c r="G12" s="31"/>
      <c r="H12" s="31"/>
      <c r="I12" s="31"/>
      <c r="J12" s="31"/>
      <c r="K12" s="80"/>
      <c r="L12" s="80"/>
      <c r="M12" s="80"/>
      <c r="N12" s="80"/>
      <c r="O12" s="80"/>
      <c r="P12" s="80"/>
    </row>
    <row r="13" spans="1:25" s="56" customFormat="1" ht="16.5" customHeight="1">
      <c r="A13" s="268"/>
      <c r="B13" s="269"/>
      <c r="C13" s="269"/>
      <c r="D13" s="269"/>
      <c r="E13" s="31"/>
      <c r="F13" s="31"/>
      <c r="G13" s="31"/>
      <c r="H13" s="31"/>
      <c r="I13" s="31"/>
      <c r="J13" s="31"/>
      <c r="K13" s="80"/>
      <c r="L13" s="80"/>
      <c r="M13" s="80"/>
      <c r="N13" s="80"/>
      <c r="O13" s="80"/>
      <c r="P13" s="80"/>
    </row>
    <row r="14" spans="1:25" s="56" customFormat="1" ht="16.5" customHeight="1">
      <c r="A14" s="268"/>
      <c r="B14" s="269"/>
      <c r="C14" s="269"/>
      <c r="D14" s="269"/>
      <c r="E14" s="31"/>
      <c r="F14" s="31"/>
      <c r="G14" s="31"/>
      <c r="H14" s="31"/>
      <c r="I14" s="31"/>
      <c r="J14" s="31"/>
      <c r="K14" s="80"/>
      <c r="L14" s="80"/>
      <c r="M14" s="80"/>
      <c r="N14" s="80"/>
      <c r="O14" s="80"/>
      <c r="P14" s="80"/>
    </row>
    <row r="15" spans="1:25" s="56" customFormat="1" ht="16.5" customHeight="1">
      <c r="A15" s="268"/>
      <c r="B15" s="269"/>
      <c r="C15" s="269"/>
      <c r="D15" s="269"/>
      <c r="E15" s="31"/>
      <c r="F15" s="31"/>
      <c r="G15" s="31"/>
      <c r="H15" s="31"/>
      <c r="I15" s="31"/>
      <c r="J15" s="31"/>
      <c r="K15" s="80"/>
      <c r="L15" s="80"/>
      <c r="M15" s="80"/>
      <c r="N15" s="80"/>
      <c r="O15" s="80"/>
      <c r="P15" s="80"/>
    </row>
    <row r="16" spans="1:25" s="56" customFormat="1" ht="16.5" customHeight="1">
      <c r="A16" s="268"/>
      <c r="B16" s="269"/>
      <c r="C16" s="269"/>
      <c r="D16" s="269"/>
      <c r="E16" s="31"/>
      <c r="F16" s="31"/>
      <c r="G16" s="31"/>
      <c r="H16" s="31"/>
      <c r="I16" s="31"/>
      <c r="J16" s="31"/>
      <c r="K16" s="80"/>
      <c r="L16" s="80"/>
      <c r="M16" s="80"/>
      <c r="N16" s="80"/>
      <c r="O16" s="80"/>
      <c r="P16" s="80"/>
    </row>
    <row r="17" spans="1:24" s="56" customFormat="1" ht="16.5" customHeight="1">
      <c r="A17" s="268"/>
      <c r="B17" s="269"/>
      <c r="C17" s="269"/>
      <c r="D17" s="269"/>
      <c r="E17" s="31"/>
      <c r="F17" s="31"/>
      <c r="G17" s="31"/>
      <c r="H17" s="31"/>
      <c r="I17" s="31"/>
      <c r="J17" s="31"/>
      <c r="K17" s="80"/>
      <c r="L17" s="80"/>
      <c r="M17" s="80"/>
      <c r="N17" s="80"/>
      <c r="O17" s="80"/>
      <c r="P17" s="80"/>
    </row>
    <row r="18" spans="1:24" ht="13.8">
      <c r="A18" s="19"/>
      <c r="B18" s="20"/>
      <c r="C18" s="20"/>
      <c r="D18" s="20"/>
      <c r="E18" s="20"/>
      <c r="F18" s="20"/>
      <c r="G18" s="20"/>
      <c r="H18" s="20"/>
      <c r="I18" s="20"/>
      <c r="J18" s="69"/>
      <c r="K18" s="608" t="s">
        <v>40</v>
      </c>
      <c r="L18" s="608"/>
      <c r="M18" s="608"/>
      <c r="N18" s="608"/>
      <c r="O18" s="608"/>
      <c r="P18" s="608"/>
      <c r="S18" t="s">
        <v>408</v>
      </c>
    </row>
    <row r="19" spans="1:24" ht="13.8">
      <c r="A19" s="21"/>
      <c r="B19" s="21" t="s">
        <v>257</v>
      </c>
      <c r="C19" s="21" t="s">
        <v>258</v>
      </c>
      <c r="D19" s="21" t="s">
        <v>259</v>
      </c>
      <c r="E19" s="21" t="s">
        <v>260</v>
      </c>
      <c r="F19" s="21" t="s">
        <v>261</v>
      </c>
      <c r="G19" s="21" t="s">
        <v>216</v>
      </c>
      <c r="H19" s="21" t="s">
        <v>59</v>
      </c>
      <c r="I19" s="20"/>
      <c r="J19" s="289" t="s">
        <v>28</v>
      </c>
      <c r="K19" s="20" t="s">
        <v>35</v>
      </c>
      <c r="L19" s="20" t="s">
        <v>36</v>
      </c>
      <c r="M19" s="20" t="s">
        <v>37</v>
      </c>
      <c r="N19" s="20" t="s">
        <v>38</v>
      </c>
      <c r="O19" s="20" t="s">
        <v>39</v>
      </c>
      <c r="P19" s="66" t="s">
        <v>59</v>
      </c>
      <c r="Q19" s="440" t="s">
        <v>532</v>
      </c>
      <c r="S19" s="86" t="s">
        <v>35</v>
      </c>
      <c r="T19" s="86" t="s">
        <v>36</v>
      </c>
      <c r="U19" s="86" t="s">
        <v>37</v>
      </c>
      <c r="V19" s="86" t="s">
        <v>38</v>
      </c>
      <c r="W19" s="86" t="s">
        <v>39</v>
      </c>
      <c r="X19" s="66" t="s">
        <v>59</v>
      </c>
    </row>
    <row r="20" spans="1:24" ht="13.8">
      <c r="A20" s="21" t="s">
        <v>202</v>
      </c>
      <c r="B20" s="21">
        <v>69</v>
      </c>
      <c r="C20" s="21">
        <v>36</v>
      </c>
      <c r="D20" s="21">
        <v>8</v>
      </c>
      <c r="E20" s="21">
        <v>15</v>
      </c>
      <c r="F20" s="21">
        <v>2</v>
      </c>
      <c r="G20" s="21">
        <v>0</v>
      </c>
      <c r="H20" s="21">
        <v>130</v>
      </c>
      <c r="I20" s="20"/>
      <c r="J20" s="69"/>
      <c r="K20" s="20"/>
      <c r="L20" s="20"/>
      <c r="M20" s="20"/>
      <c r="N20" s="20"/>
      <c r="O20" s="20"/>
      <c r="P20" s="20"/>
    </row>
    <row r="21" spans="1:24" ht="13.8">
      <c r="A21" s="21" t="s">
        <v>203</v>
      </c>
      <c r="B21" s="21">
        <v>54</v>
      </c>
      <c r="C21" s="21">
        <v>32</v>
      </c>
      <c r="D21" s="21">
        <v>14</v>
      </c>
      <c r="E21" s="21">
        <v>24</v>
      </c>
      <c r="F21" s="21">
        <v>1</v>
      </c>
      <c r="G21" s="21">
        <v>0</v>
      </c>
      <c r="H21" s="21">
        <v>125</v>
      </c>
      <c r="I21" s="20"/>
      <c r="J21" s="69"/>
      <c r="K21" s="20"/>
      <c r="L21" s="20"/>
      <c r="M21" s="20"/>
      <c r="N21" s="20"/>
      <c r="O21" s="20"/>
      <c r="P21" s="20"/>
    </row>
    <row r="22" spans="1:24" ht="13.8">
      <c r="A22" s="21" t="s">
        <v>204</v>
      </c>
      <c r="B22" s="21">
        <v>72</v>
      </c>
      <c r="C22" s="21">
        <v>36</v>
      </c>
      <c r="D22" s="21">
        <v>8</v>
      </c>
      <c r="E22" s="21">
        <v>12</v>
      </c>
      <c r="F22" s="21">
        <v>1</v>
      </c>
      <c r="G22" s="21">
        <v>0</v>
      </c>
      <c r="H22" s="21">
        <v>129</v>
      </c>
      <c r="I22" s="20"/>
      <c r="J22" s="69"/>
      <c r="K22" s="20"/>
      <c r="L22" s="20"/>
      <c r="M22" s="20"/>
      <c r="N22" s="20"/>
      <c r="O22" s="20"/>
      <c r="P22" s="20"/>
    </row>
    <row r="23" spans="1:24" ht="13.8">
      <c r="A23" s="21" t="s">
        <v>205</v>
      </c>
      <c r="B23" s="21">
        <v>60</v>
      </c>
      <c r="C23" s="21">
        <v>37</v>
      </c>
      <c r="D23" s="21">
        <v>12</v>
      </c>
      <c r="E23" s="21">
        <v>12</v>
      </c>
      <c r="F23" s="21">
        <v>4</v>
      </c>
      <c r="G23" s="21">
        <v>0</v>
      </c>
      <c r="H23" s="21">
        <v>125</v>
      </c>
      <c r="I23" s="20"/>
      <c r="J23" s="69"/>
      <c r="K23" s="20"/>
      <c r="L23" s="20"/>
      <c r="M23" s="20"/>
      <c r="N23" s="20"/>
      <c r="O23" s="20"/>
      <c r="P23" s="20"/>
    </row>
    <row r="24" spans="1:24" ht="13.8">
      <c r="A24" s="99" t="s">
        <v>206</v>
      </c>
      <c r="B24" s="100">
        <v>46</v>
      </c>
      <c r="C24" s="100">
        <v>34</v>
      </c>
      <c r="D24" s="100">
        <v>9</v>
      </c>
      <c r="E24" s="100">
        <v>8</v>
      </c>
      <c r="F24" s="100">
        <v>11</v>
      </c>
      <c r="G24" s="100">
        <v>0</v>
      </c>
      <c r="H24" s="100">
        <v>108</v>
      </c>
      <c r="I24" s="95"/>
      <c r="J24" s="94" t="s">
        <v>12</v>
      </c>
      <c r="K24" s="101">
        <f>SUM(B21:B24)</f>
        <v>232</v>
      </c>
      <c r="L24" s="101">
        <f>SUM(C21:C24)</f>
        <v>139</v>
      </c>
      <c r="M24" s="101">
        <f>SUM(D21:D24)</f>
        <v>43</v>
      </c>
      <c r="N24" s="101">
        <f>SUM(E21:E24)</f>
        <v>56</v>
      </c>
      <c r="O24" s="101">
        <f>SUM(F21:F24)</f>
        <v>17</v>
      </c>
      <c r="P24" s="101">
        <f>SUM(H21:H24)</f>
        <v>487</v>
      </c>
      <c r="Q24" s="441">
        <f>M24/P24</f>
        <v>8.8295687885010271E-2</v>
      </c>
      <c r="S24" s="102">
        <f>K24/K$24</f>
        <v>1</v>
      </c>
      <c r="T24" s="102">
        <f t="shared" ref="T24:T55" si="0">L24/L$24</f>
        <v>1</v>
      </c>
      <c r="U24" s="102">
        <f t="shared" ref="U24:U55" si="1">M24/M$24</f>
        <v>1</v>
      </c>
      <c r="V24" s="102">
        <f t="shared" ref="V24:V55" si="2">N24/N$24</f>
        <v>1</v>
      </c>
      <c r="W24" s="102">
        <f t="shared" ref="W24:W55" si="3">O24/O$24</f>
        <v>1</v>
      </c>
      <c r="X24" s="102">
        <f t="shared" ref="X24:X55" si="4">P24/P$24</f>
        <v>1</v>
      </c>
    </row>
    <row r="25" spans="1:24" ht="13.8">
      <c r="A25" s="22" t="s">
        <v>207</v>
      </c>
      <c r="B25" s="21">
        <v>70</v>
      </c>
      <c r="C25" s="21">
        <v>32</v>
      </c>
      <c r="D25" s="21">
        <v>8</v>
      </c>
      <c r="E25" s="21">
        <v>12</v>
      </c>
      <c r="F25" s="21">
        <v>6</v>
      </c>
      <c r="G25" s="21">
        <v>0</v>
      </c>
      <c r="H25" s="21">
        <v>128</v>
      </c>
      <c r="I25" s="20"/>
      <c r="J25" s="73" t="s">
        <v>12</v>
      </c>
      <c r="K25" s="23">
        <f t="shared" ref="K25:K68" si="5">SUM(B22:B25)</f>
        <v>248</v>
      </c>
      <c r="L25" s="23">
        <f t="shared" ref="L25:L68" si="6">SUM(C22:C25)</f>
        <v>139</v>
      </c>
      <c r="M25" s="23">
        <f t="shared" ref="M25:M68" si="7">SUM(D22:D25)</f>
        <v>37</v>
      </c>
      <c r="N25" s="23">
        <f t="shared" ref="N25:N68" si="8">SUM(E22:E25)</f>
        <v>44</v>
      </c>
      <c r="O25" s="23">
        <f t="shared" ref="O25:O68" si="9">SUM(F22:F25)</f>
        <v>22</v>
      </c>
      <c r="P25" s="23">
        <f t="shared" ref="P25:P68" si="10">SUM(H22:H25)</f>
        <v>490</v>
      </c>
      <c r="Q25" s="441">
        <f t="shared" ref="Q25:Q83" si="11">M25/P25</f>
        <v>7.5510204081632656E-2</v>
      </c>
      <c r="S25" s="25">
        <f t="shared" ref="S25:S55" si="12">K25/K$24</f>
        <v>1.0689655172413792</v>
      </c>
      <c r="T25" s="25">
        <f t="shared" si="0"/>
        <v>1</v>
      </c>
      <c r="U25" s="25">
        <f t="shared" si="1"/>
        <v>0.86046511627906974</v>
      </c>
      <c r="V25" s="25">
        <f t="shared" si="2"/>
        <v>0.7857142857142857</v>
      </c>
      <c r="W25" s="25">
        <f t="shared" si="3"/>
        <v>1.2941176470588236</v>
      </c>
      <c r="X25" s="25">
        <f t="shared" si="4"/>
        <v>1.0061601642710472</v>
      </c>
    </row>
    <row r="26" spans="1:24" ht="13.8">
      <c r="A26" s="22" t="s">
        <v>208</v>
      </c>
      <c r="B26" s="21">
        <v>59</v>
      </c>
      <c r="C26" s="21">
        <v>35</v>
      </c>
      <c r="D26" s="21">
        <v>3</v>
      </c>
      <c r="E26" s="21">
        <v>11</v>
      </c>
      <c r="F26" s="21">
        <v>1</v>
      </c>
      <c r="G26" s="21">
        <v>0</v>
      </c>
      <c r="H26" s="21">
        <v>109</v>
      </c>
      <c r="I26" s="20"/>
      <c r="J26" s="73" t="s">
        <v>12</v>
      </c>
      <c r="K26" s="23">
        <f t="shared" si="5"/>
        <v>235</v>
      </c>
      <c r="L26" s="23">
        <f t="shared" si="6"/>
        <v>138</v>
      </c>
      <c r="M26" s="23">
        <f t="shared" si="7"/>
        <v>32</v>
      </c>
      <c r="N26" s="23">
        <f t="shared" si="8"/>
        <v>43</v>
      </c>
      <c r="O26" s="23">
        <f t="shared" si="9"/>
        <v>22</v>
      </c>
      <c r="P26" s="23">
        <f t="shared" si="10"/>
        <v>470</v>
      </c>
      <c r="Q26" s="441">
        <f t="shared" si="11"/>
        <v>6.8085106382978725E-2</v>
      </c>
      <c r="S26" s="25">
        <f t="shared" si="12"/>
        <v>1.0129310344827587</v>
      </c>
      <c r="T26" s="25">
        <f t="shared" si="0"/>
        <v>0.9928057553956835</v>
      </c>
      <c r="U26" s="25">
        <f t="shared" si="1"/>
        <v>0.7441860465116279</v>
      </c>
      <c r="V26" s="25">
        <f t="shared" si="2"/>
        <v>0.7678571428571429</v>
      </c>
      <c r="W26" s="25">
        <f t="shared" si="3"/>
        <v>1.2941176470588236</v>
      </c>
      <c r="X26" s="25">
        <f t="shared" si="4"/>
        <v>0.96509240246406569</v>
      </c>
    </row>
    <row r="27" spans="1:24" ht="13.8">
      <c r="A27" s="22" t="s">
        <v>209</v>
      </c>
      <c r="B27" s="21">
        <v>69</v>
      </c>
      <c r="C27" s="21">
        <v>31</v>
      </c>
      <c r="D27" s="21">
        <v>10</v>
      </c>
      <c r="E27" s="21">
        <v>6</v>
      </c>
      <c r="F27" s="21">
        <v>1</v>
      </c>
      <c r="G27" s="21">
        <v>0</v>
      </c>
      <c r="H27" s="21">
        <v>117</v>
      </c>
      <c r="I27" s="20"/>
      <c r="J27" s="73" t="s">
        <v>12</v>
      </c>
      <c r="K27" s="23">
        <f t="shared" si="5"/>
        <v>244</v>
      </c>
      <c r="L27" s="23">
        <f t="shared" si="6"/>
        <v>132</v>
      </c>
      <c r="M27" s="23">
        <f t="shared" si="7"/>
        <v>30</v>
      </c>
      <c r="N27" s="23">
        <f t="shared" si="8"/>
        <v>37</v>
      </c>
      <c r="O27" s="23">
        <f t="shared" si="9"/>
        <v>19</v>
      </c>
      <c r="P27" s="23">
        <f t="shared" si="10"/>
        <v>462</v>
      </c>
      <c r="Q27" s="441">
        <f t="shared" si="11"/>
        <v>6.4935064935064929E-2</v>
      </c>
      <c r="S27" s="25">
        <f t="shared" si="12"/>
        <v>1.0517241379310345</v>
      </c>
      <c r="T27" s="25">
        <f t="shared" si="0"/>
        <v>0.94964028776978415</v>
      </c>
      <c r="U27" s="25">
        <f t="shared" si="1"/>
        <v>0.69767441860465118</v>
      </c>
      <c r="V27" s="25">
        <f t="shared" si="2"/>
        <v>0.6607142857142857</v>
      </c>
      <c r="W27" s="25">
        <f t="shared" si="3"/>
        <v>1.1176470588235294</v>
      </c>
      <c r="X27" s="25">
        <f t="shared" si="4"/>
        <v>0.94866529774127306</v>
      </c>
    </row>
    <row r="28" spans="1:24" ht="13.8">
      <c r="A28" s="22" t="s">
        <v>162</v>
      </c>
      <c r="B28" s="21">
        <v>68</v>
      </c>
      <c r="C28" s="21">
        <v>28</v>
      </c>
      <c r="D28" s="21">
        <v>13</v>
      </c>
      <c r="E28" s="21">
        <v>9</v>
      </c>
      <c r="F28" s="21">
        <v>4</v>
      </c>
      <c r="G28" s="21">
        <v>0</v>
      </c>
      <c r="H28" s="21">
        <v>122</v>
      </c>
      <c r="I28" s="20"/>
      <c r="J28" s="73" t="s">
        <v>13</v>
      </c>
      <c r="K28" s="23">
        <f t="shared" si="5"/>
        <v>266</v>
      </c>
      <c r="L28" s="23">
        <f t="shared" si="6"/>
        <v>126</v>
      </c>
      <c r="M28" s="23">
        <f t="shared" si="7"/>
        <v>34</v>
      </c>
      <c r="N28" s="23">
        <f t="shared" si="8"/>
        <v>38</v>
      </c>
      <c r="O28" s="23">
        <f t="shared" si="9"/>
        <v>12</v>
      </c>
      <c r="P28" s="23">
        <f t="shared" si="10"/>
        <v>476</v>
      </c>
      <c r="Q28" s="441">
        <f t="shared" si="11"/>
        <v>7.1428571428571425E-2</v>
      </c>
      <c r="S28" s="25">
        <f t="shared" si="12"/>
        <v>1.146551724137931</v>
      </c>
      <c r="T28" s="25">
        <f t="shared" si="0"/>
        <v>0.90647482014388492</v>
      </c>
      <c r="U28" s="25">
        <f t="shared" si="1"/>
        <v>0.79069767441860461</v>
      </c>
      <c r="V28" s="25">
        <f t="shared" si="2"/>
        <v>0.6785714285714286</v>
      </c>
      <c r="W28" s="25">
        <f t="shared" si="3"/>
        <v>0.70588235294117652</v>
      </c>
      <c r="X28" s="25">
        <f t="shared" si="4"/>
        <v>0.97741273100616022</v>
      </c>
    </row>
    <row r="29" spans="1:24" ht="13.8">
      <c r="A29" s="22" t="s">
        <v>163</v>
      </c>
      <c r="B29" s="21">
        <v>66</v>
      </c>
      <c r="C29" s="21">
        <v>34</v>
      </c>
      <c r="D29" s="21">
        <v>5</v>
      </c>
      <c r="E29" s="21">
        <v>17</v>
      </c>
      <c r="F29" s="21">
        <v>1</v>
      </c>
      <c r="G29" s="21">
        <v>0</v>
      </c>
      <c r="H29" s="21">
        <v>123</v>
      </c>
      <c r="I29" s="20"/>
      <c r="J29" s="73" t="s">
        <v>13</v>
      </c>
      <c r="K29" s="23">
        <f t="shared" si="5"/>
        <v>262</v>
      </c>
      <c r="L29" s="23">
        <f t="shared" si="6"/>
        <v>128</v>
      </c>
      <c r="M29" s="23">
        <f t="shared" si="7"/>
        <v>31</v>
      </c>
      <c r="N29" s="23">
        <f t="shared" si="8"/>
        <v>43</v>
      </c>
      <c r="O29" s="23">
        <f t="shared" si="9"/>
        <v>7</v>
      </c>
      <c r="P29" s="23">
        <f t="shared" si="10"/>
        <v>471</v>
      </c>
      <c r="Q29" s="441">
        <f t="shared" si="11"/>
        <v>6.5817409766454352E-2</v>
      </c>
      <c r="S29" s="25">
        <f t="shared" si="12"/>
        <v>1.1293103448275863</v>
      </c>
      <c r="T29" s="25">
        <f t="shared" si="0"/>
        <v>0.92086330935251803</v>
      </c>
      <c r="U29" s="25">
        <f t="shared" si="1"/>
        <v>0.72093023255813948</v>
      </c>
      <c r="V29" s="25">
        <f t="shared" si="2"/>
        <v>0.7678571428571429</v>
      </c>
      <c r="W29" s="25">
        <f t="shared" si="3"/>
        <v>0.41176470588235292</v>
      </c>
      <c r="X29" s="25">
        <f t="shared" si="4"/>
        <v>0.96714579055441474</v>
      </c>
    </row>
    <row r="30" spans="1:24" ht="13.8">
      <c r="A30" s="22" t="s">
        <v>164</v>
      </c>
      <c r="B30" s="21">
        <v>47</v>
      </c>
      <c r="C30" s="21">
        <v>20</v>
      </c>
      <c r="D30" s="21">
        <v>6</v>
      </c>
      <c r="E30" s="21">
        <v>12</v>
      </c>
      <c r="F30" s="21">
        <v>1</v>
      </c>
      <c r="G30" s="21">
        <v>0</v>
      </c>
      <c r="H30" s="21">
        <v>86</v>
      </c>
      <c r="I30" s="20"/>
      <c r="J30" s="73" t="s">
        <v>13</v>
      </c>
      <c r="K30" s="23">
        <f t="shared" si="5"/>
        <v>250</v>
      </c>
      <c r="L30" s="23">
        <f t="shared" si="6"/>
        <v>113</v>
      </c>
      <c r="M30" s="23">
        <f t="shared" si="7"/>
        <v>34</v>
      </c>
      <c r="N30" s="23">
        <f t="shared" si="8"/>
        <v>44</v>
      </c>
      <c r="O30" s="23">
        <f t="shared" si="9"/>
        <v>7</v>
      </c>
      <c r="P30" s="23">
        <f t="shared" si="10"/>
        <v>448</v>
      </c>
      <c r="Q30" s="441">
        <f t="shared" si="11"/>
        <v>7.5892857142857137E-2</v>
      </c>
      <c r="S30" s="25">
        <f t="shared" si="12"/>
        <v>1.0775862068965518</v>
      </c>
      <c r="T30" s="25">
        <f t="shared" si="0"/>
        <v>0.81294964028776984</v>
      </c>
      <c r="U30" s="25">
        <f t="shared" si="1"/>
        <v>0.79069767441860461</v>
      </c>
      <c r="V30" s="25">
        <f t="shared" si="2"/>
        <v>0.7857142857142857</v>
      </c>
      <c r="W30" s="25">
        <f t="shared" si="3"/>
        <v>0.41176470588235292</v>
      </c>
      <c r="X30" s="25">
        <f t="shared" si="4"/>
        <v>0.91991786447638602</v>
      </c>
    </row>
    <row r="31" spans="1:24" ht="13.8">
      <c r="A31" s="22" t="s">
        <v>165</v>
      </c>
      <c r="B31" s="21">
        <v>53</v>
      </c>
      <c r="C31" s="21">
        <v>43</v>
      </c>
      <c r="D31" s="21">
        <v>10</v>
      </c>
      <c r="E31" s="21">
        <v>14</v>
      </c>
      <c r="F31" s="21">
        <v>4</v>
      </c>
      <c r="G31" s="21">
        <v>0</v>
      </c>
      <c r="H31" s="21">
        <v>124</v>
      </c>
      <c r="I31" s="20"/>
      <c r="J31" s="73" t="s">
        <v>13</v>
      </c>
      <c r="K31" s="23">
        <f t="shared" si="5"/>
        <v>234</v>
      </c>
      <c r="L31" s="23">
        <f t="shared" si="6"/>
        <v>125</v>
      </c>
      <c r="M31" s="23">
        <f t="shared" si="7"/>
        <v>34</v>
      </c>
      <c r="N31" s="23">
        <f t="shared" si="8"/>
        <v>52</v>
      </c>
      <c r="O31" s="23">
        <f t="shared" si="9"/>
        <v>10</v>
      </c>
      <c r="P31" s="23">
        <f t="shared" si="10"/>
        <v>455</v>
      </c>
      <c r="Q31" s="441">
        <f t="shared" si="11"/>
        <v>7.4725274725274723E-2</v>
      </c>
      <c r="S31" s="25">
        <f t="shared" si="12"/>
        <v>1.0086206896551724</v>
      </c>
      <c r="T31" s="25">
        <f t="shared" si="0"/>
        <v>0.89928057553956831</v>
      </c>
      <c r="U31" s="25">
        <f t="shared" si="1"/>
        <v>0.79069767441860461</v>
      </c>
      <c r="V31" s="25">
        <f t="shared" si="2"/>
        <v>0.9285714285714286</v>
      </c>
      <c r="W31" s="25">
        <f t="shared" si="3"/>
        <v>0.58823529411764708</v>
      </c>
      <c r="X31" s="25">
        <f t="shared" si="4"/>
        <v>0.93429158110882959</v>
      </c>
    </row>
    <row r="32" spans="1:24" ht="13.8">
      <c r="A32" s="22" t="s">
        <v>166</v>
      </c>
      <c r="B32" s="21">
        <v>55</v>
      </c>
      <c r="C32" s="21">
        <v>31</v>
      </c>
      <c r="D32" s="21">
        <v>10</v>
      </c>
      <c r="E32" s="21">
        <v>9</v>
      </c>
      <c r="F32" s="21">
        <v>8</v>
      </c>
      <c r="G32" s="21">
        <v>0</v>
      </c>
      <c r="H32" s="21">
        <v>113</v>
      </c>
      <c r="I32" s="20"/>
      <c r="J32" s="73" t="s">
        <v>14</v>
      </c>
      <c r="K32" s="23">
        <f t="shared" si="5"/>
        <v>221</v>
      </c>
      <c r="L32" s="23">
        <f t="shared" si="6"/>
        <v>128</v>
      </c>
      <c r="M32" s="23">
        <f t="shared" si="7"/>
        <v>31</v>
      </c>
      <c r="N32" s="23">
        <f t="shared" si="8"/>
        <v>52</v>
      </c>
      <c r="O32" s="23">
        <f t="shared" si="9"/>
        <v>14</v>
      </c>
      <c r="P32" s="23">
        <f t="shared" si="10"/>
        <v>446</v>
      </c>
      <c r="Q32" s="441">
        <f t="shared" si="11"/>
        <v>6.9506726457399109E-2</v>
      </c>
      <c r="S32" s="25">
        <f t="shared" si="12"/>
        <v>0.95258620689655171</v>
      </c>
      <c r="T32" s="25">
        <f t="shared" si="0"/>
        <v>0.92086330935251803</v>
      </c>
      <c r="U32" s="25">
        <f t="shared" si="1"/>
        <v>0.72093023255813948</v>
      </c>
      <c r="V32" s="25">
        <f t="shared" si="2"/>
        <v>0.9285714285714286</v>
      </c>
      <c r="W32" s="25">
        <f t="shared" si="3"/>
        <v>0.82352941176470584</v>
      </c>
      <c r="X32" s="25">
        <f t="shared" si="4"/>
        <v>0.91581108829568791</v>
      </c>
    </row>
    <row r="33" spans="1:24" ht="13.8">
      <c r="A33" s="22" t="s">
        <v>167</v>
      </c>
      <c r="B33" s="21">
        <v>55</v>
      </c>
      <c r="C33" s="21">
        <v>28</v>
      </c>
      <c r="D33" s="21">
        <v>5</v>
      </c>
      <c r="E33" s="21">
        <v>16</v>
      </c>
      <c r="F33" s="21">
        <v>2</v>
      </c>
      <c r="G33" s="21">
        <v>0</v>
      </c>
      <c r="H33" s="21">
        <v>106</v>
      </c>
      <c r="I33" s="20"/>
      <c r="J33" s="73" t="s">
        <v>14</v>
      </c>
      <c r="K33" s="23">
        <f t="shared" si="5"/>
        <v>210</v>
      </c>
      <c r="L33" s="23">
        <f t="shared" si="6"/>
        <v>122</v>
      </c>
      <c r="M33" s="23">
        <f t="shared" si="7"/>
        <v>31</v>
      </c>
      <c r="N33" s="23">
        <f t="shared" si="8"/>
        <v>51</v>
      </c>
      <c r="O33" s="23">
        <f t="shared" si="9"/>
        <v>15</v>
      </c>
      <c r="P33" s="23">
        <f t="shared" si="10"/>
        <v>429</v>
      </c>
      <c r="Q33" s="441">
        <f t="shared" si="11"/>
        <v>7.2261072261072257E-2</v>
      </c>
      <c r="S33" s="25">
        <f t="shared" si="12"/>
        <v>0.90517241379310343</v>
      </c>
      <c r="T33" s="25">
        <f t="shared" si="0"/>
        <v>0.87769784172661869</v>
      </c>
      <c r="U33" s="25">
        <f t="shared" si="1"/>
        <v>0.72093023255813948</v>
      </c>
      <c r="V33" s="25">
        <f t="shared" si="2"/>
        <v>0.9107142857142857</v>
      </c>
      <c r="W33" s="25">
        <f t="shared" si="3"/>
        <v>0.88235294117647056</v>
      </c>
      <c r="X33" s="25">
        <f t="shared" si="4"/>
        <v>0.8809034907597536</v>
      </c>
    </row>
    <row r="34" spans="1:24" ht="13.8">
      <c r="A34" s="22" t="s">
        <v>168</v>
      </c>
      <c r="B34" s="21">
        <v>52</v>
      </c>
      <c r="C34" s="21">
        <v>16</v>
      </c>
      <c r="D34" s="21">
        <v>5</v>
      </c>
      <c r="E34" s="21">
        <v>11</v>
      </c>
      <c r="F34" s="21">
        <v>2</v>
      </c>
      <c r="G34" s="21">
        <v>0</v>
      </c>
      <c r="H34" s="21">
        <v>86</v>
      </c>
      <c r="I34" s="20"/>
      <c r="J34" s="73" t="s">
        <v>14</v>
      </c>
      <c r="K34" s="23">
        <f t="shared" si="5"/>
        <v>215</v>
      </c>
      <c r="L34" s="23">
        <f t="shared" si="6"/>
        <v>118</v>
      </c>
      <c r="M34" s="23">
        <f t="shared" si="7"/>
        <v>30</v>
      </c>
      <c r="N34" s="23">
        <f t="shared" si="8"/>
        <v>50</v>
      </c>
      <c r="O34" s="23">
        <f t="shared" si="9"/>
        <v>16</v>
      </c>
      <c r="P34" s="23">
        <f t="shared" si="10"/>
        <v>429</v>
      </c>
      <c r="Q34" s="441">
        <f t="shared" si="11"/>
        <v>6.9930069930069935E-2</v>
      </c>
      <c r="S34" s="25">
        <f t="shared" si="12"/>
        <v>0.92672413793103448</v>
      </c>
      <c r="T34" s="25">
        <f t="shared" si="0"/>
        <v>0.84892086330935257</v>
      </c>
      <c r="U34" s="25">
        <f t="shared" si="1"/>
        <v>0.69767441860465118</v>
      </c>
      <c r="V34" s="25">
        <f t="shared" si="2"/>
        <v>0.8928571428571429</v>
      </c>
      <c r="W34" s="25">
        <f t="shared" si="3"/>
        <v>0.94117647058823528</v>
      </c>
      <c r="X34" s="25">
        <f t="shared" si="4"/>
        <v>0.8809034907597536</v>
      </c>
    </row>
    <row r="35" spans="1:24" ht="13.8">
      <c r="A35" s="22" t="s">
        <v>169</v>
      </c>
      <c r="B35" s="21">
        <v>58</v>
      </c>
      <c r="C35" s="21">
        <v>21</v>
      </c>
      <c r="D35" s="21">
        <v>10</v>
      </c>
      <c r="E35" s="21">
        <v>9</v>
      </c>
      <c r="F35" s="21">
        <v>2</v>
      </c>
      <c r="G35" s="21">
        <v>0</v>
      </c>
      <c r="H35" s="21">
        <v>100</v>
      </c>
      <c r="I35" s="20"/>
      <c r="J35" s="73" t="s">
        <v>14</v>
      </c>
      <c r="K35" s="23">
        <f t="shared" si="5"/>
        <v>220</v>
      </c>
      <c r="L35" s="23">
        <f t="shared" si="6"/>
        <v>96</v>
      </c>
      <c r="M35" s="23">
        <f t="shared" si="7"/>
        <v>30</v>
      </c>
      <c r="N35" s="23">
        <f t="shared" si="8"/>
        <v>45</v>
      </c>
      <c r="O35" s="23">
        <f t="shared" si="9"/>
        <v>14</v>
      </c>
      <c r="P35" s="23">
        <f t="shared" si="10"/>
        <v>405</v>
      </c>
      <c r="Q35" s="441">
        <f t="shared" si="11"/>
        <v>7.407407407407407E-2</v>
      </c>
      <c r="S35" s="25">
        <f t="shared" si="12"/>
        <v>0.94827586206896552</v>
      </c>
      <c r="T35" s="25">
        <f t="shared" si="0"/>
        <v>0.69064748201438853</v>
      </c>
      <c r="U35" s="25">
        <f t="shared" si="1"/>
        <v>0.69767441860465118</v>
      </c>
      <c r="V35" s="25">
        <f t="shared" si="2"/>
        <v>0.8035714285714286</v>
      </c>
      <c r="W35" s="25">
        <f t="shared" si="3"/>
        <v>0.82352941176470584</v>
      </c>
      <c r="X35" s="25">
        <f t="shared" si="4"/>
        <v>0.83162217659137572</v>
      </c>
    </row>
    <row r="36" spans="1:24" ht="13.8">
      <c r="A36" s="22" t="s">
        <v>170</v>
      </c>
      <c r="B36" s="21">
        <v>53</v>
      </c>
      <c r="C36" s="21">
        <v>36</v>
      </c>
      <c r="D36" s="21">
        <v>8</v>
      </c>
      <c r="E36" s="21">
        <v>16</v>
      </c>
      <c r="F36" s="21">
        <v>4</v>
      </c>
      <c r="G36" s="21">
        <v>0</v>
      </c>
      <c r="H36" s="21">
        <v>117</v>
      </c>
      <c r="I36" s="20"/>
      <c r="J36" s="73" t="s">
        <v>15</v>
      </c>
      <c r="K36" s="23">
        <f t="shared" si="5"/>
        <v>218</v>
      </c>
      <c r="L36" s="23">
        <f t="shared" si="6"/>
        <v>101</v>
      </c>
      <c r="M36" s="23">
        <f t="shared" si="7"/>
        <v>28</v>
      </c>
      <c r="N36" s="23">
        <f t="shared" si="8"/>
        <v>52</v>
      </c>
      <c r="O36" s="23">
        <f t="shared" si="9"/>
        <v>10</v>
      </c>
      <c r="P36" s="23">
        <f t="shared" si="10"/>
        <v>409</v>
      </c>
      <c r="Q36" s="441">
        <f t="shared" si="11"/>
        <v>6.8459657701711488E-2</v>
      </c>
      <c r="S36" s="25">
        <f t="shared" si="12"/>
        <v>0.93965517241379315</v>
      </c>
      <c r="T36" s="25">
        <f t="shared" si="0"/>
        <v>0.72661870503597126</v>
      </c>
      <c r="U36" s="25">
        <f t="shared" si="1"/>
        <v>0.65116279069767447</v>
      </c>
      <c r="V36" s="25">
        <f t="shared" si="2"/>
        <v>0.9285714285714286</v>
      </c>
      <c r="W36" s="25">
        <f t="shared" si="3"/>
        <v>0.58823529411764708</v>
      </c>
      <c r="X36" s="25">
        <f t="shared" si="4"/>
        <v>0.83983572895277203</v>
      </c>
    </row>
    <row r="37" spans="1:24" ht="13.8">
      <c r="A37" s="22" t="s">
        <v>171</v>
      </c>
      <c r="B37" s="21">
        <v>56</v>
      </c>
      <c r="C37" s="21">
        <v>32</v>
      </c>
      <c r="D37" s="21">
        <v>9</v>
      </c>
      <c r="E37" s="21">
        <v>17</v>
      </c>
      <c r="F37" s="21">
        <v>0</v>
      </c>
      <c r="G37" s="21">
        <v>0</v>
      </c>
      <c r="H37" s="21">
        <v>114</v>
      </c>
      <c r="I37" s="20"/>
      <c r="J37" s="73" t="s">
        <v>15</v>
      </c>
      <c r="K37" s="23">
        <f t="shared" si="5"/>
        <v>219</v>
      </c>
      <c r="L37" s="23">
        <f t="shared" si="6"/>
        <v>105</v>
      </c>
      <c r="M37" s="23">
        <f t="shared" si="7"/>
        <v>32</v>
      </c>
      <c r="N37" s="23">
        <f t="shared" si="8"/>
        <v>53</v>
      </c>
      <c r="O37" s="23">
        <f t="shared" si="9"/>
        <v>8</v>
      </c>
      <c r="P37" s="23">
        <f t="shared" si="10"/>
        <v>417</v>
      </c>
      <c r="Q37" s="441">
        <f t="shared" si="11"/>
        <v>7.6738609112709827E-2</v>
      </c>
      <c r="S37" s="25">
        <f t="shared" si="12"/>
        <v>0.94396551724137934</v>
      </c>
      <c r="T37" s="25">
        <f t="shared" si="0"/>
        <v>0.75539568345323738</v>
      </c>
      <c r="U37" s="25">
        <f t="shared" si="1"/>
        <v>0.7441860465116279</v>
      </c>
      <c r="V37" s="25">
        <f t="shared" si="2"/>
        <v>0.9464285714285714</v>
      </c>
      <c r="W37" s="25">
        <f t="shared" si="3"/>
        <v>0.47058823529411764</v>
      </c>
      <c r="X37" s="25">
        <f t="shared" si="4"/>
        <v>0.85626283367556466</v>
      </c>
    </row>
    <row r="38" spans="1:24" ht="13.8">
      <c r="A38" s="22" t="s">
        <v>172</v>
      </c>
      <c r="B38" s="21">
        <v>66</v>
      </c>
      <c r="C38" s="21">
        <v>36</v>
      </c>
      <c r="D38" s="21">
        <v>4</v>
      </c>
      <c r="E38" s="21">
        <v>14</v>
      </c>
      <c r="F38" s="21">
        <v>0</v>
      </c>
      <c r="G38" s="21">
        <v>0</v>
      </c>
      <c r="H38" s="21">
        <v>120</v>
      </c>
      <c r="I38" s="20"/>
      <c r="J38" s="73" t="s">
        <v>15</v>
      </c>
      <c r="K38" s="23">
        <f t="shared" si="5"/>
        <v>233</v>
      </c>
      <c r="L38" s="23">
        <f t="shared" si="6"/>
        <v>125</v>
      </c>
      <c r="M38" s="23">
        <f t="shared" si="7"/>
        <v>31</v>
      </c>
      <c r="N38" s="23">
        <f t="shared" si="8"/>
        <v>56</v>
      </c>
      <c r="O38" s="23">
        <f t="shared" si="9"/>
        <v>6</v>
      </c>
      <c r="P38" s="23">
        <f t="shared" si="10"/>
        <v>451</v>
      </c>
      <c r="Q38" s="441">
        <f t="shared" si="11"/>
        <v>6.8736141906873618E-2</v>
      </c>
      <c r="S38" s="25">
        <f t="shared" si="12"/>
        <v>1.0043103448275863</v>
      </c>
      <c r="T38" s="25">
        <f t="shared" si="0"/>
        <v>0.89928057553956831</v>
      </c>
      <c r="U38" s="25">
        <f t="shared" si="1"/>
        <v>0.72093023255813948</v>
      </c>
      <c r="V38" s="25">
        <f t="shared" si="2"/>
        <v>1</v>
      </c>
      <c r="W38" s="25">
        <f t="shared" si="3"/>
        <v>0.35294117647058826</v>
      </c>
      <c r="X38" s="25">
        <f t="shared" si="4"/>
        <v>0.92607802874743328</v>
      </c>
    </row>
    <row r="39" spans="1:24" ht="13.8">
      <c r="A39" s="22" t="s">
        <v>173</v>
      </c>
      <c r="B39" s="21">
        <v>60</v>
      </c>
      <c r="C39" s="21">
        <v>28</v>
      </c>
      <c r="D39" s="21">
        <v>7</v>
      </c>
      <c r="E39" s="21">
        <v>13</v>
      </c>
      <c r="F39" s="21">
        <v>2</v>
      </c>
      <c r="G39" s="21">
        <v>0</v>
      </c>
      <c r="H39" s="21">
        <v>110</v>
      </c>
      <c r="I39" s="20"/>
      <c r="J39" s="73" t="s">
        <v>15</v>
      </c>
      <c r="K39" s="23">
        <f t="shared" si="5"/>
        <v>235</v>
      </c>
      <c r="L39" s="23">
        <f t="shared" si="6"/>
        <v>132</v>
      </c>
      <c r="M39" s="23">
        <f t="shared" si="7"/>
        <v>28</v>
      </c>
      <c r="N39" s="23">
        <f t="shared" si="8"/>
        <v>60</v>
      </c>
      <c r="O39" s="23">
        <f t="shared" si="9"/>
        <v>6</v>
      </c>
      <c r="P39" s="23">
        <f t="shared" si="10"/>
        <v>461</v>
      </c>
      <c r="Q39" s="441">
        <f t="shared" si="11"/>
        <v>6.0737527114967459E-2</v>
      </c>
      <c r="S39" s="25">
        <f t="shared" si="12"/>
        <v>1.0129310344827587</v>
      </c>
      <c r="T39" s="25">
        <f t="shared" si="0"/>
        <v>0.94964028776978415</v>
      </c>
      <c r="U39" s="25">
        <f t="shared" si="1"/>
        <v>0.65116279069767447</v>
      </c>
      <c r="V39" s="25">
        <f t="shared" si="2"/>
        <v>1.0714285714285714</v>
      </c>
      <c r="W39" s="25">
        <f t="shared" si="3"/>
        <v>0.35294117647058826</v>
      </c>
      <c r="X39" s="25">
        <f t="shared" si="4"/>
        <v>0.94661190965092401</v>
      </c>
    </row>
    <row r="40" spans="1:24" ht="13.8">
      <c r="A40" s="22" t="s">
        <v>174</v>
      </c>
      <c r="B40" s="21">
        <v>57</v>
      </c>
      <c r="C40" s="21">
        <v>38</v>
      </c>
      <c r="D40" s="21">
        <v>12</v>
      </c>
      <c r="E40" s="21">
        <v>10</v>
      </c>
      <c r="F40" s="21">
        <v>0</v>
      </c>
      <c r="G40" s="21">
        <v>0</v>
      </c>
      <c r="H40" s="21">
        <v>117</v>
      </c>
      <c r="I40" s="20"/>
      <c r="J40" s="73" t="s">
        <v>16</v>
      </c>
      <c r="K40" s="23">
        <f t="shared" si="5"/>
        <v>239</v>
      </c>
      <c r="L40" s="23">
        <f t="shared" si="6"/>
        <v>134</v>
      </c>
      <c r="M40" s="23">
        <f t="shared" si="7"/>
        <v>32</v>
      </c>
      <c r="N40" s="23">
        <f t="shared" si="8"/>
        <v>54</v>
      </c>
      <c r="O40" s="23">
        <f t="shared" si="9"/>
        <v>2</v>
      </c>
      <c r="P40" s="23">
        <f t="shared" si="10"/>
        <v>461</v>
      </c>
      <c r="Q40" s="441">
        <f t="shared" si="11"/>
        <v>6.9414316702819959E-2</v>
      </c>
      <c r="S40" s="25">
        <f t="shared" si="12"/>
        <v>1.0301724137931034</v>
      </c>
      <c r="T40" s="25">
        <f t="shared" si="0"/>
        <v>0.96402877697841727</v>
      </c>
      <c r="U40" s="25">
        <f t="shared" si="1"/>
        <v>0.7441860465116279</v>
      </c>
      <c r="V40" s="25">
        <f t="shared" si="2"/>
        <v>0.9642857142857143</v>
      </c>
      <c r="W40" s="25">
        <f t="shared" si="3"/>
        <v>0.11764705882352941</v>
      </c>
      <c r="X40" s="25">
        <f t="shared" si="4"/>
        <v>0.94661190965092401</v>
      </c>
    </row>
    <row r="41" spans="1:24" ht="13.8">
      <c r="A41" s="22" t="s">
        <v>175</v>
      </c>
      <c r="B41" s="21">
        <v>49</v>
      </c>
      <c r="C41" s="21">
        <v>30</v>
      </c>
      <c r="D41" s="21">
        <v>6</v>
      </c>
      <c r="E41" s="21">
        <v>10</v>
      </c>
      <c r="F41" s="21">
        <v>4</v>
      </c>
      <c r="G41" s="21">
        <v>0</v>
      </c>
      <c r="H41" s="21">
        <v>99</v>
      </c>
      <c r="I41" s="20"/>
      <c r="J41" s="73" t="s">
        <v>16</v>
      </c>
      <c r="K41" s="23">
        <f t="shared" si="5"/>
        <v>232</v>
      </c>
      <c r="L41" s="23">
        <f t="shared" si="6"/>
        <v>132</v>
      </c>
      <c r="M41" s="23">
        <f t="shared" si="7"/>
        <v>29</v>
      </c>
      <c r="N41" s="23">
        <f t="shared" si="8"/>
        <v>47</v>
      </c>
      <c r="O41" s="23">
        <f t="shared" si="9"/>
        <v>6</v>
      </c>
      <c r="P41" s="23">
        <f t="shared" si="10"/>
        <v>446</v>
      </c>
      <c r="Q41" s="441">
        <f t="shared" si="11"/>
        <v>6.5022421524663671E-2</v>
      </c>
      <c r="S41" s="25">
        <f t="shared" si="12"/>
        <v>1</v>
      </c>
      <c r="T41" s="25">
        <f t="shared" si="0"/>
        <v>0.94964028776978415</v>
      </c>
      <c r="U41" s="25">
        <f t="shared" si="1"/>
        <v>0.67441860465116277</v>
      </c>
      <c r="V41" s="25">
        <f t="shared" si="2"/>
        <v>0.8392857142857143</v>
      </c>
      <c r="W41" s="25">
        <f t="shared" si="3"/>
        <v>0.35294117647058826</v>
      </c>
      <c r="X41" s="25">
        <f t="shared" si="4"/>
        <v>0.91581108829568791</v>
      </c>
    </row>
    <row r="42" spans="1:24" ht="13.8">
      <c r="A42" s="22" t="s">
        <v>176</v>
      </c>
      <c r="B42" s="21">
        <v>55</v>
      </c>
      <c r="C42" s="21">
        <v>33</v>
      </c>
      <c r="D42" s="21">
        <v>12</v>
      </c>
      <c r="E42" s="21">
        <v>9</v>
      </c>
      <c r="F42" s="21">
        <v>1</v>
      </c>
      <c r="G42" s="21">
        <v>0</v>
      </c>
      <c r="H42" s="21">
        <v>110</v>
      </c>
      <c r="I42" s="20"/>
      <c r="J42" s="73" t="s">
        <v>16</v>
      </c>
      <c r="K42" s="23">
        <f t="shared" si="5"/>
        <v>221</v>
      </c>
      <c r="L42" s="23">
        <f t="shared" si="6"/>
        <v>129</v>
      </c>
      <c r="M42" s="23">
        <f t="shared" si="7"/>
        <v>37</v>
      </c>
      <c r="N42" s="23">
        <f t="shared" si="8"/>
        <v>42</v>
      </c>
      <c r="O42" s="23">
        <f t="shared" si="9"/>
        <v>7</v>
      </c>
      <c r="P42" s="23">
        <f t="shared" si="10"/>
        <v>436</v>
      </c>
      <c r="Q42" s="441">
        <f t="shared" si="11"/>
        <v>8.4862385321100922E-2</v>
      </c>
      <c r="S42" s="25">
        <f t="shared" si="12"/>
        <v>0.95258620689655171</v>
      </c>
      <c r="T42" s="25">
        <f t="shared" si="0"/>
        <v>0.92805755395683454</v>
      </c>
      <c r="U42" s="25">
        <f t="shared" si="1"/>
        <v>0.86046511627906974</v>
      </c>
      <c r="V42" s="25">
        <f t="shared" si="2"/>
        <v>0.75</v>
      </c>
      <c r="W42" s="25">
        <f t="shared" si="3"/>
        <v>0.41176470588235292</v>
      </c>
      <c r="X42" s="25">
        <f t="shared" si="4"/>
        <v>0.89527720739219707</v>
      </c>
    </row>
    <row r="43" spans="1:24" ht="13.8">
      <c r="A43" s="22" t="s">
        <v>177</v>
      </c>
      <c r="B43" s="21">
        <v>60</v>
      </c>
      <c r="C43" s="21">
        <v>32</v>
      </c>
      <c r="D43" s="21">
        <v>5</v>
      </c>
      <c r="E43" s="21">
        <v>10</v>
      </c>
      <c r="F43" s="21">
        <v>2</v>
      </c>
      <c r="G43" s="21">
        <v>0</v>
      </c>
      <c r="H43" s="21">
        <v>109</v>
      </c>
      <c r="I43" s="20"/>
      <c r="J43" s="73" t="s">
        <v>16</v>
      </c>
      <c r="K43" s="23">
        <f t="shared" si="5"/>
        <v>221</v>
      </c>
      <c r="L43" s="23">
        <f t="shared" si="6"/>
        <v>133</v>
      </c>
      <c r="M43" s="23">
        <f t="shared" si="7"/>
        <v>35</v>
      </c>
      <c r="N43" s="23">
        <f t="shared" si="8"/>
        <v>39</v>
      </c>
      <c r="O43" s="23">
        <f t="shared" si="9"/>
        <v>7</v>
      </c>
      <c r="P43" s="23">
        <f t="shared" si="10"/>
        <v>435</v>
      </c>
      <c r="Q43" s="441">
        <f t="shared" si="11"/>
        <v>8.0459770114942528E-2</v>
      </c>
      <c r="S43" s="25">
        <f t="shared" si="12"/>
        <v>0.95258620689655171</v>
      </c>
      <c r="T43" s="25">
        <f t="shared" si="0"/>
        <v>0.95683453237410077</v>
      </c>
      <c r="U43" s="25">
        <f t="shared" si="1"/>
        <v>0.81395348837209303</v>
      </c>
      <c r="V43" s="25">
        <f t="shared" si="2"/>
        <v>0.6964285714285714</v>
      </c>
      <c r="W43" s="25">
        <f t="shared" si="3"/>
        <v>0.41176470588235292</v>
      </c>
      <c r="X43" s="25">
        <f t="shared" si="4"/>
        <v>0.89322381930184802</v>
      </c>
    </row>
    <row r="44" spans="1:24" ht="13.8">
      <c r="A44" s="22" t="s">
        <v>178</v>
      </c>
      <c r="B44" s="21">
        <v>61</v>
      </c>
      <c r="C44" s="21">
        <v>34</v>
      </c>
      <c r="D44" s="21">
        <v>14</v>
      </c>
      <c r="E44" s="21">
        <v>6</v>
      </c>
      <c r="F44" s="21">
        <v>4</v>
      </c>
      <c r="G44" s="21">
        <v>0</v>
      </c>
      <c r="H44" s="21">
        <v>119</v>
      </c>
      <c r="I44" s="20"/>
      <c r="J44" s="73" t="s">
        <v>17</v>
      </c>
      <c r="K44" s="23">
        <f t="shared" si="5"/>
        <v>225</v>
      </c>
      <c r="L44" s="23">
        <f t="shared" si="6"/>
        <v>129</v>
      </c>
      <c r="M44" s="23">
        <f t="shared" si="7"/>
        <v>37</v>
      </c>
      <c r="N44" s="23">
        <f t="shared" si="8"/>
        <v>35</v>
      </c>
      <c r="O44" s="23">
        <f t="shared" si="9"/>
        <v>11</v>
      </c>
      <c r="P44" s="23">
        <f t="shared" si="10"/>
        <v>437</v>
      </c>
      <c r="Q44" s="441">
        <f t="shared" si="11"/>
        <v>8.4668192219679639E-2</v>
      </c>
      <c r="S44" s="25">
        <f t="shared" si="12"/>
        <v>0.96982758620689657</v>
      </c>
      <c r="T44" s="25">
        <f t="shared" si="0"/>
        <v>0.92805755395683454</v>
      </c>
      <c r="U44" s="25">
        <f t="shared" si="1"/>
        <v>0.86046511627906974</v>
      </c>
      <c r="V44" s="25">
        <f t="shared" si="2"/>
        <v>0.625</v>
      </c>
      <c r="W44" s="25">
        <f t="shared" si="3"/>
        <v>0.6470588235294118</v>
      </c>
      <c r="X44" s="25">
        <f t="shared" si="4"/>
        <v>0.89733059548254623</v>
      </c>
    </row>
    <row r="45" spans="1:24" ht="13.8">
      <c r="A45" s="22" t="s">
        <v>179</v>
      </c>
      <c r="B45" s="21">
        <v>57</v>
      </c>
      <c r="C45" s="21">
        <v>35</v>
      </c>
      <c r="D45" s="21">
        <v>10</v>
      </c>
      <c r="E45" s="21">
        <v>8</v>
      </c>
      <c r="F45" s="21">
        <v>3</v>
      </c>
      <c r="G45" s="21">
        <v>0</v>
      </c>
      <c r="H45" s="21">
        <v>113</v>
      </c>
      <c r="I45" s="20"/>
      <c r="J45" s="73" t="s">
        <v>17</v>
      </c>
      <c r="K45" s="23">
        <f t="shared" si="5"/>
        <v>233</v>
      </c>
      <c r="L45" s="23">
        <f t="shared" si="6"/>
        <v>134</v>
      </c>
      <c r="M45" s="23">
        <f t="shared" si="7"/>
        <v>41</v>
      </c>
      <c r="N45" s="23">
        <f t="shared" si="8"/>
        <v>33</v>
      </c>
      <c r="O45" s="23">
        <f t="shared" si="9"/>
        <v>10</v>
      </c>
      <c r="P45" s="23">
        <f t="shared" si="10"/>
        <v>451</v>
      </c>
      <c r="Q45" s="441">
        <f t="shared" si="11"/>
        <v>9.0909090909090912E-2</v>
      </c>
      <c r="S45" s="25">
        <f t="shared" si="12"/>
        <v>1.0043103448275863</v>
      </c>
      <c r="T45" s="25">
        <f t="shared" si="0"/>
        <v>0.96402877697841727</v>
      </c>
      <c r="U45" s="25">
        <f t="shared" si="1"/>
        <v>0.95348837209302328</v>
      </c>
      <c r="V45" s="25">
        <f t="shared" si="2"/>
        <v>0.5892857142857143</v>
      </c>
      <c r="W45" s="25">
        <f t="shared" si="3"/>
        <v>0.58823529411764708</v>
      </c>
      <c r="X45" s="25">
        <f t="shared" si="4"/>
        <v>0.92607802874743328</v>
      </c>
    </row>
    <row r="46" spans="1:24" ht="13.8">
      <c r="A46" s="22" t="s">
        <v>180</v>
      </c>
      <c r="B46" s="21">
        <v>37</v>
      </c>
      <c r="C46" s="21">
        <v>24</v>
      </c>
      <c r="D46" s="21">
        <v>6</v>
      </c>
      <c r="E46" s="21">
        <v>8</v>
      </c>
      <c r="F46" s="21">
        <v>2</v>
      </c>
      <c r="G46" s="21">
        <v>0</v>
      </c>
      <c r="H46" s="21">
        <v>77</v>
      </c>
      <c r="I46" s="20"/>
      <c r="J46" s="73" t="s">
        <v>17</v>
      </c>
      <c r="K46" s="23">
        <f t="shared" si="5"/>
        <v>215</v>
      </c>
      <c r="L46" s="23">
        <f t="shared" si="6"/>
        <v>125</v>
      </c>
      <c r="M46" s="23">
        <f t="shared" si="7"/>
        <v>35</v>
      </c>
      <c r="N46" s="23">
        <f t="shared" si="8"/>
        <v>32</v>
      </c>
      <c r="O46" s="23">
        <f t="shared" si="9"/>
        <v>11</v>
      </c>
      <c r="P46" s="23">
        <f t="shared" si="10"/>
        <v>418</v>
      </c>
      <c r="Q46" s="441">
        <f t="shared" si="11"/>
        <v>8.3732057416267949E-2</v>
      </c>
      <c r="S46" s="25">
        <f t="shared" si="12"/>
        <v>0.92672413793103448</v>
      </c>
      <c r="T46" s="25">
        <f t="shared" si="0"/>
        <v>0.89928057553956831</v>
      </c>
      <c r="U46" s="25">
        <f t="shared" si="1"/>
        <v>0.81395348837209303</v>
      </c>
      <c r="V46" s="25">
        <f t="shared" si="2"/>
        <v>0.5714285714285714</v>
      </c>
      <c r="W46" s="25">
        <f t="shared" si="3"/>
        <v>0.6470588235294118</v>
      </c>
      <c r="X46" s="25">
        <f t="shared" si="4"/>
        <v>0.85831622176591371</v>
      </c>
    </row>
    <row r="47" spans="1:24" ht="13.8">
      <c r="A47" s="22" t="s">
        <v>181</v>
      </c>
      <c r="B47" s="21">
        <v>46</v>
      </c>
      <c r="C47" s="21">
        <v>30</v>
      </c>
      <c r="D47" s="21">
        <v>8</v>
      </c>
      <c r="E47" s="21">
        <v>9</v>
      </c>
      <c r="F47" s="21">
        <v>3</v>
      </c>
      <c r="G47" s="21">
        <v>0</v>
      </c>
      <c r="H47" s="21">
        <v>96</v>
      </c>
      <c r="I47" s="20"/>
      <c r="J47" s="73" t="s">
        <v>17</v>
      </c>
      <c r="K47" s="23">
        <f t="shared" si="5"/>
        <v>201</v>
      </c>
      <c r="L47" s="23">
        <f t="shared" si="6"/>
        <v>123</v>
      </c>
      <c r="M47" s="23">
        <f t="shared" si="7"/>
        <v>38</v>
      </c>
      <c r="N47" s="23">
        <f t="shared" si="8"/>
        <v>31</v>
      </c>
      <c r="O47" s="23">
        <f t="shared" si="9"/>
        <v>12</v>
      </c>
      <c r="P47" s="23">
        <f t="shared" si="10"/>
        <v>405</v>
      </c>
      <c r="Q47" s="441">
        <f t="shared" si="11"/>
        <v>9.3827160493827166E-2</v>
      </c>
      <c r="S47" s="25">
        <f t="shared" si="12"/>
        <v>0.86637931034482762</v>
      </c>
      <c r="T47" s="25">
        <f t="shared" si="0"/>
        <v>0.8848920863309353</v>
      </c>
      <c r="U47" s="25">
        <f t="shared" si="1"/>
        <v>0.88372093023255816</v>
      </c>
      <c r="V47" s="25">
        <f t="shared" si="2"/>
        <v>0.5535714285714286</v>
      </c>
      <c r="W47" s="25">
        <f t="shared" si="3"/>
        <v>0.70588235294117652</v>
      </c>
      <c r="X47" s="25">
        <f t="shared" si="4"/>
        <v>0.83162217659137572</v>
      </c>
    </row>
    <row r="48" spans="1:24" ht="13.8">
      <c r="A48" s="22" t="s">
        <v>182</v>
      </c>
      <c r="B48" s="21">
        <v>47</v>
      </c>
      <c r="C48" s="21">
        <v>23</v>
      </c>
      <c r="D48" s="21">
        <v>12</v>
      </c>
      <c r="E48" s="21">
        <v>12</v>
      </c>
      <c r="F48" s="21">
        <v>4</v>
      </c>
      <c r="G48" s="21">
        <v>0</v>
      </c>
      <c r="H48" s="21">
        <v>98</v>
      </c>
      <c r="I48" s="20"/>
      <c r="J48" s="73" t="s">
        <v>18</v>
      </c>
      <c r="K48" s="23">
        <f t="shared" si="5"/>
        <v>187</v>
      </c>
      <c r="L48" s="23">
        <f t="shared" si="6"/>
        <v>112</v>
      </c>
      <c r="M48" s="23">
        <f t="shared" si="7"/>
        <v>36</v>
      </c>
      <c r="N48" s="23">
        <f t="shared" si="8"/>
        <v>37</v>
      </c>
      <c r="O48" s="23">
        <f t="shared" si="9"/>
        <v>12</v>
      </c>
      <c r="P48" s="23">
        <f t="shared" si="10"/>
        <v>384</v>
      </c>
      <c r="Q48" s="441">
        <f t="shared" si="11"/>
        <v>9.375E-2</v>
      </c>
      <c r="S48" s="25">
        <f t="shared" si="12"/>
        <v>0.80603448275862066</v>
      </c>
      <c r="T48" s="25">
        <f t="shared" si="0"/>
        <v>0.80575539568345322</v>
      </c>
      <c r="U48" s="25">
        <f t="shared" si="1"/>
        <v>0.83720930232558144</v>
      </c>
      <c r="V48" s="25">
        <f t="shared" si="2"/>
        <v>0.6607142857142857</v>
      </c>
      <c r="W48" s="25">
        <f t="shared" si="3"/>
        <v>0.70588235294117652</v>
      </c>
      <c r="X48" s="25">
        <f t="shared" si="4"/>
        <v>0.7885010266940452</v>
      </c>
    </row>
    <row r="49" spans="1:24" ht="13.8">
      <c r="A49" s="22" t="s">
        <v>183</v>
      </c>
      <c r="B49" s="21">
        <v>44</v>
      </c>
      <c r="C49" s="21">
        <v>31</v>
      </c>
      <c r="D49" s="21">
        <v>8</v>
      </c>
      <c r="E49" s="21">
        <v>10</v>
      </c>
      <c r="F49" s="21">
        <v>1</v>
      </c>
      <c r="G49" s="21">
        <v>0</v>
      </c>
      <c r="H49" s="21">
        <v>94</v>
      </c>
      <c r="I49" s="20"/>
      <c r="J49" s="73" t="s">
        <v>18</v>
      </c>
      <c r="K49" s="23">
        <f t="shared" si="5"/>
        <v>174</v>
      </c>
      <c r="L49" s="23">
        <f t="shared" si="6"/>
        <v>108</v>
      </c>
      <c r="M49" s="23">
        <f t="shared" si="7"/>
        <v>34</v>
      </c>
      <c r="N49" s="23">
        <f t="shared" si="8"/>
        <v>39</v>
      </c>
      <c r="O49" s="23">
        <f t="shared" si="9"/>
        <v>10</v>
      </c>
      <c r="P49" s="23">
        <f t="shared" si="10"/>
        <v>365</v>
      </c>
      <c r="Q49" s="441">
        <f t="shared" si="11"/>
        <v>9.3150684931506855E-2</v>
      </c>
      <c r="S49" s="25">
        <f t="shared" si="12"/>
        <v>0.75</v>
      </c>
      <c r="T49" s="25">
        <f t="shared" si="0"/>
        <v>0.7769784172661871</v>
      </c>
      <c r="U49" s="25">
        <f t="shared" si="1"/>
        <v>0.79069767441860461</v>
      </c>
      <c r="V49" s="25">
        <f t="shared" si="2"/>
        <v>0.6964285714285714</v>
      </c>
      <c r="W49" s="25">
        <f t="shared" si="3"/>
        <v>0.58823529411764708</v>
      </c>
      <c r="X49" s="25">
        <f t="shared" si="4"/>
        <v>0.74948665297741268</v>
      </c>
    </row>
    <row r="50" spans="1:24" ht="13.8">
      <c r="A50" s="22" t="s">
        <v>184</v>
      </c>
      <c r="B50" s="21">
        <v>49</v>
      </c>
      <c r="C50" s="21">
        <v>17</v>
      </c>
      <c r="D50" s="21">
        <v>8</v>
      </c>
      <c r="E50" s="21">
        <v>17</v>
      </c>
      <c r="F50" s="21">
        <v>3</v>
      </c>
      <c r="G50" s="21">
        <v>0</v>
      </c>
      <c r="H50" s="21">
        <v>94</v>
      </c>
      <c r="I50" s="20"/>
      <c r="J50" s="73" t="s">
        <v>18</v>
      </c>
      <c r="K50" s="23">
        <f t="shared" si="5"/>
        <v>186</v>
      </c>
      <c r="L50" s="23">
        <f t="shared" si="6"/>
        <v>101</v>
      </c>
      <c r="M50" s="23">
        <f t="shared" si="7"/>
        <v>36</v>
      </c>
      <c r="N50" s="23">
        <f t="shared" si="8"/>
        <v>48</v>
      </c>
      <c r="O50" s="23">
        <f t="shared" si="9"/>
        <v>11</v>
      </c>
      <c r="P50" s="23">
        <f t="shared" si="10"/>
        <v>382</v>
      </c>
      <c r="Q50" s="441">
        <f t="shared" si="11"/>
        <v>9.4240837696335081E-2</v>
      </c>
      <c r="S50" s="25">
        <f t="shared" si="12"/>
        <v>0.80172413793103448</v>
      </c>
      <c r="T50" s="25">
        <f t="shared" si="0"/>
        <v>0.72661870503597126</v>
      </c>
      <c r="U50" s="25">
        <f t="shared" si="1"/>
        <v>0.83720930232558144</v>
      </c>
      <c r="V50" s="25">
        <f t="shared" si="2"/>
        <v>0.8571428571428571</v>
      </c>
      <c r="W50" s="25">
        <f t="shared" si="3"/>
        <v>0.6470588235294118</v>
      </c>
      <c r="X50" s="25">
        <f t="shared" si="4"/>
        <v>0.78439425051334699</v>
      </c>
    </row>
    <row r="51" spans="1:24" ht="13.8">
      <c r="A51" s="22" t="s">
        <v>185</v>
      </c>
      <c r="B51" s="21">
        <v>50</v>
      </c>
      <c r="C51" s="21">
        <v>36</v>
      </c>
      <c r="D51" s="21">
        <v>11</v>
      </c>
      <c r="E51" s="21">
        <v>9</v>
      </c>
      <c r="F51" s="21">
        <v>1</v>
      </c>
      <c r="G51" s="21">
        <v>0</v>
      </c>
      <c r="H51" s="21">
        <v>107</v>
      </c>
      <c r="I51" s="20"/>
      <c r="J51" s="73" t="s">
        <v>18</v>
      </c>
      <c r="K51" s="23">
        <f t="shared" si="5"/>
        <v>190</v>
      </c>
      <c r="L51" s="23">
        <f t="shared" si="6"/>
        <v>107</v>
      </c>
      <c r="M51" s="23">
        <f t="shared" si="7"/>
        <v>39</v>
      </c>
      <c r="N51" s="23">
        <f t="shared" si="8"/>
        <v>48</v>
      </c>
      <c r="O51" s="23">
        <f t="shared" si="9"/>
        <v>9</v>
      </c>
      <c r="P51" s="23">
        <f t="shared" si="10"/>
        <v>393</v>
      </c>
      <c r="Q51" s="441">
        <f t="shared" si="11"/>
        <v>9.9236641221374045E-2</v>
      </c>
      <c r="S51" s="25">
        <f t="shared" si="12"/>
        <v>0.81896551724137934</v>
      </c>
      <c r="T51" s="25">
        <f t="shared" si="0"/>
        <v>0.76978417266187049</v>
      </c>
      <c r="U51" s="25">
        <f t="shared" si="1"/>
        <v>0.90697674418604646</v>
      </c>
      <c r="V51" s="25">
        <f t="shared" si="2"/>
        <v>0.8571428571428571</v>
      </c>
      <c r="W51" s="25">
        <f t="shared" si="3"/>
        <v>0.52941176470588236</v>
      </c>
      <c r="X51" s="25">
        <f t="shared" si="4"/>
        <v>0.80698151950718688</v>
      </c>
    </row>
    <row r="52" spans="1:24" ht="13.8">
      <c r="A52" s="22" t="s">
        <v>186</v>
      </c>
      <c r="B52" s="21">
        <v>52</v>
      </c>
      <c r="C52" s="21">
        <v>25</v>
      </c>
      <c r="D52" s="21">
        <v>8</v>
      </c>
      <c r="E52" s="21">
        <v>7</v>
      </c>
      <c r="F52" s="21">
        <v>5</v>
      </c>
      <c r="G52" s="21">
        <v>0</v>
      </c>
      <c r="H52" s="21">
        <v>97</v>
      </c>
      <c r="I52" s="20"/>
      <c r="J52" s="73" t="s">
        <v>19</v>
      </c>
      <c r="K52" s="23">
        <f t="shared" si="5"/>
        <v>195</v>
      </c>
      <c r="L52" s="23">
        <f t="shared" si="6"/>
        <v>109</v>
      </c>
      <c r="M52" s="23">
        <f t="shared" si="7"/>
        <v>35</v>
      </c>
      <c r="N52" s="23">
        <f t="shared" si="8"/>
        <v>43</v>
      </c>
      <c r="O52" s="23">
        <f t="shared" si="9"/>
        <v>10</v>
      </c>
      <c r="P52" s="23">
        <f t="shared" si="10"/>
        <v>392</v>
      </c>
      <c r="Q52" s="441">
        <f t="shared" si="11"/>
        <v>8.9285714285714288E-2</v>
      </c>
      <c r="S52" s="25">
        <f t="shared" si="12"/>
        <v>0.84051724137931039</v>
      </c>
      <c r="T52" s="25">
        <f t="shared" si="0"/>
        <v>0.78417266187050361</v>
      </c>
      <c r="U52" s="25">
        <f t="shared" si="1"/>
        <v>0.81395348837209303</v>
      </c>
      <c r="V52" s="25">
        <f t="shared" si="2"/>
        <v>0.7678571428571429</v>
      </c>
      <c r="W52" s="25">
        <f t="shared" si="3"/>
        <v>0.58823529411764708</v>
      </c>
      <c r="X52" s="25">
        <f t="shared" si="4"/>
        <v>0.80492813141683783</v>
      </c>
    </row>
    <row r="53" spans="1:24" ht="13.8">
      <c r="A53" s="22" t="s">
        <v>187</v>
      </c>
      <c r="B53" s="21">
        <v>49</v>
      </c>
      <c r="C53" s="21">
        <v>25</v>
      </c>
      <c r="D53" s="21">
        <v>14</v>
      </c>
      <c r="E53" s="21">
        <v>14</v>
      </c>
      <c r="F53" s="21">
        <v>2</v>
      </c>
      <c r="G53" s="21">
        <v>0</v>
      </c>
      <c r="H53" s="21">
        <v>104</v>
      </c>
      <c r="I53" s="20"/>
      <c r="J53" s="73" t="s">
        <v>19</v>
      </c>
      <c r="K53" s="23">
        <f t="shared" si="5"/>
        <v>200</v>
      </c>
      <c r="L53" s="23">
        <f t="shared" si="6"/>
        <v>103</v>
      </c>
      <c r="M53" s="23">
        <f t="shared" si="7"/>
        <v>41</v>
      </c>
      <c r="N53" s="23">
        <f t="shared" si="8"/>
        <v>47</v>
      </c>
      <c r="O53" s="23">
        <f t="shared" si="9"/>
        <v>11</v>
      </c>
      <c r="P53" s="23">
        <f t="shared" si="10"/>
        <v>402</v>
      </c>
      <c r="Q53" s="441">
        <f t="shared" si="11"/>
        <v>0.10199004975124377</v>
      </c>
      <c r="S53" s="25">
        <f t="shared" si="12"/>
        <v>0.86206896551724133</v>
      </c>
      <c r="T53" s="25">
        <f t="shared" si="0"/>
        <v>0.74100719424460426</v>
      </c>
      <c r="U53" s="25">
        <f t="shared" si="1"/>
        <v>0.95348837209302328</v>
      </c>
      <c r="V53" s="25">
        <f t="shared" si="2"/>
        <v>0.8392857142857143</v>
      </c>
      <c r="W53" s="25">
        <f t="shared" si="3"/>
        <v>0.6470588235294118</v>
      </c>
      <c r="X53" s="25">
        <f t="shared" si="4"/>
        <v>0.82546201232032856</v>
      </c>
    </row>
    <row r="54" spans="1:24" ht="13.8">
      <c r="A54" s="22" t="s">
        <v>188</v>
      </c>
      <c r="B54" s="21">
        <v>45</v>
      </c>
      <c r="C54" s="21">
        <v>36</v>
      </c>
      <c r="D54" s="21">
        <v>4</v>
      </c>
      <c r="E54" s="21">
        <v>12</v>
      </c>
      <c r="F54" s="21">
        <v>2</v>
      </c>
      <c r="G54" s="21">
        <v>0</v>
      </c>
      <c r="H54" s="21">
        <v>99</v>
      </c>
      <c r="I54" s="20"/>
      <c r="J54" s="73" t="s">
        <v>19</v>
      </c>
      <c r="K54" s="23">
        <f t="shared" si="5"/>
        <v>196</v>
      </c>
      <c r="L54" s="23">
        <f t="shared" si="6"/>
        <v>122</v>
      </c>
      <c r="M54" s="23">
        <f t="shared" si="7"/>
        <v>37</v>
      </c>
      <c r="N54" s="23">
        <f t="shared" si="8"/>
        <v>42</v>
      </c>
      <c r="O54" s="23">
        <f t="shared" si="9"/>
        <v>10</v>
      </c>
      <c r="P54" s="23">
        <f t="shared" si="10"/>
        <v>407</v>
      </c>
      <c r="Q54" s="441">
        <f t="shared" si="11"/>
        <v>9.0909090909090912E-2</v>
      </c>
      <c r="S54" s="25">
        <f t="shared" si="12"/>
        <v>0.84482758620689657</v>
      </c>
      <c r="T54" s="25">
        <f t="shared" si="0"/>
        <v>0.87769784172661869</v>
      </c>
      <c r="U54" s="25">
        <f t="shared" si="1"/>
        <v>0.86046511627906974</v>
      </c>
      <c r="V54" s="25">
        <f t="shared" si="2"/>
        <v>0.75</v>
      </c>
      <c r="W54" s="25">
        <f t="shared" si="3"/>
        <v>0.58823529411764708</v>
      </c>
      <c r="X54" s="25">
        <f t="shared" si="4"/>
        <v>0.83572895277207393</v>
      </c>
    </row>
    <row r="55" spans="1:24" ht="13.8">
      <c r="A55" s="22" t="s">
        <v>189</v>
      </c>
      <c r="B55" s="21">
        <v>56</v>
      </c>
      <c r="C55" s="21">
        <v>33</v>
      </c>
      <c r="D55" s="21">
        <v>15</v>
      </c>
      <c r="E55" s="21">
        <v>14</v>
      </c>
      <c r="F55" s="21">
        <v>3</v>
      </c>
      <c r="G55" s="21">
        <v>0</v>
      </c>
      <c r="H55" s="21">
        <v>121</v>
      </c>
      <c r="I55" s="20"/>
      <c r="J55" s="73" t="s">
        <v>19</v>
      </c>
      <c r="K55" s="23">
        <f t="shared" si="5"/>
        <v>202</v>
      </c>
      <c r="L55" s="23">
        <f t="shared" si="6"/>
        <v>119</v>
      </c>
      <c r="M55" s="23">
        <f t="shared" si="7"/>
        <v>41</v>
      </c>
      <c r="N55" s="23">
        <f t="shared" si="8"/>
        <v>47</v>
      </c>
      <c r="O55" s="23">
        <f t="shared" si="9"/>
        <v>12</v>
      </c>
      <c r="P55" s="23">
        <f t="shared" si="10"/>
        <v>421</v>
      </c>
      <c r="Q55" s="441">
        <f t="shared" si="11"/>
        <v>9.7387173396674589E-2</v>
      </c>
      <c r="S55" s="25">
        <f t="shared" si="12"/>
        <v>0.87068965517241381</v>
      </c>
      <c r="T55" s="25">
        <f t="shared" si="0"/>
        <v>0.85611510791366907</v>
      </c>
      <c r="U55" s="25">
        <f t="shared" si="1"/>
        <v>0.95348837209302328</v>
      </c>
      <c r="V55" s="25">
        <f t="shared" si="2"/>
        <v>0.8392857142857143</v>
      </c>
      <c r="W55" s="25">
        <f t="shared" si="3"/>
        <v>0.70588235294117652</v>
      </c>
      <c r="X55" s="25">
        <f t="shared" si="4"/>
        <v>0.86447638603696098</v>
      </c>
    </row>
    <row r="56" spans="1:24" ht="13.8">
      <c r="A56" s="22" t="s">
        <v>190</v>
      </c>
      <c r="B56" s="21">
        <v>46</v>
      </c>
      <c r="C56" s="21">
        <v>38</v>
      </c>
      <c r="D56" s="21">
        <v>12</v>
      </c>
      <c r="E56" s="21">
        <v>9</v>
      </c>
      <c r="F56" s="21">
        <v>2</v>
      </c>
      <c r="G56" s="21">
        <v>1</v>
      </c>
      <c r="H56" s="21">
        <v>108</v>
      </c>
      <c r="I56" s="20"/>
      <c r="J56" s="73" t="s">
        <v>20</v>
      </c>
      <c r="K56" s="23">
        <f t="shared" si="5"/>
        <v>196</v>
      </c>
      <c r="L56" s="23">
        <f t="shared" si="6"/>
        <v>132</v>
      </c>
      <c r="M56" s="23">
        <f t="shared" si="7"/>
        <v>45</v>
      </c>
      <c r="N56" s="23">
        <f t="shared" si="8"/>
        <v>49</v>
      </c>
      <c r="O56" s="23">
        <f t="shared" si="9"/>
        <v>9</v>
      </c>
      <c r="P56" s="23">
        <f t="shared" si="10"/>
        <v>432</v>
      </c>
      <c r="Q56" s="441">
        <f t="shared" si="11"/>
        <v>0.10416666666666667</v>
      </c>
      <c r="S56" s="25">
        <f t="shared" ref="S56:S83" si="13">K56/K$24</f>
        <v>0.84482758620689657</v>
      </c>
      <c r="T56" s="25">
        <f t="shared" ref="T56:T83" si="14">L56/L$24</f>
        <v>0.94964028776978415</v>
      </c>
      <c r="U56" s="25">
        <f t="shared" ref="U56:U83" si="15">M56/M$24</f>
        <v>1.0465116279069768</v>
      </c>
      <c r="V56" s="25">
        <f t="shared" ref="V56:V83" si="16">N56/N$24</f>
        <v>0.875</v>
      </c>
      <c r="W56" s="25">
        <f t="shared" ref="W56:W83" si="17">O56/O$24</f>
        <v>0.52941176470588236</v>
      </c>
      <c r="X56" s="25">
        <f t="shared" ref="X56:X83" si="18">P56/P$24</f>
        <v>0.88706365503080087</v>
      </c>
    </row>
    <row r="57" spans="1:24" ht="13.8">
      <c r="A57" s="22" t="s">
        <v>191</v>
      </c>
      <c r="B57" s="21">
        <v>41</v>
      </c>
      <c r="C57" s="21">
        <v>23</v>
      </c>
      <c r="D57" s="21">
        <v>9</v>
      </c>
      <c r="E57" s="21">
        <v>14</v>
      </c>
      <c r="F57" s="21">
        <v>2</v>
      </c>
      <c r="G57" s="21">
        <v>0</v>
      </c>
      <c r="H57" s="21">
        <v>89</v>
      </c>
      <c r="I57" s="20"/>
      <c r="J57" s="73" t="s">
        <v>20</v>
      </c>
      <c r="K57" s="23">
        <f t="shared" si="5"/>
        <v>188</v>
      </c>
      <c r="L57" s="23">
        <f t="shared" si="6"/>
        <v>130</v>
      </c>
      <c r="M57" s="23">
        <f t="shared" si="7"/>
        <v>40</v>
      </c>
      <c r="N57" s="23">
        <f t="shared" si="8"/>
        <v>49</v>
      </c>
      <c r="O57" s="23">
        <f t="shared" si="9"/>
        <v>9</v>
      </c>
      <c r="P57" s="23">
        <f t="shared" si="10"/>
        <v>417</v>
      </c>
      <c r="Q57" s="441">
        <f t="shared" si="11"/>
        <v>9.5923261390887291E-2</v>
      </c>
      <c r="S57" s="25">
        <f t="shared" si="13"/>
        <v>0.81034482758620685</v>
      </c>
      <c r="T57" s="25">
        <f t="shared" si="14"/>
        <v>0.93525179856115104</v>
      </c>
      <c r="U57" s="25">
        <f t="shared" si="15"/>
        <v>0.93023255813953487</v>
      </c>
      <c r="V57" s="25">
        <f t="shared" si="16"/>
        <v>0.875</v>
      </c>
      <c r="W57" s="25">
        <f t="shared" si="17"/>
        <v>0.52941176470588236</v>
      </c>
      <c r="X57" s="25">
        <f t="shared" si="18"/>
        <v>0.85626283367556466</v>
      </c>
    </row>
    <row r="58" spans="1:24" ht="13.8">
      <c r="A58" s="22" t="s">
        <v>192</v>
      </c>
      <c r="B58" s="21">
        <v>28</v>
      </c>
      <c r="C58" s="21">
        <v>20</v>
      </c>
      <c r="D58" s="21">
        <v>11</v>
      </c>
      <c r="E58" s="21">
        <v>4</v>
      </c>
      <c r="F58" s="21">
        <v>4</v>
      </c>
      <c r="G58" s="21">
        <v>0</v>
      </c>
      <c r="H58" s="21">
        <v>67</v>
      </c>
      <c r="I58" s="20"/>
      <c r="J58" s="73" t="s">
        <v>20</v>
      </c>
      <c r="K58" s="23">
        <f t="shared" si="5"/>
        <v>171</v>
      </c>
      <c r="L58" s="23">
        <f t="shared" si="6"/>
        <v>114</v>
      </c>
      <c r="M58" s="23">
        <f t="shared" si="7"/>
        <v>47</v>
      </c>
      <c r="N58" s="23">
        <f t="shared" si="8"/>
        <v>41</v>
      </c>
      <c r="O58" s="23">
        <f t="shared" si="9"/>
        <v>11</v>
      </c>
      <c r="P58" s="23">
        <f t="shared" si="10"/>
        <v>385</v>
      </c>
      <c r="Q58" s="441">
        <f t="shared" si="11"/>
        <v>0.12207792207792208</v>
      </c>
      <c r="S58" s="25">
        <f t="shared" si="13"/>
        <v>0.73706896551724133</v>
      </c>
      <c r="T58" s="25">
        <f t="shared" si="14"/>
        <v>0.82014388489208634</v>
      </c>
      <c r="U58" s="25">
        <f t="shared" si="15"/>
        <v>1.0930232558139534</v>
      </c>
      <c r="V58" s="25">
        <f t="shared" si="16"/>
        <v>0.7321428571428571</v>
      </c>
      <c r="W58" s="25">
        <f t="shared" si="17"/>
        <v>0.6470588235294118</v>
      </c>
      <c r="X58" s="25">
        <f t="shared" si="18"/>
        <v>0.79055441478439425</v>
      </c>
    </row>
    <row r="59" spans="1:24" ht="13.8">
      <c r="A59" s="22" t="s">
        <v>193</v>
      </c>
      <c r="B59" s="21">
        <v>48</v>
      </c>
      <c r="C59" s="21">
        <v>23</v>
      </c>
      <c r="D59" s="21">
        <v>19</v>
      </c>
      <c r="E59" s="21">
        <v>10</v>
      </c>
      <c r="F59" s="21">
        <v>2</v>
      </c>
      <c r="G59" s="21">
        <v>0</v>
      </c>
      <c r="H59" s="21">
        <v>102</v>
      </c>
      <c r="I59" s="20"/>
      <c r="J59" s="73" t="s">
        <v>20</v>
      </c>
      <c r="K59" s="23">
        <f t="shared" si="5"/>
        <v>163</v>
      </c>
      <c r="L59" s="23">
        <f t="shared" si="6"/>
        <v>104</v>
      </c>
      <c r="M59" s="23">
        <f t="shared" si="7"/>
        <v>51</v>
      </c>
      <c r="N59" s="23">
        <f t="shared" si="8"/>
        <v>37</v>
      </c>
      <c r="O59" s="23">
        <f t="shared" si="9"/>
        <v>10</v>
      </c>
      <c r="P59" s="23">
        <f t="shared" si="10"/>
        <v>366</v>
      </c>
      <c r="Q59" s="441">
        <f t="shared" si="11"/>
        <v>0.13934426229508196</v>
      </c>
      <c r="S59" s="25">
        <f t="shared" si="13"/>
        <v>0.70258620689655171</v>
      </c>
      <c r="T59" s="25">
        <f t="shared" si="14"/>
        <v>0.74820143884892087</v>
      </c>
      <c r="U59" s="25">
        <f t="shared" si="15"/>
        <v>1.1860465116279071</v>
      </c>
      <c r="V59" s="25">
        <f t="shared" si="16"/>
        <v>0.6607142857142857</v>
      </c>
      <c r="W59" s="25">
        <f t="shared" si="17"/>
        <v>0.58823529411764708</v>
      </c>
      <c r="X59" s="25">
        <f t="shared" si="18"/>
        <v>0.75154004106776184</v>
      </c>
    </row>
    <row r="60" spans="1:24" ht="13.8">
      <c r="A60" s="24" t="s">
        <v>194</v>
      </c>
      <c r="B60" s="21">
        <v>49</v>
      </c>
      <c r="C60" s="21">
        <v>27</v>
      </c>
      <c r="D60" s="21">
        <v>17</v>
      </c>
      <c r="E60" s="21">
        <v>10</v>
      </c>
      <c r="F60" s="21">
        <v>2</v>
      </c>
      <c r="G60" s="21">
        <v>0</v>
      </c>
      <c r="H60" s="21">
        <v>105</v>
      </c>
      <c r="I60" s="20"/>
      <c r="J60" s="73" t="s">
        <v>21</v>
      </c>
      <c r="K60" s="23">
        <f t="shared" si="5"/>
        <v>166</v>
      </c>
      <c r="L60" s="23">
        <f t="shared" si="6"/>
        <v>93</v>
      </c>
      <c r="M60" s="23">
        <f t="shared" si="7"/>
        <v>56</v>
      </c>
      <c r="N60" s="23">
        <f t="shared" si="8"/>
        <v>38</v>
      </c>
      <c r="O60" s="23">
        <f t="shared" si="9"/>
        <v>10</v>
      </c>
      <c r="P60" s="23">
        <f t="shared" si="10"/>
        <v>363</v>
      </c>
      <c r="Q60" s="441">
        <f t="shared" si="11"/>
        <v>0.15426997245179064</v>
      </c>
      <c r="S60" s="25">
        <f t="shared" si="13"/>
        <v>0.71551724137931039</v>
      </c>
      <c r="T60" s="25">
        <f t="shared" si="14"/>
        <v>0.6690647482014388</v>
      </c>
      <c r="U60" s="25">
        <f t="shared" si="15"/>
        <v>1.3023255813953489</v>
      </c>
      <c r="V60" s="25">
        <f t="shared" si="16"/>
        <v>0.6785714285714286</v>
      </c>
      <c r="W60" s="25">
        <f t="shared" si="17"/>
        <v>0.58823529411764708</v>
      </c>
      <c r="X60" s="25">
        <f t="shared" si="18"/>
        <v>0.74537987679671458</v>
      </c>
    </row>
    <row r="61" spans="1:24" ht="13.8">
      <c r="A61" s="24" t="s">
        <v>195</v>
      </c>
      <c r="B61" s="21">
        <v>53</v>
      </c>
      <c r="C61" s="21">
        <v>34</v>
      </c>
      <c r="D61" s="21">
        <v>10</v>
      </c>
      <c r="E61" s="21">
        <v>8</v>
      </c>
      <c r="F61" s="21">
        <v>2</v>
      </c>
      <c r="G61" s="21">
        <v>0</v>
      </c>
      <c r="H61" s="21">
        <v>107</v>
      </c>
      <c r="I61" s="20"/>
      <c r="J61" s="73" t="s">
        <v>21</v>
      </c>
      <c r="K61" s="23">
        <f t="shared" si="5"/>
        <v>178</v>
      </c>
      <c r="L61" s="23">
        <f t="shared" si="6"/>
        <v>104</v>
      </c>
      <c r="M61" s="23">
        <f t="shared" si="7"/>
        <v>57</v>
      </c>
      <c r="N61" s="23">
        <f t="shared" si="8"/>
        <v>32</v>
      </c>
      <c r="O61" s="23">
        <f t="shared" si="9"/>
        <v>10</v>
      </c>
      <c r="P61" s="23">
        <f t="shared" si="10"/>
        <v>381</v>
      </c>
      <c r="Q61" s="441">
        <f t="shared" si="11"/>
        <v>0.14960629921259844</v>
      </c>
      <c r="S61" s="25">
        <f t="shared" si="13"/>
        <v>0.76724137931034486</v>
      </c>
      <c r="T61" s="25">
        <f t="shared" si="14"/>
        <v>0.74820143884892087</v>
      </c>
      <c r="U61" s="25">
        <f t="shared" si="15"/>
        <v>1.3255813953488371</v>
      </c>
      <c r="V61" s="25">
        <f t="shared" si="16"/>
        <v>0.5714285714285714</v>
      </c>
      <c r="W61" s="25">
        <f t="shared" si="17"/>
        <v>0.58823529411764708</v>
      </c>
      <c r="X61" s="25">
        <f t="shared" si="18"/>
        <v>0.78234086242299794</v>
      </c>
    </row>
    <row r="62" spans="1:24" ht="13.8">
      <c r="A62" s="24" t="s">
        <v>196</v>
      </c>
      <c r="B62" s="21">
        <v>50</v>
      </c>
      <c r="C62" s="21">
        <v>21</v>
      </c>
      <c r="D62" s="21">
        <v>11</v>
      </c>
      <c r="E62" s="21">
        <v>9</v>
      </c>
      <c r="F62" s="21">
        <v>3</v>
      </c>
      <c r="G62" s="21">
        <v>0</v>
      </c>
      <c r="H62" s="21">
        <v>94</v>
      </c>
      <c r="I62" s="20"/>
      <c r="J62" s="73" t="s">
        <v>21</v>
      </c>
      <c r="K62" s="23">
        <f t="shared" si="5"/>
        <v>200</v>
      </c>
      <c r="L62" s="23">
        <f t="shared" si="6"/>
        <v>105</v>
      </c>
      <c r="M62" s="23">
        <f t="shared" si="7"/>
        <v>57</v>
      </c>
      <c r="N62" s="23">
        <f t="shared" si="8"/>
        <v>37</v>
      </c>
      <c r="O62" s="23">
        <f t="shared" si="9"/>
        <v>9</v>
      </c>
      <c r="P62" s="23">
        <f t="shared" si="10"/>
        <v>408</v>
      </c>
      <c r="Q62" s="441">
        <f t="shared" si="11"/>
        <v>0.13970588235294118</v>
      </c>
      <c r="S62" s="25">
        <f t="shared" si="13"/>
        <v>0.86206896551724133</v>
      </c>
      <c r="T62" s="25">
        <f t="shared" si="14"/>
        <v>0.75539568345323738</v>
      </c>
      <c r="U62" s="25">
        <f t="shared" si="15"/>
        <v>1.3255813953488371</v>
      </c>
      <c r="V62" s="25">
        <f t="shared" si="16"/>
        <v>0.6607142857142857</v>
      </c>
      <c r="W62" s="25">
        <f t="shared" si="17"/>
        <v>0.52941176470588236</v>
      </c>
      <c r="X62" s="25">
        <f t="shared" si="18"/>
        <v>0.83778234086242298</v>
      </c>
    </row>
    <row r="63" spans="1:24" ht="13.8">
      <c r="A63" s="24" t="s">
        <v>197</v>
      </c>
      <c r="B63" s="21">
        <v>41</v>
      </c>
      <c r="C63" s="21">
        <v>21</v>
      </c>
      <c r="D63" s="21">
        <v>10</v>
      </c>
      <c r="E63" s="21">
        <v>6</v>
      </c>
      <c r="F63" s="21">
        <v>1</v>
      </c>
      <c r="G63" s="21">
        <v>0</v>
      </c>
      <c r="H63" s="21">
        <v>79</v>
      </c>
      <c r="I63" s="20"/>
      <c r="J63" s="73" t="s">
        <v>21</v>
      </c>
      <c r="K63" s="23">
        <f t="shared" si="5"/>
        <v>193</v>
      </c>
      <c r="L63" s="23">
        <f t="shared" si="6"/>
        <v>103</v>
      </c>
      <c r="M63" s="23">
        <f t="shared" si="7"/>
        <v>48</v>
      </c>
      <c r="N63" s="23">
        <f t="shared" si="8"/>
        <v>33</v>
      </c>
      <c r="O63" s="23">
        <f t="shared" si="9"/>
        <v>8</v>
      </c>
      <c r="P63" s="23">
        <f t="shared" si="10"/>
        <v>385</v>
      </c>
      <c r="Q63" s="441">
        <f t="shared" si="11"/>
        <v>0.12467532467532468</v>
      </c>
      <c r="S63" s="25">
        <f t="shared" si="13"/>
        <v>0.8318965517241379</v>
      </c>
      <c r="T63" s="25">
        <f t="shared" si="14"/>
        <v>0.74100719424460426</v>
      </c>
      <c r="U63" s="25">
        <f t="shared" si="15"/>
        <v>1.1162790697674418</v>
      </c>
      <c r="V63" s="25">
        <f t="shared" si="16"/>
        <v>0.5892857142857143</v>
      </c>
      <c r="W63" s="25">
        <f t="shared" si="17"/>
        <v>0.47058823529411764</v>
      </c>
      <c r="X63" s="25">
        <f t="shared" si="18"/>
        <v>0.79055441478439425</v>
      </c>
    </row>
    <row r="64" spans="1:24" ht="13.8">
      <c r="A64" s="24" t="s">
        <v>198</v>
      </c>
      <c r="B64" s="21">
        <v>50</v>
      </c>
      <c r="C64" s="21">
        <v>25</v>
      </c>
      <c r="D64" s="21">
        <v>17</v>
      </c>
      <c r="E64" s="21">
        <v>6</v>
      </c>
      <c r="F64" s="21">
        <v>2</v>
      </c>
      <c r="G64" s="21">
        <v>0</v>
      </c>
      <c r="H64" s="21">
        <v>100</v>
      </c>
      <c r="I64" s="20"/>
      <c r="J64" s="73" t="s">
        <v>22</v>
      </c>
      <c r="K64" s="23">
        <f t="shared" si="5"/>
        <v>194</v>
      </c>
      <c r="L64" s="23">
        <f t="shared" si="6"/>
        <v>101</v>
      </c>
      <c r="M64" s="23">
        <f t="shared" si="7"/>
        <v>48</v>
      </c>
      <c r="N64" s="23">
        <f t="shared" si="8"/>
        <v>29</v>
      </c>
      <c r="O64" s="23">
        <f t="shared" si="9"/>
        <v>8</v>
      </c>
      <c r="P64" s="23">
        <f t="shared" si="10"/>
        <v>380</v>
      </c>
      <c r="Q64" s="441">
        <f t="shared" si="11"/>
        <v>0.12631578947368421</v>
      </c>
      <c r="S64" s="25">
        <f t="shared" si="13"/>
        <v>0.83620689655172409</v>
      </c>
      <c r="T64" s="25">
        <f t="shared" si="14"/>
        <v>0.72661870503597126</v>
      </c>
      <c r="U64" s="25">
        <f t="shared" si="15"/>
        <v>1.1162790697674418</v>
      </c>
      <c r="V64" s="25">
        <f t="shared" si="16"/>
        <v>0.5178571428571429</v>
      </c>
      <c r="W64" s="25">
        <f t="shared" si="17"/>
        <v>0.47058823529411764</v>
      </c>
      <c r="X64" s="25">
        <f t="shared" si="18"/>
        <v>0.78028747433264889</v>
      </c>
    </row>
    <row r="65" spans="1:24" ht="13.8">
      <c r="A65" s="24" t="s">
        <v>199</v>
      </c>
      <c r="B65" s="21">
        <v>48</v>
      </c>
      <c r="C65" s="21">
        <v>27</v>
      </c>
      <c r="D65" s="21">
        <v>12</v>
      </c>
      <c r="E65" s="21">
        <v>9</v>
      </c>
      <c r="F65" s="21">
        <v>3</v>
      </c>
      <c r="G65" s="21">
        <v>0</v>
      </c>
      <c r="H65" s="21">
        <v>99</v>
      </c>
      <c r="I65" s="20"/>
      <c r="J65" s="73" t="s">
        <v>22</v>
      </c>
      <c r="K65" s="23">
        <f t="shared" si="5"/>
        <v>189</v>
      </c>
      <c r="L65" s="23">
        <f t="shared" si="6"/>
        <v>94</v>
      </c>
      <c r="M65" s="23">
        <f t="shared" si="7"/>
        <v>50</v>
      </c>
      <c r="N65" s="23">
        <f t="shared" si="8"/>
        <v>30</v>
      </c>
      <c r="O65" s="23">
        <f t="shared" si="9"/>
        <v>9</v>
      </c>
      <c r="P65" s="23">
        <f t="shared" si="10"/>
        <v>372</v>
      </c>
      <c r="Q65" s="441">
        <f t="shared" si="11"/>
        <v>0.13440860215053763</v>
      </c>
      <c r="S65" s="25">
        <f t="shared" si="13"/>
        <v>0.81465517241379315</v>
      </c>
      <c r="T65" s="25">
        <f t="shared" si="14"/>
        <v>0.67625899280575541</v>
      </c>
      <c r="U65" s="25">
        <f t="shared" si="15"/>
        <v>1.1627906976744187</v>
      </c>
      <c r="V65" s="25">
        <f t="shared" si="16"/>
        <v>0.5357142857142857</v>
      </c>
      <c r="W65" s="25">
        <f t="shared" si="17"/>
        <v>0.52941176470588236</v>
      </c>
      <c r="X65" s="25">
        <f t="shared" si="18"/>
        <v>0.76386036960985626</v>
      </c>
    </row>
    <row r="66" spans="1:24" ht="13.8">
      <c r="A66" s="24" t="s">
        <v>200</v>
      </c>
      <c r="B66" s="21">
        <v>33</v>
      </c>
      <c r="C66" s="21">
        <v>22</v>
      </c>
      <c r="D66" s="21">
        <v>12</v>
      </c>
      <c r="E66" s="21">
        <v>11</v>
      </c>
      <c r="F66" s="21">
        <v>0</v>
      </c>
      <c r="G66" s="21">
        <v>1</v>
      </c>
      <c r="H66" s="21">
        <v>79</v>
      </c>
      <c r="I66" s="20"/>
      <c r="J66" s="73" t="s">
        <v>22</v>
      </c>
      <c r="K66" s="23">
        <f t="shared" si="5"/>
        <v>172</v>
      </c>
      <c r="L66" s="23">
        <f t="shared" si="6"/>
        <v>95</v>
      </c>
      <c r="M66" s="23">
        <f t="shared" si="7"/>
        <v>51</v>
      </c>
      <c r="N66" s="23">
        <f t="shared" si="8"/>
        <v>32</v>
      </c>
      <c r="O66" s="23">
        <f t="shared" si="9"/>
        <v>6</v>
      </c>
      <c r="P66" s="23">
        <f t="shared" si="10"/>
        <v>357</v>
      </c>
      <c r="Q66" s="441">
        <f t="shared" si="11"/>
        <v>0.14285714285714285</v>
      </c>
      <c r="S66" s="25">
        <f t="shared" si="13"/>
        <v>0.74137931034482762</v>
      </c>
      <c r="T66" s="25">
        <f t="shared" si="14"/>
        <v>0.68345323741007191</v>
      </c>
      <c r="U66" s="25">
        <f t="shared" si="15"/>
        <v>1.1860465116279071</v>
      </c>
      <c r="V66" s="25">
        <f t="shared" si="16"/>
        <v>0.5714285714285714</v>
      </c>
      <c r="W66" s="25">
        <f t="shared" si="17"/>
        <v>0.35294117647058826</v>
      </c>
      <c r="X66" s="25">
        <f t="shared" si="18"/>
        <v>0.73305954825462016</v>
      </c>
    </row>
    <row r="67" spans="1:24" ht="13.8">
      <c r="A67" s="24" t="s">
        <v>201</v>
      </c>
      <c r="B67" s="21">
        <v>49</v>
      </c>
      <c r="C67" s="21">
        <v>24</v>
      </c>
      <c r="D67" s="21">
        <v>9</v>
      </c>
      <c r="E67" s="21">
        <v>10</v>
      </c>
      <c r="F67" s="21">
        <v>5</v>
      </c>
      <c r="G67" s="21">
        <v>0</v>
      </c>
      <c r="H67" s="21">
        <v>97</v>
      </c>
      <c r="I67" s="20"/>
      <c r="J67" s="73" t="s">
        <v>22</v>
      </c>
      <c r="K67" s="23">
        <f t="shared" si="5"/>
        <v>180</v>
      </c>
      <c r="L67" s="23">
        <f t="shared" si="6"/>
        <v>98</v>
      </c>
      <c r="M67" s="23">
        <f t="shared" si="7"/>
        <v>50</v>
      </c>
      <c r="N67" s="23">
        <f t="shared" si="8"/>
        <v>36</v>
      </c>
      <c r="O67" s="23">
        <f t="shared" si="9"/>
        <v>10</v>
      </c>
      <c r="P67" s="23">
        <f t="shared" si="10"/>
        <v>375</v>
      </c>
      <c r="Q67" s="441">
        <f t="shared" si="11"/>
        <v>0.13333333333333333</v>
      </c>
      <c r="S67" s="25">
        <f t="shared" si="13"/>
        <v>0.77586206896551724</v>
      </c>
      <c r="T67" s="25">
        <f t="shared" si="14"/>
        <v>0.70503597122302153</v>
      </c>
      <c r="U67" s="25">
        <f t="shared" si="15"/>
        <v>1.1627906976744187</v>
      </c>
      <c r="V67" s="25">
        <f t="shared" si="16"/>
        <v>0.6428571428571429</v>
      </c>
      <c r="W67" s="25">
        <f t="shared" si="17"/>
        <v>0.58823529411764708</v>
      </c>
      <c r="X67" s="25">
        <f t="shared" si="18"/>
        <v>0.77002053388090352</v>
      </c>
    </row>
    <row r="68" spans="1:24" ht="13.8">
      <c r="A68" s="24" t="s">
        <v>210</v>
      </c>
      <c r="B68" s="21">
        <v>40</v>
      </c>
      <c r="C68" s="21">
        <v>14</v>
      </c>
      <c r="D68" s="21">
        <v>11</v>
      </c>
      <c r="E68" s="21">
        <v>1</v>
      </c>
      <c r="F68" s="21">
        <v>4</v>
      </c>
      <c r="G68" s="21">
        <v>0</v>
      </c>
      <c r="H68" s="21">
        <v>70</v>
      </c>
      <c r="I68" s="20"/>
      <c r="J68" s="73" t="s">
        <v>23</v>
      </c>
      <c r="K68" s="23">
        <f t="shared" si="5"/>
        <v>170</v>
      </c>
      <c r="L68" s="23">
        <f t="shared" si="6"/>
        <v>87</v>
      </c>
      <c r="M68" s="23">
        <f t="shared" si="7"/>
        <v>44</v>
      </c>
      <c r="N68" s="23">
        <f t="shared" si="8"/>
        <v>31</v>
      </c>
      <c r="O68" s="23">
        <f t="shared" si="9"/>
        <v>12</v>
      </c>
      <c r="P68" s="23">
        <f t="shared" si="10"/>
        <v>345</v>
      </c>
      <c r="Q68" s="441">
        <f t="shared" si="11"/>
        <v>0.12753623188405797</v>
      </c>
      <c r="S68" s="25">
        <f t="shared" si="13"/>
        <v>0.73275862068965514</v>
      </c>
      <c r="T68" s="25">
        <f t="shared" si="14"/>
        <v>0.62589928057553956</v>
      </c>
      <c r="U68" s="25">
        <f t="shared" si="15"/>
        <v>1.0232558139534884</v>
      </c>
      <c r="V68" s="25">
        <f t="shared" si="16"/>
        <v>0.5535714285714286</v>
      </c>
      <c r="W68" s="25">
        <f t="shared" si="17"/>
        <v>0.70588235294117652</v>
      </c>
      <c r="X68" s="25">
        <f t="shared" si="18"/>
        <v>0.70841889117043122</v>
      </c>
    </row>
    <row r="69" spans="1:24" ht="13.8">
      <c r="A69" s="24" t="s">
        <v>263</v>
      </c>
      <c r="B69" s="21">
        <v>29</v>
      </c>
      <c r="C69" s="21">
        <v>18</v>
      </c>
      <c r="D69" s="21">
        <v>6</v>
      </c>
      <c r="E69" s="21">
        <v>13</v>
      </c>
      <c r="F69" s="21">
        <v>3</v>
      </c>
      <c r="G69" s="21">
        <v>0</v>
      </c>
      <c r="H69" s="21">
        <v>69</v>
      </c>
      <c r="J69" s="73" t="s">
        <v>23</v>
      </c>
      <c r="K69" s="23">
        <f>SUM(B66:B69)</f>
        <v>151</v>
      </c>
      <c r="L69" s="23">
        <f>SUM(C66:C69)</f>
        <v>78</v>
      </c>
      <c r="M69" s="23">
        <f>SUM(D66:D69)</f>
        <v>38</v>
      </c>
      <c r="N69" s="23">
        <f>SUM(E66:E69)</f>
        <v>35</v>
      </c>
      <c r="O69" s="23">
        <f>SUM(F66:F69)</f>
        <v>12</v>
      </c>
      <c r="P69" s="23">
        <f t="shared" ref="P69:P74" si="19">SUM(H66:H69)</f>
        <v>315</v>
      </c>
      <c r="Q69" s="441">
        <f t="shared" si="11"/>
        <v>0.12063492063492064</v>
      </c>
      <c r="S69" s="25">
        <f t="shared" si="13"/>
        <v>0.65086206896551724</v>
      </c>
      <c r="T69" s="25">
        <f t="shared" si="14"/>
        <v>0.5611510791366906</v>
      </c>
      <c r="U69" s="25">
        <f t="shared" si="15"/>
        <v>0.88372093023255816</v>
      </c>
      <c r="V69" s="25">
        <f t="shared" si="16"/>
        <v>0.625</v>
      </c>
      <c r="W69" s="25">
        <f t="shared" si="17"/>
        <v>0.70588235294117652</v>
      </c>
      <c r="X69" s="25">
        <f t="shared" si="18"/>
        <v>0.64681724845995892</v>
      </c>
    </row>
    <row r="70" spans="1:24" ht="13.8">
      <c r="A70" s="24" t="s">
        <v>304</v>
      </c>
      <c r="B70" s="21">
        <v>39</v>
      </c>
      <c r="C70" s="21">
        <v>13</v>
      </c>
      <c r="D70" s="21">
        <v>7</v>
      </c>
      <c r="E70" s="21">
        <v>8</v>
      </c>
      <c r="F70" s="21">
        <v>0</v>
      </c>
      <c r="G70" s="21">
        <v>0</v>
      </c>
      <c r="H70" s="21">
        <v>67</v>
      </c>
      <c r="J70" s="225" t="s">
        <v>23</v>
      </c>
      <c r="K70" s="23">
        <f t="shared" ref="K70:O71" si="20">SUM(B67:B70)</f>
        <v>157</v>
      </c>
      <c r="L70" s="23">
        <f t="shared" si="20"/>
        <v>69</v>
      </c>
      <c r="M70" s="23">
        <f t="shared" si="20"/>
        <v>33</v>
      </c>
      <c r="N70" s="23">
        <f t="shared" si="20"/>
        <v>32</v>
      </c>
      <c r="O70" s="23">
        <f t="shared" si="20"/>
        <v>12</v>
      </c>
      <c r="P70" s="23">
        <f t="shared" si="19"/>
        <v>303</v>
      </c>
      <c r="Q70" s="441">
        <f t="shared" si="11"/>
        <v>0.10891089108910891</v>
      </c>
      <c r="S70" s="25">
        <f t="shared" si="13"/>
        <v>0.67672413793103448</v>
      </c>
      <c r="T70" s="25">
        <f t="shared" si="14"/>
        <v>0.49640287769784175</v>
      </c>
      <c r="U70" s="25">
        <f t="shared" si="15"/>
        <v>0.76744186046511631</v>
      </c>
      <c r="V70" s="25">
        <f t="shared" si="16"/>
        <v>0.5714285714285714</v>
      </c>
      <c r="W70" s="25">
        <f t="shared" si="17"/>
        <v>0.70588235294117652</v>
      </c>
      <c r="X70" s="25">
        <f t="shared" si="18"/>
        <v>0.62217659137576997</v>
      </c>
    </row>
    <row r="71" spans="1:24" ht="13.8">
      <c r="A71" s="24" t="s">
        <v>364</v>
      </c>
      <c r="B71" s="21">
        <v>42</v>
      </c>
      <c r="C71" s="21">
        <v>16</v>
      </c>
      <c r="D71" s="21">
        <v>9</v>
      </c>
      <c r="E71" s="21">
        <v>9</v>
      </c>
      <c r="F71" s="21">
        <v>2</v>
      </c>
      <c r="G71" s="21">
        <v>0</v>
      </c>
      <c r="H71" s="21">
        <v>78</v>
      </c>
      <c r="J71" s="225" t="s">
        <v>23</v>
      </c>
      <c r="K71" s="23">
        <f t="shared" si="20"/>
        <v>150</v>
      </c>
      <c r="L71" s="23">
        <f t="shared" si="20"/>
        <v>61</v>
      </c>
      <c r="M71" s="23">
        <f t="shared" si="20"/>
        <v>33</v>
      </c>
      <c r="N71" s="23">
        <f t="shared" si="20"/>
        <v>31</v>
      </c>
      <c r="O71" s="23">
        <f t="shared" si="20"/>
        <v>9</v>
      </c>
      <c r="P71" s="23">
        <f t="shared" si="19"/>
        <v>284</v>
      </c>
      <c r="Q71" s="441">
        <f t="shared" si="11"/>
        <v>0.11619718309859155</v>
      </c>
      <c r="S71" s="25">
        <f t="shared" si="13"/>
        <v>0.64655172413793105</v>
      </c>
      <c r="T71" s="25">
        <f t="shared" si="14"/>
        <v>0.43884892086330934</v>
      </c>
      <c r="U71" s="25">
        <f t="shared" si="15"/>
        <v>0.76744186046511631</v>
      </c>
      <c r="V71" s="25">
        <f t="shared" si="16"/>
        <v>0.5535714285714286</v>
      </c>
      <c r="W71" s="25">
        <f t="shared" si="17"/>
        <v>0.52941176470588236</v>
      </c>
      <c r="X71" s="25">
        <f t="shared" si="18"/>
        <v>0.58316221765913756</v>
      </c>
    </row>
    <row r="72" spans="1:24" ht="13.8">
      <c r="A72" s="227" t="s">
        <v>371</v>
      </c>
      <c r="B72" s="21">
        <v>35</v>
      </c>
      <c r="C72" s="21">
        <v>23</v>
      </c>
      <c r="D72" s="21">
        <v>14</v>
      </c>
      <c r="E72" s="21">
        <v>10</v>
      </c>
      <c r="F72" s="21">
        <v>2</v>
      </c>
      <c r="G72" s="21">
        <v>0</v>
      </c>
      <c r="H72" s="21">
        <v>84</v>
      </c>
      <c r="J72" s="225">
        <v>12</v>
      </c>
      <c r="K72" s="23">
        <f t="shared" ref="K72:O74" si="21">SUM(B69:B72)</f>
        <v>145</v>
      </c>
      <c r="L72" s="23">
        <f t="shared" si="21"/>
        <v>70</v>
      </c>
      <c r="M72" s="23">
        <f t="shared" si="21"/>
        <v>36</v>
      </c>
      <c r="N72" s="23">
        <f t="shared" si="21"/>
        <v>40</v>
      </c>
      <c r="O72" s="23">
        <f t="shared" si="21"/>
        <v>7</v>
      </c>
      <c r="P72" s="23">
        <f t="shared" si="19"/>
        <v>298</v>
      </c>
      <c r="Q72" s="441">
        <f t="shared" si="11"/>
        <v>0.12080536912751678</v>
      </c>
      <c r="S72" s="25">
        <f t="shared" si="13"/>
        <v>0.625</v>
      </c>
      <c r="T72" s="25">
        <f t="shared" si="14"/>
        <v>0.50359712230215825</v>
      </c>
      <c r="U72" s="25">
        <f t="shared" si="15"/>
        <v>0.83720930232558144</v>
      </c>
      <c r="V72" s="25">
        <f t="shared" si="16"/>
        <v>0.7142857142857143</v>
      </c>
      <c r="W72" s="25">
        <f t="shared" si="17"/>
        <v>0.41176470588235292</v>
      </c>
      <c r="X72" s="25">
        <f t="shared" si="18"/>
        <v>0.61190965092402461</v>
      </c>
    </row>
    <row r="73" spans="1:24" ht="13.8">
      <c r="A73" s="227" t="s">
        <v>380</v>
      </c>
      <c r="B73" s="21">
        <v>31</v>
      </c>
      <c r="C73" s="21">
        <v>16</v>
      </c>
      <c r="D73" s="21">
        <v>4</v>
      </c>
      <c r="E73" s="21">
        <v>5</v>
      </c>
      <c r="F73" s="21">
        <v>0</v>
      </c>
      <c r="G73" s="21">
        <v>0</v>
      </c>
      <c r="H73" s="21">
        <v>56</v>
      </c>
      <c r="I73" s="66"/>
      <c r="J73" s="225">
        <v>12</v>
      </c>
      <c r="K73" s="23">
        <f t="shared" si="21"/>
        <v>147</v>
      </c>
      <c r="L73" s="23">
        <f t="shared" si="21"/>
        <v>68</v>
      </c>
      <c r="M73" s="23">
        <f t="shared" si="21"/>
        <v>34</v>
      </c>
      <c r="N73" s="23">
        <f t="shared" si="21"/>
        <v>32</v>
      </c>
      <c r="O73" s="23">
        <f t="shared" si="21"/>
        <v>4</v>
      </c>
      <c r="P73" s="23">
        <f t="shared" si="19"/>
        <v>285</v>
      </c>
      <c r="Q73" s="441">
        <f t="shared" si="11"/>
        <v>0.11929824561403508</v>
      </c>
      <c r="S73" s="25">
        <f t="shared" si="13"/>
        <v>0.63362068965517238</v>
      </c>
      <c r="T73" s="25">
        <f t="shared" si="14"/>
        <v>0.48920863309352519</v>
      </c>
      <c r="U73" s="25">
        <f t="shared" si="15"/>
        <v>0.79069767441860461</v>
      </c>
      <c r="V73" s="25">
        <f t="shared" si="16"/>
        <v>0.5714285714285714</v>
      </c>
      <c r="W73" s="25">
        <f t="shared" si="17"/>
        <v>0.23529411764705882</v>
      </c>
      <c r="X73" s="25">
        <f t="shared" si="18"/>
        <v>0.58521560574948661</v>
      </c>
    </row>
    <row r="74" spans="1:24" ht="13.8">
      <c r="A74" s="24" t="s">
        <v>390</v>
      </c>
      <c r="B74" s="21">
        <v>36</v>
      </c>
      <c r="C74" s="21">
        <v>13</v>
      </c>
      <c r="D74" s="21">
        <v>11</v>
      </c>
      <c r="E74" s="21">
        <v>8</v>
      </c>
      <c r="F74" s="21">
        <v>2</v>
      </c>
      <c r="G74" s="21">
        <v>0</v>
      </c>
      <c r="H74" s="21">
        <v>70</v>
      </c>
      <c r="I74" s="263"/>
      <c r="J74" s="225">
        <v>12</v>
      </c>
      <c r="K74" s="23">
        <f t="shared" si="21"/>
        <v>144</v>
      </c>
      <c r="L74" s="23">
        <f t="shared" si="21"/>
        <v>68</v>
      </c>
      <c r="M74" s="23">
        <f t="shared" si="21"/>
        <v>38</v>
      </c>
      <c r="N74" s="23">
        <f t="shared" si="21"/>
        <v>32</v>
      </c>
      <c r="O74" s="23">
        <f t="shared" si="21"/>
        <v>6</v>
      </c>
      <c r="P74" s="23">
        <f t="shared" si="19"/>
        <v>288</v>
      </c>
      <c r="Q74" s="441">
        <f t="shared" si="11"/>
        <v>0.13194444444444445</v>
      </c>
      <c r="S74" s="25">
        <f t="shared" si="13"/>
        <v>0.62068965517241381</v>
      </c>
      <c r="T74" s="25">
        <f t="shared" si="14"/>
        <v>0.48920863309352519</v>
      </c>
      <c r="U74" s="25">
        <f t="shared" si="15"/>
        <v>0.88372093023255816</v>
      </c>
      <c r="V74" s="25">
        <f t="shared" si="16"/>
        <v>0.5714285714285714</v>
      </c>
      <c r="W74" s="25">
        <f t="shared" si="17"/>
        <v>0.35294117647058826</v>
      </c>
      <c r="X74" s="25">
        <f t="shared" si="18"/>
        <v>0.59137577002053388</v>
      </c>
    </row>
    <row r="75" spans="1:24" ht="13.8">
      <c r="A75" s="227" t="s">
        <v>463</v>
      </c>
      <c r="B75" s="21">
        <v>33</v>
      </c>
      <c r="C75" s="21">
        <v>30</v>
      </c>
      <c r="D75" s="21">
        <v>21</v>
      </c>
      <c r="E75" s="21">
        <v>10</v>
      </c>
      <c r="F75" s="21">
        <v>4</v>
      </c>
      <c r="G75" s="21">
        <v>0</v>
      </c>
      <c r="H75" s="21">
        <v>98</v>
      </c>
      <c r="I75" s="311"/>
      <c r="J75" s="225">
        <v>12</v>
      </c>
      <c r="K75" s="23">
        <f t="shared" ref="K75:O76" si="22">SUM(B72:B75)</f>
        <v>135</v>
      </c>
      <c r="L75" s="23">
        <f t="shared" si="22"/>
        <v>82</v>
      </c>
      <c r="M75" s="23">
        <f t="shared" si="22"/>
        <v>50</v>
      </c>
      <c r="N75" s="23">
        <f t="shared" si="22"/>
        <v>33</v>
      </c>
      <c r="O75" s="23">
        <f t="shared" si="22"/>
        <v>8</v>
      </c>
      <c r="P75" s="23">
        <f t="shared" ref="P75:P89" si="23">SUM(H72:H75)</f>
        <v>308</v>
      </c>
      <c r="Q75" s="441">
        <f t="shared" si="11"/>
        <v>0.16233766233766234</v>
      </c>
      <c r="S75" s="25">
        <f t="shared" si="13"/>
        <v>0.5818965517241379</v>
      </c>
      <c r="T75" s="25">
        <f t="shared" si="14"/>
        <v>0.58992805755395683</v>
      </c>
      <c r="U75" s="25">
        <f t="shared" si="15"/>
        <v>1.1627906976744187</v>
      </c>
      <c r="V75" s="25">
        <f t="shared" si="16"/>
        <v>0.5892857142857143</v>
      </c>
      <c r="W75" s="25">
        <f t="shared" si="17"/>
        <v>0.47058823529411764</v>
      </c>
      <c r="X75" s="25">
        <f t="shared" si="18"/>
        <v>0.63244353182751545</v>
      </c>
    </row>
    <row r="76" spans="1:24" ht="13.8">
      <c r="A76" s="227" t="s">
        <v>493</v>
      </c>
      <c r="B76" s="21">
        <v>28</v>
      </c>
      <c r="C76" s="21">
        <v>13</v>
      </c>
      <c r="D76" s="21">
        <v>11</v>
      </c>
      <c r="E76" s="21">
        <v>9</v>
      </c>
      <c r="F76" s="21">
        <v>5</v>
      </c>
      <c r="G76" s="21">
        <v>0</v>
      </c>
      <c r="H76" s="21">
        <v>66</v>
      </c>
      <c r="I76" s="66"/>
      <c r="J76" s="225">
        <v>13</v>
      </c>
      <c r="K76" s="23">
        <f t="shared" si="22"/>
        <v>128</v>
      </c>
      <c r="L76" s="23">
        <f t="shared" si="22"/>
        <v>72</v>
      </c>
      <c r="M76" s="23">
        <f t="shared" si="22"/>
        <v>47</v>
      </c>
      <c r="N76" s="23">
        <f t="shared" si="22"/>
        <v>32</v>
      </c>
      <c r="O76" s="23">
        <f t="shared" si="22"/>
        <v>11</v>
      </c>
      <c r="P76" s="23">
        <f t="shared" si="23"/>
        <v>290</v>
      </c>
      <c r="Q76" s="441">
        <f t="shared" si="11"/>
        <v>0.16206896551724137</v>
      </c>
      <c r="S76" s="25">
        <f t="shared" si="13"/>
        <v>0.55172413793103448</v>
      </c>
      <c r="T76" s="25">
        <f t="shared" si="14"/>
        <v>0.51798561151079137</v>
      </c>
      <c r="U76" s="25">
        <f t="shared" si="15"/>
        <v>1.0930232558139534</v>
      </c>
      <c r="V76" s="25">
        <f t="shared" si="16"/>
        <v>0.5714285714285714</v>
      </c>
      <c r="W76" s="25">
        <f t="shared" si="17"/>
        <v>0.6470588235294118</v>
      </c>
      <c r="X76" s="25">
        <f t="shared" si="18"/>
        <v>0.59548254620123209</v>
      </c>
    </row>
    <row r="77" spans="1:24" ht="13.8">
      <c r="A77" s="227" t="s">
        <v>500</v>
      </c>
      <c r="B77" s="21">
        <v>27</v>
      </c>
      <c r="C77" s="21">
        <v>12</v>
      </c>
      <c r="D77" s="21">
        <v>10</v>
      </c>
      <c r="E77" s="21">
        <v>10</v>
      </c>
      <c r="F77" s="21">
        <v>1</v>
      </c>
      <c r="G77" s="21">
        <v>0</v>
      </c>
      <c r="H77" s="21">
        <v>60</v>
      </c>
      <c r="I77" s="328"/>
      <c r="J77" s="225">
        <v>13</v>
      </c>
      <c r="K77" s="23">
        <f t="shared" ref="K77:O78" si="24">SUM(B74:B77)</f>
        <v>124</v>
      </c>
      <c r="L77" s="23">
        <f t="shared" si="24"/>
        <v>68</v>
      </c>
      <c r="M77" s="23">
        <f t="shared" si="24"/>
        <v>53</v>
      </c>
      <c r="N77" s="23">
        <f t="shared" si="24"/>
        <v>37</v>
      </c>
      <c r="O77" s="23">
        <f t="shared" si="24"/>
        <v>12</v>
      </c>
      <c r="P77" s="23">
        <f t="shared" si="23"/>
        <v>294</v>
      </c>
      <c r="Q77" s="441">
        <f t="shared" si="11"/>
        <v>0.18027210884353742</v>
      </c>
      <c r="S77" s="25">
        <f t="shared" si="13"/>
        <v>0.53448275862068961</v>
      </c>
      <c r="T77" s="25">
        <f t="shared" si="14"/>
        <v>0.48920863309352519</v>
      </c>
      <c r="U77" s="25">
        <f t="shared" si="15"/>
        <v>1.2325581395348837</v>
      </c>
      <c r="V77" s="25">
        <f t="shared" si="16"/>
        <v>0.6607142857142857</v>
      </c>
      <c r="W77" s="25">
        <f t="shared" si="17"/>
        <v>0.70588235294117652</v>
      </c>
      <c r="X77" s="25">
        <f t="shared" si="18"/>
        <v>0.60369609856262829</v>
      </c>
    </row>
    <row r="78" spans="1:24" ht="13.8">
      <c r="A78" s="227" t="s">
        <v>506</v>
      </c>
      <c r="B78" s="21">
        <v>33</v>
      </c>
      <c r="C78" s="21">
        <v>14</v>
      </c>
      <c r="D78" s="21">
        <v>5</v>
      </c>
      <c r="E78" s="21">
        <v>7</v>
      </c>
      <c r="F78" s="21">
        <v>2</v>
      </c>
      <c r="G78" s="21">
        <v>0</v>
      </c>
      <c r="H78" s="21">
        <v>61</v>
      </c>
      <c r="J78" s="225">
        <v>13</v>
      </c>
      <c r="K78" s="23">
        <f t="shared" si="24"/>
        <v>121</v>
      </c>
      <c r="L78" s="23">
        <f t="shared" si="24"/>
        <v>69</v>
      </c>
      <c r="M78" s="23">
        <f t="shared" si="24"/>
        <v>47</v>
      </c>
      <c r="N78" s="23">
        <f t="shared" si="24"/>
        <v>36</v>
      </c>
      <c r="O78" s="23">
        <f t="shared" si="24"/>
        <v>12</v>
      </c>
      <c r="P78" s="23">
        <f t="shared" si="23"/>
        <v>285</v>
      </c>
      <c r="Q78" s="441">
        <f t="shared" si="11"/>
        <v>0.1649122807017544</v>
      </c>
      <c r="S78" s="25">
        <f t="shared" si="13"/>
        <v>0.52155172413793105</v>
      </c>
      <c r="T78" s="25">
        <f t="shared" si="14"/>
        <v>0.49640287769784175</v>
      </c>
      <c r="U78" s="25">
        <f t="shared" si="15"/>
        <v>1.0930232558139534</v>
      </c>
      <c r="V78" s="25">
        <f t="shared" si="16"/>
        <v>0.6428571428571429</v>
      </c>
      <c r="W78" s="25">
        <f t="shared" si="17"/>
        <v>0.70588235294117652</v>
      </c>
      <c r="X78" s="25">
        <f t="shared" si="18"/>
        <v>0.58521560574948661</v>
      </c>
    </row>
    <row r="79" spans="1:24" ht="13.8">
      <c r="A79" s="227" t="s">
        <v>508</v>
      </c>
      <c r="B79" s="21">
        <v>37</v>
      </c>
      <c r="C79" s="21">
        <v>10</v>
      </c>
      <c r="D79" s="21">
        <v>13</v>
      </c>
      <c r="E79" s="21">
        <v>6</v>
      </c>
      <c r="F79" s="21">
        <v>0</v>
      </c>
      <c r="G79" s="21">
        <v>0</v>
      </c>
      <c r="H79" s="21">
        <v>66</v>
      </c>
      <c r="I79" s="369"/>
      <c r="J79" s="225">
        <v>13</v>
      </c>
      <c r="K79" s="23">
        <f t="shared" ref="K79:O80" si="25">SUM(B76:B79)</f>
        <v>125</v>
      </c>
      <c r="L79" s="23">
        <f t="shared" si="25"/>
        <v>49</v>
      </c>
      <c r="M79" s="23">
        <f t="shared" si="25"/>
        <v>39</v>
      </c>
      <c r="N79" s="23">
        <f t="shared" si="25"/>
        <v>32</v>
      </c>
      <c r="O79" s="23">
        <f t="shared" si="25"/>
        <v>8</v>
      </c>
      <c r="P79" s="23">
        <f t="shared" si="23"/>
        <v>253</v>
      </c>
      <c r="Q79" s="441">
        <f t="shared" si="11"/>
        <v>0.1541501976284585</v>
      </c>
      <c r="S79" s="25">
        <f t="shared" si="13"/>
        <v>0.53879310344827591</v>
      </c>
      <c r="T79" s="25">
        <f t="shared" si="14"/>
        <v>0.35251798561151076</v>
      </c>
      <c r="U79" s="25">
        <f t="shared" si="15"/>
        <v>0.90697674418604646</v>
      </c>
      <c r="V79" s="25">
        <f t="shared" si="16"/>
        <v>0.5714285714285714</v>
      </c>
      <c r="W79" s="25">
        <f t="shared" si="17"/>
        <v>0.47058823529411764</v>
      </c>
      <c r="X79" s="25">
        <f t="shared" si="18"/>
        <v>0.51950718685831621</v>
      </c>
    </row>
    <row r="80" spans="1:24" ht="13.8">
      <c r="A80" s="24" t="s">
        <v>510</v>
      </c>
      <c r="B80" s="21">
        <v>33</v>
      </c>
      <c r="C80" s="21">
        <v>8</v>
      </c>
      <c r="D80" s="21">
        <v>17</v>
      </c>
      <c r="E80" s="21">
        <v>5</v>
      </c>
      <c r="F80" s="21">
        <v>3</v>
      </c>
      <c r="G80" s="21">
        <v>0</v>
      </c>
      <c r="H80" s="21">
        <v>66</v>
      </c>
      <c r="I80" s="386"/>
      <c r="J80" s="225">
        <v>14</v>
      </c>
      <c r="K80" s="23">
        <f t="shared" si="25"/>
        <v>130</v>
      </c>
      <c r="L80" s="23">
        <f t="shared" si="25"/>
        <v>44</v>
      </c>
      <c r="M80" s="23">
        <f t="shared" si="25"/>
        <v>45</v>
      </c>
      <c r="N80" s="23">
        <f t="shared" si="25"/>
        <v>28</v>
      </c>
      <c r="O80" s="23">
        <f t="shared" si="25"/>
        <v>6</v>
      </c>
      <c r="P80" s="23">
        <f t="shared" si="23"/>
        <v>253</v>
      </c>
      <c r="Q80" s="441">
        <f t="shared" si="11"/>
        <v>0.17786561264822134</v>
      </c>
      <c r="S80" s="25">
        <f t="shared" si="13"/>
        <v>0.56034482758620685</v>
      </c>
      <c r="T80" s="25">
        <f t="shared" si="14"/>
        <v>0.31654676258992803</v>
      </c>
      <c r="U80" s="25">
        <f t="shared" si="15"/>
        <v>1.0465116279069768</v>
      </c>
      <c r="V80" s="25">
        <f t="shared" si="16"/>
        <v>0.5</v>
      </c>
      <c r="W80" s="25">
        <f t="shared" si="17"/>
        <v>0.35294117647058826</v>
      </c>
      <c r="X80" s="25">
        <f t="shared" si="18"/>
        <v>0.51950718685831621</v>
      </c>
    </row>
    <row r="81" spans="1:40" ht="13.8">
      <c r="A81" s="24" t="s">
        <v>514</v>
      </c>
      <c r="B81" s="21">
        <v>34</v>
      </c>
      <c r="C81" s="21">
        <v>23</v>
      </c>
      <c r="D81" s="21">
        <v>8</v>
      </c>
      <c r="E81" s="21">
        <v>16</v>
      </c>
      <c r="F81" s="21">
        <v>2</v>
      </c>
      <c r="G81" s="21">
        <v>0</v>
      </c>
      <c r="H81" s="21">
        <v>83</v>
      </c>
      <c r="I81" s="403"/>
      <c r="J81" s="225">
        <v>14</v>
      </c>
      <c r="K81" s="23">
        <f t="shared" ref="K81:O83" si="26">SUM(B78:B81)</f>
        <v>137</v>
      </c>
      <c r="L81" s="23">
        <f t="shared" si="26"/>
        <v>55</v>
      </c>
      <c r="M81" s="23">
        <f t="shared" si="26"/>
        <v>43</v>
      </c>
      <c r="N81" s="23">
        <f t="shared" si="26"/>
        <v>34</v>
      </c>
      <c r="O81" s="23">
        <f t="shared" si="26"/>
        <v>7</v>
      </c>
      <c r="P81" s="23">
        <f t="shared" si="23"/>
        <v>276</v>
      </c>
      <c r="Q81" s="441">
        <f t="shared" si="11"/>
        <v>0.15579710144927536</v>
      </c>
      <c r="S81" s="25">
        <f t="shared" si="13"/>
        <v>0.59051724137931039</v>
      </c>
      <c r="T81" s="25">
        <f t="shared" si="14"/>
        <v>0.39568345323741005</v>
      </c>
      <c r="U81" s="25">
        <f t="shared" si="15"/>
        <v>1</v>
      </c>
      <c r="V81" s="25">
        <f t="shared" si="16"/>
        <v>0.6071428571428571</v>
      </c>
      <c r="W81" s="25">
        <f t="shared" si="17"/>
        <v>0.41176470588235292</v>
      </c>
      <c r="X81" s="25">
        <f t="shared" si="18"/>
        <v>0.56673511293634493</v>
      </c>
    </row>
    <row r="82" spans="1:40" ht="13.8">
      <c r="A82" s="24" t="s">
        <v>522</v>
      </c>
      <c r="B82" s="21">
        <v>20</v>
      </c>
      <c r="C82" s="21">
        <v>10</v>
      </c>
      <c r="D82" s="21">
        <v>4</v>
      </c>
      <c r="E82" s="21">
        <v>9</v>
      </c>
      <c r="F82" s="21">
        <v>5</v>
      </c>
      <c r="G82" s="21">
        <v>0</v>
      </c>
      <c r="H82" s="21">
        <v>48</v>
      </c>
      <c r="I82" s="420"/>
      <c r="J82" s="225">
        <v>14</v>
      </c>
      <c r="K82" s="23">
        <f t="shared" si="26"/>
        <v>124</v>
      </c>
      <c r="L82" s="23">
        <f t="shared" si="26"/>
        <v>51</v>
      </c>
      <c r="M82" s="23">
        <f t="shared" si="26"/>
        <v>42</v>
      </c>
      <c r="N82" s="23">
        <f t="shared" si="26"/>
        <v>36</v>
      </c>
      <c r="O82" s="23">
        <f t="shared" si="26"/>
        <v>10</v>
      </c>
      <c r="P82" s="23">
        <f t="shared" si="23"/>
        <v>263</v>
      </c>
      <c r="Q82" s="441">
        <f t="shared" si="11"/>
        <v>0.1596958174904943</v>
      </c>
      <c r="S82" s="25">
        <f t="shared" si="13"/>
        <v>0.53448275862068961</v>
      </c>
      <c r="T82" s="25">
        <f t="shared" si="14"/>
        <v>0.36690647482014388</v>
      </c>
      <c r="U82" s="25">
        <f t="shared" si="15"/>
        <v>0.97674418604651159</v>
      </c>
      <c r="V82" s="25">
        <f t="shared" si="16"/>
        <v>0.6428571428571429</v>
      </c>
      <c r="W82" s="25">
        <f t="shared" si="17"/>
        <v>0.58823529411764708</v>
      </c>
      <c r="X82" s="25">
        <f t="shared" si="18"/>
        <v>0.54004106776180694</v>
      </c>
    </row>
    <row r="83" spans="1:40" s="56" customFormat="1" ht="13.8">
      <c r="A83" s="24" t="s">
        <v>526</v>
      </c>
      <c r="B83" s="21">
        <v>40</v>
      </c>
      <c r="C83" s="21">
        <v>29</v>
      </c>
      <c r="D83" s="21">
        <v>14</v>
      </c>
      <c r="E83" s="21">
        <v>13</v>
      </c>
      <c r="F83" s="21">
        <v>0</v>
      </c>
      <c r="G83" s="21">
        <v>0</v>
      </c>
      <c r="H83" s="21">
        <v>96</v>
      </c>
      <c r="I83" s="80"/>
      <c r="J83" s="225">
        <v>14</v>
      </c>
      <c r="K83" s="23">
        <f t="shared" si="26"/>
        <v>127</v>
      </c>
      <c r="L83" s="23">
        <f t="shared" si="26"/>
        <v>70</v>
      </c>
      <c r="M83" s="23">
        <f t="shared" si="26"/>
        <v>43</v>
      </c>
      <c r="N83" s="23">
        <f t="shared" si="26"/>
        <v>43</v>
      </c>
      <c r="O83" s="23">
        <f t="shared" si="26"/>
        <v>10</v>
      </c>
      <c r="P83" s="23">
        <f t="shared" si="23"/>
        <v>293</v>
      </c>
      <c r="Q83" s="441">
        <f t="shared" si="11"/>
        <v>0.14675767918088736</v>
      </c>
      <c r="S83" s="25">
        <f t="shared" si="13"/>
        <v>0.54741379310344829</v>
      </c>
      <c r="T83" s="25">
        <f t="shared" si="14"/>
        <v>0.50359712230215825</v>
      </c>
      <c r="U83" s="25">
        <f t="shared" si="15"/>
        <v>1</v>
      </c>
      <c r="V83" s="25">
        <f t="shared" si="16"/>
        <v>0.7678571428571429</v>
      </c>
      <c r="W83" s="25">
        <f t="shared" si="17"/>
        <v>0.58823529411764708</v>
      </c>
      <c r="X83" s="25">
        <f t="shared" si="18"/>
        <v>0.60164271047227924</v>
      </c>
    </row>
    <row r="84" spans="1:40" s="56" customFormat="1" ht="13.8">
      <c r="A84" s="24" t="s">
        <v>533</v>
      </c>
      <c r="B84" s="21">
        <v>38</v>
      </c>
      <c r="C84" s="21">
        <v>23</v>
      </c>
      <c r="D84" s="21">
        <v>13</v>
      </c>
      <c r="E84" s="21">
        <v>5</v>
      </c>
      <c r="F84" s="21">
        <v>2</v>
      </c>
      <c r="G84" s="21">
        <v>0</v>
      </c>
      <c r="H84" s="21">
        <v>81</v>
      </c>
      <c r="I84" s="80"/>
      <c r="J84" s="225">
        <v>15</v>
      </c>
      <c r="K84" s="23">
        <f t="shared" ref="K84:O86" si="27">SUM(B81:B84)</f>
        <v>132</v>
      </c>
      <c r="L84" s="23">
        <f t="shared" si="27"/>
        <v>85</v>
      </c>
      <c r="M84" s="23">
        <f t="shared" si="27"/>
        <v>39</v>
      </c>
      <c r="N84" s="23">
        <f t="shared" si="27"/>
        <v>43</v>
      </c>
      <c r="O84" s="23">
        <f t="shared" si="27"/>
        <v>9</v>
      </c>
      <c r="P84" s="23">
        <f t="shared" si="23"/>
        <v>308</v>
      </c>
      <c r="Q84" s="441">
        <f t="shared" ref="Q84:Q89" si="28">M84/P84</f>
        <v>0.12662337662337661</v>
      </c>
      <c r="S84" s="25">
        <f t="shared" ref="S84:X86" si="29">K84/K$24</f>
        <v>0.56896551724137934</v>
      </c>
      <c r="T84" s="25">
        <f t="shared" si="29"/>
        <v>0.61151079136690645</v>
      </c>
      <c r="U84" s="25">
        <f t="shared" si="29"/>
        <v>0.90697674418604646</v>
      </c>
      <c r="V84" s="25">
        <f t="shared" si="29"/>
        <v>0.7678571428571429</v>
      </c>
      <c r="W84" s="25">
        <f t="shared" si="29"/>
        <v>0.52941176470588236</v>
      </c>
      <c r="X84" s="25">
        <f t="shared" si="29"/>
        <v>0.63244353182751545</v>
      </c>
    </row>
    <row r="85" spans="1:40" s="56" customFormat="1" ht="13.8">
      <c r="A85" s="24" t="s">
        <v>537</v>
      </c>
      <c r="B85" s="21">
        <v>40</v>
      </c>
      <c r="C85" s="21">
        <v>19</v>
      </c>
      <c r="D85" s="21">
        <v>10</v>
      </c>
      <c r="E85" s="21">
        <v>11</v>
      </c>
      <c r="F85" s="21">
        <v>0</v>
      </c>
      <c r="G85" s="21">
        <v>0</v>
      </c>
      <c r="H85" s="21">
        <v>80</v>
      </c>
      <c r="I85" s="80"/>
      <c r="J85" s="302">
        <v>15</v>
      </c>
      <c r="K85" s="23">
        <f t="shared" si="27"/>
        <v>138</v>
      </c>
      <c r="L85" s="23">
        <f t="shared" si="27"/>
        <v>81</v>
      </c>
      <c r="M85" s="23">
        <f t="shared" si="27"/>
        <v>41</v>
      </c>
      <c r="N85" s="23">
        <f t="shared" si="27"/>
        <v>38</v>
      </c>
      <c r="O85" s="23">
        <f t="shared" si="27"/>
        <v>7</v>
      </c>
      <c r="P85" s="23">
        <f t="shared" si="23"/>
        <v>305</v>
      </c>
      <c r="Q85" s="566">
        <f t="shared" si="28"/>
        <v>0.13442622950819672</v>
      </c>
      <c r="S85" s="25">
        <f t="shared" si="29"/>
        <v>0.59482758620689657</v>
      </c>
      <c r="T85" s="25">
        <f t="shared" si="29"/>
        <v>0.58273381294964033</v>
      </c>
      <c r="U85" s="25">
        <f t="shared" si="29"/>
        <v>0.95348837209302328</v>
      </c>
      <c r="V85" s="25">
        <f t="shared" si="29"/>
        <v>0.6785714285714286</v>
      </c>
      <c r="W85" s="25">
        <f t="shared" si="29"/>
        <v>0.41176470588235292</v>
      </c>
      <c r="X85" s="25">
        <f t="shared" si="29"/>
        <v>0.62628336755646818</v>
      </c>
    </row>
    <row r="86" spans="1:40" s="56" customFormat="1" ht="13.8">
      <c r="A86" s="24" t="s">
        <v>545</v>
      </c>
      <c r="B86" s="21">
        <v>36</v>
      </c>
      <c r="C86" s="21">
        <v>13</v>
      </c>
      <c r="D86" s="21">
        <v>12</v>
      </c>
      <c r="E86" s="21">
        <v>6</v>
      </c>
      <c r="F86" s="21">
        <v>0</v>
      </c>
      <c r="G86" s="21">
        <v>0</v>
      </c>
      <c r="H86" s="21">
        <v>67</v>
      </c>
      <c r="I86" s="80"/>
      <c r="J86" s="225">
        <v>15</v>
      </c>
      <c r="K86" s="23">
        <f t="shared" si="27"/>
        <v>154</v>
      </c>
      <c r="L86" s="23">
        <f t="shared" si="27"/>
        <v>84</v>
      </c>
      <c r="M86" s="23">
        <f t="shared" si="27"/>
        <v>49</v>
      </c>
      <c r="N86" s="23">
        <f t="shared" si="27"/>
        <v>35</v>
      </c>
      <c r="O86" s="23">
        <f t="shared" si="27"/>
        <v>2</v>
      </c>
      <c r="P86" s="23">
        <f t="shared" si="23"/>
        <v>324</v>
      </c>
      <c r="Q86" s="441">
        <f t="shared" si="28"/>
        <v>0.15123456790123457</v>
      </c>
      <c r="S86" s="25">
        <f t="shared" si="29"/>
        <v>0.66379310344827591</v>
      </c>
      <c r="T86" s="25">
        <f t="shared" si="29"/>
        <v>0.60431654676258995</v>
      </c>
      <c r="U86" s="25">
        <f t="shared" si="29"/>
        <v>1.1395348837209303</v>
      </c>
      <c r="V86" s="25">
        <f t="shared" si="29"/>
        <v>0.625</v>
      </c>
      <c r="W86" s="25">
        <f t="shared" si="29"/>
        <v>0.11764705882352941</v>
      </c>
      <c r="X86" s="25">
        <f t="shared" si="29"/>
        <v>0.6652977412731006</v>
      </c>
    </row>
    <row r="87" spans="1:40" s="56" customFormat="1" ht="13.8">
      <c r="A87" s="24" t="s">
        <v>551</v>
      </c>
      <c r="B87" s="21">
        <v>43</v>
      </c>
      <c r="C87" s="21">
        <v>20</v>
      </c>
      <c r="D87" s="21">
        <v>19</v>
      </c>
      <c r="E87" s="21">
        <v>5</v>
      </c>
      <c r="F87" s="21">
        <v>4</v>
      </c>
      <c r="G87" s="21">
        <v>0</v>
      </c>
      <c r="H87" s="21">
        <v>91</v>
      </c>
      <c r="I87" s="80"/>
      <c r="J87" s="225">
        <v>15</v>
      </c>
      <c r="K87" s="23">
        <f t="shared" ref="K87" si="30">SUM(B84:B87)</f>
        <v>157</v>
      </c>
      <c r="L87" s="23">
        <f t="shared" ref="L87" si="31">SUM(C84:C87)</f>
        <v>75</v>
      </c>
      <c r="M87" s="23">
        <f t="shared" ref="M87" si="32">SUM(D84:D87)</f>
        <v>54</v>
      </c>
      <c r="N87" s="23">
        <f t="shared" ref="N87" si="33">SUM(E84:E87)</f>
        <v>27</v>
      </c>
      <c r="O87" s="23">
        <f t="shared" ref="O87" si="34">SUM(F84:F87)</f>
        <v>6</v>
      </c>
      <c r="P87" s="23">
        <f t="shared" si="23"/>
        <v>319</v>
      </c>
      <c r="Q87" s="441">
        <f t="shared" si="28"/>
        <v>0.16927899686520376</v>
      </c>
      <c r="S87" s="25">
        <f t="shared" ref="S87" si="35">K87/K$24</f>
        <v>0.67672413793103448</v>
      </c>
      <c r="T87" s="25">
        <f t="shared" ref="T87" si="36">L87/L$24</f>
        <v>0.53956834532374098</v>
      </c>
      <c r="U87" s="25">
        <f t="shared" ref="U87" si="37">M87/M$24</f>
        <v>1.2558139534883721</v>
      </c>
      <c r="V87" s="25">
        <f t="shared" ref="V87" si="38">N87/N$24</f>
        <v>0.48214285714285715</v>
      </c>
      <c r="W87" s="25">
        <f t="shared" ref="W87" si="39">O87/O$24</f>
        <v>0.35294117647058826</v>
      </c>
      <c r="X87" s="25">
        <f t="shared" ref="X87" si="40">P87/P$24</f>
        <v>0.65503080082135523</v>
      </c>
    </row>
    <row r="88" spans="1:40" s="56" customFormat="1" ht="13.8">
      <c r="A88" s="24" t="s">
        <v>557</v>
      </c>
      <c r="B88" s="21">
        <v>45</v>
      </c>
      <c r="C88" s="21">
        <v>23</v>
      </c>
      <c r="D88" s="21">
        <v>14</v>
      </c>
      <c r="E88" s="21">
        <v>5</v>
      </c>
      <c r="F88" s="21">
        <v>2</v>
      </c>
      <c r="G88" s="21">
        <v>0</v>
      </c>
      <c r="H88" s="21">
        <v>89</v>
      </c>
      <c r="I88" s="80"/>
      <c r="J88" s="225">
        <v>16</v>
      </c>
      <c r="K88" s="23">
        <f t="shared" ref="K88:M89" si="41">SUM(B85:B88)</f>
        <v>164</v>
      </c>
      <c r="L88" s="23">
        <f t="shared" si="41"/>
        <v>75</v>
      </c>
      <c r="M88" s="23">
        <f t="shared" si="41"/>
        <v>55</v>
      </c>
      <c r="N88" s="23">
        <f t="shared" ref="N88" si="42">SUM(E85:E88)</f>
        <v>27</v>
      </c>
      <c r="O88" s="23">
        <f t="shared" ref="O88" si="43">SUM(F85:F88)</f>
        <v>6</v>
      </c>
      <c r="P88" s="23">
        <f t="shared" si="23"/>
        <v>327</v>
      </c>
      <c r="Q88" s="441">
        <f t="shared" si="28"/>
        <v>0.16819571865443425</v>
      </c>
      <c r="S88" s="25">
        <f t="shared" ref="S88" si="44">K88/K$24</f>
        <v>0.7068965517241379</v>
      </c>
      <c r="T88" s="25">
        <f t="shared" ref="T88" si="45">L88/L$24</f>
        <v>0.53956834532374098</v>
      </c>
      <c r="U88" s="25">
        <f t="shared" ref="U88" si="46">M88/M$24</f>
        <v>1.2790697674418605</v>
      </c>
      <c r="V88" s="25">
        <f t="shared" ref="V88" si="47">N88/N$24</f>
        <v>0.48214285714285715</v>
      </c>
      <c r="W88" s="25">
        <f t="shared" ref="W88" si="48">O88/O$24</f>
        <v>0.35294117647058826</v>
      </c>
      <c r="X88" s="25">
        <f t="shared" ref="X88" si="49">P88/P$24</f>
        <v>0.67145790554414786</v>
      </c>
    </row>
    <row r="89" spans="1:40" s="56" customFormat="1" ht="13.8">
      <c r="A89" s="24" t="s">
        <v>562</v>
      </c>
      <c r="B89" s="21">
        <v>40</v>
      </c>
      <c r="C89" s="21">
        <v>22</v>
      </c>
      <c r="D89" s="21">
        <v>9</v>
      </c>
      <c r="E89" s="21">
        <v>9</v>
      </c>
      <c r="F89" s="21">
        <v>1</v>
      </c>
      <c r="G89" s="21">
        <v>0</v>
      </c>
      <c r="H89" s="21">
        <v>81</v>
      </c>
      <c r="I89" s="80"/>
      <c r="J89" s="225">
        <v>16</v>
      </c>
      <c r="K89" s="23">
        <f t="shared" si="41"/>
        <v>164</v>
      </c>
      <c r="L89" s="23">
        <f t="shared" si="41"/>
        <v>78</v>
      </c>
      <c r="M89" s="23">
        <f t="shared" si="41"/>
        <v>54</v>
      </c>
      <c r="N89" s="23">
        <f t="shared" ref="N89" si="50">SUM(E86:E89)</f>
        <v>25</v>
      </c>
      <c r="O89" s="23">
        <f t="shared" ref="O89" si="51">SUM(F86:F89)</f>
        <v>7</v>
      </c>
      <c r="P89" s="23">
        <f t="shared" si="23"/>
        <v>328</v>
      </c>
      <c r="Q89" s="441">
        <f t="shared" si="28"/>
        <v>0.16463414634146342</v>
      </c>
      <c r="S89" s="25">
        <f t="shared" ref="S89" si="52">K89/K$24</f>
        <v>0.7068965517241379</v>
      </c>
      <c r="T89" s="25">
        <f t="shared" ref="T89" si="53">L89/L$24</f>
        <v>0.5611510791366906</v>
      </c>
      <c r="U89" s="25">
        <f t="shared" ref="U89" si="54">M89/M$24</f>
        <v>1.2558139534883721</v>
      </c>
      <c r="V89" s="25">
        <f t="shared" ref="V89" si="55">N89/N$24</f>
        <v>0.44642857142857145</v>
      </c>
      <c r="W89" s="25">
        <f t="shared" ref="W89" si="56">O89/O$24</f>
        <v>0.41176470588235292</v>
      </c>
      <c r="X89" s="25">
        <f t="shared" ref="X89" si="57">P89/P$24</f>
        <v>0.67351129363449691</v>
      </c>
    </row>
    <row r="90" spans="1:40" s="56" customFormat="1" ht="13.8">
      <c r="A90" s="24" t="s">
        <v>569</v>
      </c>
      <c r="B90" s="21">
        <v>31</v>
      </c>
      <c r="C90" s="21">
        <v>18</v>
      </c>
      <c r="D90" s="21">
        <v>12</v>
      </c>
      <c r="E90" s="21">
        <v>10</v>
      </c>
      <c r="F90" s="21">
        <v>1</v>
      </c>
      <c r="G90" s="21">
        <v>0</v>
      </c>
      <c r="H90" s="21">
        <v>72</v>
      </c>
      <c r="I90" s="80"/>
      <c r="J90" s="225">
        <v>16</v>
      </c>
      <c r="K90" s="23">
        <f t="shared" ref="K90" si="58">SUM(B87:B90)</f>
        <v>159</v>
      </c>
      <c r="L90" s="23">
        <f t="shared" ref="L90" si="59">SUM(C87:C90)</f>
        <v>83</v>
      </c>
      <c r="M90" s="23">
        <f t="shared" ref="M90" si="60">SUM(D87:D90)</f>
        <v>54</v>
      </c>
      <c r="N90" s="23">
        <f t="shared" ref="N90" si="61">SUM(E87:E90)</f>
        <v>29</v>
      </c>
      <c r="O90" s="23">
        <f t="shared" ref="O90" si="62">SUM(F87:F90)</f>
        <v>8</v>
      </c>
      <c r="P90" s="23">
        <f t="shared" ref="P90" si="63">SUM(H87:H90)</f>
        <v>333</v>
      </c>
      <c r="Q90" s="441">
        <f t="shared" ref="Q90" si="64">M90/P90</f>
        <v>0.16216216216216217</v>
      </c>
      <c r="S90" s="25">
        <f t="shared" ref="S90" si="65">K90/K$24</f>
        <v>0.68534482758620685</v>
      </c>
      <c r="T90" s="25">
        <f t="shared" ref="T90" si="66">L90/L$24</f>
        <v>0.59712230215827333</v>
      </c>
      <c r="U90" s="25">
        <f t="shared" ref="U90" si="67">M90/M$24</f>
        <v>1.2558139534883721</v>
      </c>
      <c r="V90" s="25">
        <f t="shared" ref="V90" si="68">N90/N$24</f>
        <v>0.5178571428571429</v>
      </c>
      <c r="W90" s="25">
        <f t="shared" ref="W90" si="69">O90/O$24</f>
        <v>0.47058823529411764</v>
      </c>
      <c r="X90" s="25">
        <f t="shared" ref="X90" si="70">P90/P$24</f>
        <v>0.68377823408624228</v>
      </c>
    </row>
    <row r="91" spans="1:40" s="56" customFormat="1" ht="13.8">
      <c r="A91" s="24" t="s">
        <v>578</v>
      </c>
      <c r="B91" s="21">
        <v>49</v>
      </c>
      <c r="C91" s="21">
        <v>14</v>
      </c>
      <c r="D91" s="21">
        <v>17</v>
      </c>
      <c r="E91" s="21">
        <v>5</v>
      </c>
      <c r="F91" s="21">
        <v>1</v>
      </c>
      <c r="G91" s="21">
        <v>0</v>
      </c>
      <c r="H91" s="21">
        <v>86</v>
      </c>
      <c r="I91" s="80"/>
      <c r="J91" s="225">
        <v>16</v>
      </c>
      <c r="K91" s="23">
        <f t="shared" ref="K91" si="71">SUM(B88:B91)</f>
        <v>165</v>
      </c>
      <c r="L91" s="23">
        <f t="shared" ref="L91" si="72">SUM(C88:C91)</f>
        <v>77</v>
      </c>
      <c r="M91" s="23">
        <f t="shared" ref="M91" si="73">SUM(D88:D91)</f>
        <v>52</v>
      </c>
      <c r="N91" s="23">
        <f t="shared" ref="N91" si="74">SUM(E88:E91)</f>
        <v>29</v>
      </c>
      <c r="O91" s="23">
        <f t="shared" ref="O91" si="75">SUM(F88:F91)</f>
        <v>5</v>
      </c>
      <c r="P91" s="23">
        <f t="shared" ref="P91" si="76">SUM(H88:H91)</f>
        <v>328</v>
      </c>
      <c r="Q91" s="441">
        <f t="shared" ref="Q91" si="77">M91/P91</f>
        <v>0.15853658536585366</v>
      </c>
      <c r="S91" s="25">
        <f t="shared" ref="S91" si="78">K91/K$24</f>
        <v>0.71120689655172409</v>
      </c>
      <c r="T91" s="25">
        <f t="shared" ref="T91" si="79">L91/L$24</f>
        <v>0.5539568345323741</v>
      </c>
      <c r="U91" s="25">
        <f t="shared" ref="U91" si="80">M91/M$24</f>
        <v>1.2093023255813953</v>
      </c>
      <c r="V91" s="25">
        <f t="shared" ref="V91" si="81">N91/N$24</f>
        <v>0.5178571428571429</v>
      </c>
      <c r="W91" s="25">
        <f t="shared" ref="W91" si="82">O91/O$24</f>
        <v>0.29411764705882354</v>
      </c>
      <c r="X91" s="25">
        <f t="shared" ref="X91" si="83">P91/P$24</f>
        <v>0.67351129363449691</v>
      </c>
    </row>
    <row r="92" spans="1:40" s="56" customFormat="1" ht="13.8">
      <c r="A92" s="575"/>
      <c r="B92" s="23"/>
      <c r="C92" s="23"/>
      <c r="D92" s="23"/>
      <c r="E92" s="23"/>
      <c r="F92" s="23"/>
      <c r="G92" s="23"/>
      <c r="H92" s="23"/>
      <c r="I92" s="80"/>
      <c r="J92" s="225"/>
      <c r="K92" s="23"/>
      <c r="L92" s="23"/>
      <c r="M92" s="23"/>
      <c r="N92" s="23"/>
      <c r="O92" s="23"/>
      <c r="P92" s="23"/>
      <c r="Q92" s="441"/>
      <c r="S92" s="25"/>
      <c r="T92" s="25"/>
      <c r="U92" s="25"/>
      <c r="V92" s="25"/>
      <c r="W92" s="25"/>
      <c r="X92" s="25"/>
    </row>
    <row r="93" spans="1:40">
      <c r="A93" s="56"/>
      <c r="B93" s="80"/>
      <c r="C93" s="80"/>
      <c r="D93" s="80"/>
      <c r="E93" s="80"/>
      <c r="F93" s="80"/>
      <c r="G93" s="80"/>
      <c r="H93" s="204"/>
      <c r="I93" s="205"/>
      <c r="J93" s="80"/>
      <c r="K93" s="80"/>
      <c r="L93" s="80"/>
      <c r="M93" s="80"/>
      <c r="N93" s="80"/>
      <c r="O93" s="80"/>
      <c r="P93" s="80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</row>
    <row r="94" spans="1:40">
      <c r="B94" s="56"/>
      <c r="H94" s="204"/>
      <c r="I94" s="204"/>
      <c r="J94" s="470"/>
      <c r="K94" s="471"/>
      <c r="L94" s="471"/>
      <c r="M94" s="471"/>
      <c r="N94" s="471"/>
      <c r="O94" s="471"/>
      <c r="P94" s="471"/>
      <c r="Q94" s="471"/>
      <c r="R94" s="471"/>
      <c r="S94" s="472"/>
      <c r="T94" s="472"/>
      <c r="U94" s="472"/>
      <c r="V94" s="472"/>
      <c r="W94" s="472"/>
      <c r="X94" s="472"/>
      <c r="Y94" s="472"/>
      <c r="Z94" s="472"/>
      <c r="AA94" s="472"/>
      <c r="AB94" s="472"/>
      <c r="AC94" s="472"/>
      <c r="AD94" s="472"/>
      <c r="AE94" s="472"/>
      <c r="AF94" s="472"/>
      <c r="AG94" s="472"/>
      <c r="AH94" s="472"/>
      <c r="AI94" s="472"/>
      <c r="AJ94" s="472"/>
      <c r="AK94" s="472"/>
      <c r="AL94" s="574"/>
    </row>
    <row r="95" spans="1:40" ht="13.8">
      <c r="B95" s="111"/>
      <c r="H95" s="204"/>
      <c r="I95" s="204"/>
      <c r="J95" s="473"/>
      <c r="K95" s="469" t="s">
        <v>198</v>
      </c>
      <c r="L95" s="469" t="s">
        <v>199</v>
      </c>
      <c r="M95" s="469" t="s">
        <v>200</v>
      </c>
      <c r="N95" s="469" t="s">
        <v>201</v>
      </c>
      <c r="O95" s="469" t="s">
        <v>210</v>
      </c>
      <c r="P95" s="469" t="s">
        <v>263</v>
      </c>
      <c r="Q95" s="469" t="s">
        <v>304</v>
      </c>
      <c r="R95" s="469" t="s">
        <v>364</v>
      </c>
      <c r="S95" s="469" t="s">
        <v>371</v>
      </c>
      <c r="T95" s="469" t="s">
        <v>380</v>
      </c>
      <c r="U95" s="469" t="s">
        <v>390</v>
      </c>
      <c r="V95" s="469" t="s">
        <v>463</v>
      </c>
      <c r="W95" s="469" t="s">
        <v>493</v>
      </c>
      <c r="X95" s="469" t="s">
        <v>500</v>
      </c>
      <c r="Y95" s="469" t="s">
        <v>506</v>
      </c>
      <c r="Z95" s="469" t="s">
        <v>508</v>
      </c>
      <c r="AA95" s="469" t="s">
        <v>510</v>
      </c>
      <c r="AB95" s="469" t="s">
        <v>514</v>
      </c>
      <c r="AC95" s="469" t="s">
        <v>522</v>
      </c>
      <c r="AD95" s="469" t="s">
        <v>526</v>
      </c>
      <c r="AE95" s="469" t="s">
        <v>533</v>
      </c>
      <c r="AF95" s="469" t="s">
        <v>537</v>
      </c>
      <c r="AG95" s="469" t="s">
        <v>545</v>
      </c>
      <c r="AH95" s="469" t="s">
        <v>551</v>
      </c>
      <c r="AI95" s="469" t="s">
        <v>557</v>
      </c>
      <c r="AJ95" s="469" t="s">
        <v>562</v>
      </c>
      <c r="AK95" s="469" t="s">
        <v>569</v>
      </c>
      <c r="AL95" s="573" t="s">
        <v>578</v>
      </c>
    </row>
    <row r="96" spans="1:40" ht="13.8">
      <c r="H96" s="204"/>
      <c r="I96" s="204"/>
      <c r="J96" s="474" t="s">
        <v>35</v>
      </c>
      <c r="K96" s="469">
        <v>50</v>
      </c>
      <c r="L96" s="469">
        <v>48</v>
      </c>
      <c r="M96" s="469">
        <v>33</v>
      </c>
      <c r="N96" s="469">
        <v>49</v>
      </c>
      <c r="O96" s="469">
        <v>40</v>
      </c>
      <c r="P96" s="469">
        <v>29</v>
      </c>
      <c r="Q96" s="469">
        <v>39</v>
      </c>
      <c r="R96" s="469">
        <v>42</v>
      </c>
      <c r="S96" s="469">
        <v>35</v>
      </c>
      <c r="T96" s="469">
        <v>31</v>
      </c>
      <c r="U96" s="469">
        <v>36</v>
      </c>
      <c r="V96" s="469">
        <v>33</v>
      </c>
      <c r="W96" s="469">
        <v>28</v>
      </c>
      <c r="X96" s="469">
        <v>27</v>
      </c>
      <c r="Y96" s="469">
        <v>33</v>
      </c>
      <c r="Z96" s="469">
        <v>37</v>
      </c>
      <c r="AA96" s="469">
        <v>33</v>
      </c>
      <c r="AB96" s="469">
        <v>34</v>
      </c>
      <c r="AC96" s="469">
        <v>20</v>
      </c>
      <c r="AD96" s="469">
        <v>40</v>
      </c>
      <c r="AE96" s="469">
        <v>38</v>
      </c>
      <c r="AF96" s="469">
        <v>40</v>
      </c>
      <c r="AG96" s="469">
        <v>36</v>
      </c>
      <c r="AH96" s="469">
        <v>43</v>
      </c>
      <c r="AI96" s="469">
        <v>45</v>
      </c>
      <c r="AJ96" s="469">
        <v>40</v>
      </c>
      <c r="AK96" s="469">
        <v>31</v>
      </c>
      <c r="AL96" s="573">
        <v>49</v>
      </c>
    </row>
    <row r="97" spans="2:38" ht="13.8">
      <c r="B97" s="3" t="s">
        <v>269</v>
      </c>
      <c r="H97" s="204"/>
      <c r="I97" s="204"/>
      <c r="J97" s="474" t="s">
        <v>36</v>
      </c>
      <c r="K97" s="469">
        <v>25</v>
      </c>
      <c r="L97" s="469">
        <v>27</v>
      </c>
      <c r="M97" s="469">
        <v>22</v>
      </c>
      <c r="N97" s="469">
        <v>24</v>
      </c>
      <c r="O97" s="469">
        <v>14</v>
      </c>
      <c r="P97" s="469">
        <v>18</v>
      </c>
      <c r="Q97" s="469">
        <v>13</v>
      </c>
      <c r="R97" s="469">
        <v>16</v>
      </c>
      <c r="S97" s="469">
        <v>23</v>
      </c>
      <c r="T97" s="469">
        <v>16</v>
      </c>
      <c r="U97" s="469">
        <v>13</v>
      </c>
      <c r="V97" s="469">
        <v>30</v>
      </c>
      <c r="W97" s="469">
        <v>13</v>
      </c>
      <c r="X97" s="469">
        <v>12</v>
      </c>
      <c r="Y97" s="469">
        <v>14</v>
      </c>
      <c r="Z97" s="469">
        <v>10</v>
      </c>
      <c r="AA97" s="469">
        <v>8</v>
      </c>
      <c r="AB97" s="469">
        <v>23</v>
      </c>
      <c r="AC97" s="469">
        <v>10</v>
      </c>
      <c r="AD97" s="469">
        <v>29</v>
      </c>
      <c r="AE97" s="469">
        <v>23</v>
      </c>
      <c r="AF97" s="469">
        <v>19</v>
      </c>
      <c r="AG97" s="469">
        <v>13</v>
      </c>
      <c r="AH97" s="469">
        <v>20</v>
      </c>
      <c r="AI97" s="469">
        <v>23</v>
      </c>
      <c r="AJ97" s="469">
        <v>22</v>
      </c>
      <c r="AK97" s="469">
        <v>18</v>
      </c>
      <c r="AL97" s="573">
        <v>14</v>
      </c>
    </row>
    <row r="98" spans="2:38" ht="13.8">
      <c r="B98" s="369" t="s">
        <v>363</v>
      </c>
      <c r="D98" s="66" t="s">
        <v>24</v>
      </c>
      <c r="E98" s="211">
        <f>(D48+D52+D56+D60+D64+D68)/6</f>
        <v>12.833333333333334</v>
      </c>
      <c r="H98" s="204"/>
      <c r="I98" s="204"/>
      <c r="J98" s="474" t="s">
        <v>37</v>
      </c>
      <c r="K98" s="469">
        <v>17</v>
      </c>
      <c r="L98" s="469">
        <v>12</v>
      </c>
      <c r="M98" s="469">
        <v>12</v>
      </c>
      <c r="N98" s="469">
        <v>9</v>
      </c>
      <c r="O98" s="469">
        <v>11</v>
      </c>
      <c r="P98" s="469">
        <v>6</v>
      </c>
      <c r="Q98" s="469">
        <v>7</v>
      </c>
      <c r="R98" s="469">
        <v>9</v>
      </c>
      <c r="S98" s="469">
        <v>14</v>
      </c>
      <c r="T98" s="469">
        <v>4</v>
      </c>
      <c r="U98" s="469">
        <v>11</v>
      </c>
      <c r="V98" s="469">
        <v>21</v>
      </c>
      <c r="W98" s="469">
        <v>11</v>
      </c>
      <c r="X98" s="469">
        <v>10</v>
      </c>
      <c r="Y98" s="469">
        <v>5</v>
      </c>
      <c r="Z98" s="469">
        <v>13</v>
      </c>
      <c r="AA98" s="469">
        <v>17</v>
      </c>
      <c r="AB98" s="469">
        <v>8</v>
      </c>
      <c r="AC98" s="469">
        <v>4</v>
      </c>
      <c r="AD98" s="469">
        <v>14</v>
      </c>
      <c r="AE98" s="469">
        <v>13</v>
      </c>
      <c r="AF98" s="469">
        <v>10</v>
      </c>
      <c r="AG98" s="469">
        <v>12</v>
      </c>
      <c r="AH98" s="469">
        <v>19</v>
      </c>
      <c r="AI98" s="469">
        <v>14</v>
      </c>
      <c r="AJ98" s="469">
        <v>9</v>
      </c>
      <c r="AK98" s="469">
        <v>12</v>
      </c>
      <c r="AL98" s="573">
        <v>17</v>
      </c>
    </row>
    <row r="99" spans="2:38" ht="13.8">
      <c r="D99" s="66" t="s">
        <v>25</v>
      </c>
      <c r="E99" s="211">
        <f>(D49+D53+D57+D61+D65+D69)/6</f>
        <v>9.8333333333333339</v>
      </c>
      <c r="H99" s="204"/>
      <c r="I99" s="204"/>
      <c r="J99" s="474" t="s">
        <v>38</v>
      </c>
      <c r="K99" s="469">
        <v>6</v>
      </c>
      <c r="L99" s="469">
        <v>9</v>
      </c>
      <c r="M99" s="469">
        <v>11</v>
      </c>
      <c r="N99" s="469">
        <v>10</v>
      </c>
      <c r="O99" s="469">
        <v>1</v>
      </c>
      <c r="P99" s="469">
        <v>13</v>
      </c>
      <c r="Q99" s="469">
        <v>8</v>
      </c>
      <c r="R99" s="469">
        <v>9</v>
      </c>
      <c r="S99" s="469">
        <v>10</v>
      </c>
      <c r="T99" s="469">
        <v>5</v>
      </c>
      <c r="U99" s="469">
        <v>8</v>
      </c>
      <c r="V99" s="469">
        <v>10</v>
      </c>
      <c r="W99" s="469">
        <v>9</v>
      </c>
      <c r="X99" s="469">
        <v>10</v>
      </c>
      <c r="Y99" s="469">
        <v>7</v>
      </c>
      <c r="Z99" s="469">
        <v>6</v>
      </c>
      <c r="AA99" s="469">
        <v>5</v>
      </c>
      <c r="AB99" s="469">
        <v>16</v>
      </c>
      <c r="AC99" s="469">
        <v>9</v>
      </c>
      <c r="AD99" s="469">
        <v>13</v>
      </c>
      <c r="AE99" s="469">
        <v>5</v>
      </c>
      <c r="AF99" s="469">
        <v>11</v>
      </c>
      <c r="AG99" s="469">
        <v>6</v>
      </c>
      <c r="AH99" s="469">
        <v>5</v>
      </c>
      <c r="AI99" s="469">
        <v>5</v>
      </c>
      <c r="AJ99" s="469">
        <v>9</v>
      </c>
      <c r="AK99" s="469">
        <v>10</v>
      </c>
      <c r="AL99" s="573">
        <v>5</v>
      </c>
    </row>
    <row r="100" spans="2:38" ht="13.8">
      <c r="D100" s="66" t="s">
        <v>26</v>
      </c>
      <c r="E100" s="211">
        <f>(D50+D54+D58+D62+D66+D70)/6</f>
        <v>8.8333333333333339</v>
      </c>
      <c r="H100" s="204"/>
      <c r="I100" s="204"/>
      <c r="J100" s="474" t="s">
        <v>39</v>
      </c>
      <c r="K100" s="469">
        <v>2</v>
      </c>
      <c r="L100" s="469">
        <v>3</v>
      </c>
      <c r="M100" s="469">
        <v>0</v>
      </c>
      <c r="N100" s="469">
        <v>5</v>
      </c>
      <c r="O100" s="469">
        <v>4</v>
      </c>
      <c r="P100" s="469">
        <v>3</v>
      </c>
      <c r="Q100" s="469">
        <v>0</v>
      </c>
      <c r="R100" s="469">
        <v>2</v>
      </c>
      <c r="S100" s="469">
        <v>2</v>
      </c>
      <c r="T100" s="469">
        <v>0</v>
      </c>
      <c r="U100" s="469">
        <v>2</v>
      </c>
      <c r="V100" s="469">
        <v>4</v>
      </c>
      <c r="W100" s="469">
        <v>5</v>
      </c>
      <c r="X100" s="469">
        <v>1</v>
      </c>
      <c r="Y100" s="469">
        <v>2</v>
      </c>
      <c r="Z100" s="469">
        <v>0</v>
      </c>
      <c r="AA100" s="469">
        <v>3</v>
      </c>
      <c r="AB100" s="469">
        <v>2</v>
      </c>
      <c r="AC100" s="469">
        <v>5</v>
      </c>
      <c r="AD100" s="469">
        <v>0</v>
      </c>
      <c r="AE100" s="469">
        <v>2</v>
      </c>
      <c r="AF100" s="469">
        <v>0</v>
      </c>
      <c r="AG100" s="469">
        <v>0</v>
      </c>
      <c r="AH100" s="469">
        <v>4</v>
      </c>
      <c r="AI100" s="469">
        <v>2</v>
      </c>
      <c r="AJ100" s="469">
        <v>1</v>
      </c>
      <c r="AK100" s="469">
        <v>1</v>
      </c>
      <c r="AL100" s="573">
        <v>1</v>
      </c>
    </row>
    <row r="101" spans="2:38" ht="13.8">
      <c r="D101" s="66" t="s">
        <v>27</v>
      </c>
      <c r="E101" s="211">
        <f>(D51+D55+D59+D63+D67+D71)/6</f>
        <v>12.166666666666666</v>
      </c>
      <c r="H101" s="204"/>
      <c r="I101" s="167"/>
      <c r="J101" s="474" t="s">
        <v>64</v>
      </c>
      <c r="K101" s="469">
        <v>0</v>
      </c>
      <c r="L101" s="469">
        <v>0</v>
      </c>
      <c r="M101" s="469">
        <v>1</v>
      </c>
      <c r="N101" s="469">
        <v>0</v>
      </c>
      <c r="O101" s="469">
        <v>0</v>
      </c>
      <c r="P101" s="469">
        <v>0</v>
      </c>
      <c r="Q101" s="469">
        <v>0</v>
      </c>
      <c r="R101" s="469">
        <v>0</v>
      </c>
      <c r="S101" s="469">
        <v>0</v>
      </c>
      <c r="T101" s="469">
        <v>0</v>
      </c>
      <c r="U101" s="469">
        <v>0</v>
      </c>
      <c r="V101" s="469">
        <v>0</v>
      </c>
      <c r="W101" s="469">
        <v>0</v>
      </c>
      <c r="X101" s="469">
        <v>0</v>
      </c>
      <c r="Y101" s="469">
        <v>0</v>
      </c>
      <c r="Z101" s="469">
        <v>0</v>
      </c>
      <c r="AA101" s="469">
        <v>0</v>
      </c>
      <c r="AB101" s="469">
        <v>0</v>
      </c>
      <c r="AC101" s="469">
        <v>0</v>
      </c>
      <c r="AD101" s="469">
        <v>0</v>
      </c>
      <c r="AE101" s="469">
        <v>0</v>
      </c>
      <c r="AF101" s="469">
        <v>0</v>
      </c>
      <c r="AG101" s="469">
        <v>0</v>
      </c>
      <c r="AH101" s="469">
        <v>0</v>
      </c>
      <c r="AI101" s="469">
        <v>0</v>
      </c>
      <c r="AJ101" s="469">
        <v>0</v>
      </c>
      <c r="AK101" s="469">
        <v>0</v>
      </c>
      <c r="AL101" s="573">
        <v>0</v>
      </c>
    </row>
    <row r="102" spans="2:38" ht="13.8">
      <c r="B102" s="468" t="s">
        <v>584</v>
      </c>
      <c r="D102" s="468" t="s">
        <v>24</v>
      </c>
      <c r="E102" s="1">
        <f>(D72+D76+D80+D84+D88)/5</f>
        <v>13.8</v>
      </c>
      <c r="J102" s="475" t="s">
        <v>59</v>
      </c>
      <c r="K102" s="476">
        <v>100</v>
      </c>
      <c r="L102" s="476">
        <v>99</v>
      </c>
      <c r="M102" s="476">
        <v>79</v>
      </c>
      <c r="N102" s="476">
        <v>97</v>
      </c>
      <c r="O102" s="476">
        <v>70</v>
      </c>
      <c r="P102" s="476">
        <v>69</v>
      </c>
      <c r="Q102" s="476">
        <v>67</v>
      </c>
      <c r="R102" s="476">
        <v>78</v>
      </c>
      <c r="S102" s="476">
        <v>84</v>
      </c>
      <c r="T102" s="476">
        <v>56</v>
      </c>
      <c r="U102" s="476">
        <v>70</v>
      </c>
      <c r="V102" s="476">
        <v>98</v>
      </c>
      <c r="W102" s="476">
        <v>66</v>
      </c>
      <c r="X102" s="476">
        <v>60</v>
      </c>
      <c r="Y102" s="476">
        <v>61</v>
      </c>
      <c r="Z102" s="476">
        <v>66</v>
      </c>
      <c r="AA102" s="476">
        <v>66</v>
      </c>
      <c r="AB102" s="476">
        <v>83</v>
      </c>
      <c r="AC102" s="476">
        <v>48</v>
      </c>
      <c r="AD102" s="476">
        <v>96</v>
      </c>
      <c r="AE102" s="476">
        <v>81</v>
      </c>
      <c r="AF102" s="476">
        <v>80</v>
      </c>
      <c r="AG102" s="476">
        <v>67</v>
      </c>
      <c r="AH102" s="476">
        <v>91</v>
      </c>
      <c r="AI102" s="476">
        <v>89</v>
      </c>
      <c r="AJ102" s="476">
        <v>81</v>
      </c>
      <c r="AK102" s="476">
        <v>72</v>
      </c>
      <c r="AL102" s="594">
        <v>86</v>
      </c>
    </row>
    <row r="103" spans="2:38">
      <c r="D103" s="468" t="s">
        <v>25</v>
      </c>
      <c r="E103" s="468">
        <f t="shared" ref="E103:E105" si="84">(D73+D77+D81+D85+D89)/5</f>
        <v>8.1999999999999993</v>
      </c>
      <c r="H103" s="468"/>
      <c r="I103" s="468"/>
      <c r="K103" s="59"/>
      <c r="L103" s="59"/>
      <c r="M103" s="59"/>
      <c r="N103" s="59"/>
      <c r="O103" s="59"/>
      <c r="P103" s="59"/>
      <c r="Q103" s="50"/>
    </row>
    <row r="104" spans="2:38">
      <c r="D104" s="468" t="s">
        <v>26</v>
      </c>
      <c r="E104" s="468">
        <f t="shared" si="84"/>
        <v>8.8000000000000007</v>
      </c>
    </row>
    <row r="105" spans="2:38" ht="13.8">
      <c r="D105" s="468" t="s">
        <v>27</v>
      </c>
      <c r="E105" s="468">
        <f t="shared" si="84"/>
        <v>16.8</v>
      </c>
      <c r="H105" s="201"/>
      <c r="I105" s="199"/>
      <c r="J105" s="217"/>
      <c r="K105" s="190"/>
      <c r="L105" s="191"/>
      <c r="Q105" s="56"/>
      <c r="R105" s="56"/>
      <c r="S105" s="56"/>
      <c r="T105" s="56"/>
      <c r="U105" s="56"/>
      <c r="V105" s="56"/>
      <c r="W105" s="56"/>
      <c r="X105" s="56"/>
      <c r="Y105" s="56"/>
    </row>
    <row r="106" spans="2:38">
      <c r="H106" s="200"/>
      <c r="I106" s="216"/>
      <c r="J106" s="320" t="s">
        <v>582</v>
      </c>
      <c r="K106" s="320" t="s">
        <v>583</v>
      </c>
      <c r="L106" s="338" t="s">
        <v>498</v>
      </c>
      <c r="Q106" s="56"/>
      <c r="R106" s="56"/>
      <c r="S106" s="56"/>
      <c r="T106" s="56"/>
      <c r="U106" s="56"/>
      <c r="V106" s="56"/>
      <c r="W106" s="56"/>
      <c r="X106" s="56"/>
      <c r="Y106" s="56"/>
    </row>
    <row r="107" spans="2:38" ht="13.8">
      <c r="H107" s="202" t="s">
        <v>35</v>
      </c>
      <c r="I107" s="216"/>
      <c r="J107" s="161">
        <f t="shared" ref="J107:J113" si="85">SUM(AE96:AH96)</f>
        <v>157</v>
      </c>
      <c r="K107" s="161">
        <f>SUM(AI96:AL96)</f>
        <v>165</v>
      </c>
      <c r="L107" s="192">
        <f>-(J107-K107)/J107</f>
        <v>5.0955414012738856E-2</v>
      </c>
      <c r="Q107" s="56"/>
      <c r="R107" s="23"/>
      <c r="S107" s="23"/>
      <c r="T107" s="23"/>
      <c r="U107" s="23"/>
      <c r="V107" s="23"/>
      <c r="W107" s="23"/>
      <c r="X107" s="23"/>
      <c r="Y107" s="23"/>
    </row>
    <row r="108" spans="2:38" ht="13.8">
      <c r="H108" s="202" t="s">
        <v>36</v>
      </c>
      <c r="I108" s="216"/>
      <c r="J108" s="161">
        <f t="shared" si="85"/>
        <v>75</v>
      </c>
      <c r="K108" s="161">
        <f t="shared" ref="K108:K112" si="86">SUM(AI97:AL97)</f>
        <v>77</v>
      </c>
      <c r="L108" s="192">
        <f t="shared" ref="L108:L111" si="87">-(J108-K108)/J108</f>
        <v>2.6666666666666668E-2</v>
      </c>
      <c r="Q108" s="56"/>
      <c r="R108" s="56"/>
      <c r="S108" s="56"/>
      <c r="T108" s="56"/>
      <c r="U108" s="56"/>
      <c r="V108" s="56"/>
      <c r="W108" s="56"/>
      <c r="X108" s="56"/>
      <c r="Y108" s="56"/>
    </row>
    <row r="109" spans="2:38" ht="13.8">
      <c r="H109" s="202" t="s">
        <v>37</v>
      </c>
      <c r="I109" s="216"/>
      <c r="J109" s="161">
        <f t="shared" si="85"/>
        <v>54</v>
      </c>
      <c r="K109" s="161">
        <f t="shared" si="86"/>
        <v>52</v>
      </c>
      <c r="L109" s="192">
        <f t="shared" si="87"/>
        <v>-3.7037037037037035E-2</v>
      </c>
      <c r="Q109" s="56"/>
      <c r="R109" s="56"/>
      <c r="S109" s="56"/>
      <c r="T109" s="56"/>
      <c r="U109" s="56"/>
      <c r="V109" s="56"/>
      <c r="W109" s="56"/>
      <c r="X109" s="56"/>
      <c r="Y109" s="56"/>
    </row>
    <row r="110" spans="2:38" ht="13.8">
      <c r="H110" s="202" t="s">
        <v>38</v>
      </c>
      <c r="I110" s="216"/>
      <c r="J110" s="161">
        <f t="shared" si="85"/>
        <v>27</v>
      </c>
      <c r="K110" s="161">
        <f t="shared" si="86"/>
        <v>29</v>
      </c>
      <c r="L110" s="192">
        <f t="shared" si="87"/>
        <v>7.407407407407407E-2</v>
      </c>
      <c r="P110" s="445" t="s">
        <v>531</v>
      </c>
      <c r="Q110" s="23"/>
      <c r="R110" s="23"/>
      <c r="S110" s="23"/>
      <c r="T110" s="23"/>
      <c r="U110" s="23"/>
      <c r="V110" s="23"/>
      <c r="W110" s="23"/>
      <c r="X110" s="23"/>
      <c r="Y110" s="23"/>
    </row>
    <row r="111" spans="2:38" ht="13.8">
      <c r="H111" s="202" t="s">
        <v>39</v>
      </c>
      <c r="I111" s="216"/>
      <c r="J111" s="161">
        <f t="shared" si="85"/>
        <v>6</v>
      </c>
      <c r="K111" s="161">
        <f t="shared" si="86"/>
        <v>5</v>
      </c>
      <c r="L111" s="192">
        <f t="shared" si="87"/>
        <v>-0.16666666666666666</v>
      </c>
    </row>
    <row r="112" spans="2:38" ht="13.8">
      <c r="H112" s="202" t="s">
        <v>64</v>
      </c>
      <c r="I112" s="216"/>
      <c r="J112" s="161">
        <f t="shared" si="85"/>
        <v>0</v>
      </c>
      <c r="K112" s="161">
        <f t="shared" si="86"/>
        <v>0</v>
      </c>
      <c r="L112" s="192">
        <v>0</v>
      </c>
    </row>
    <row r="113" spans="8:12" ht="13.8">
      <c r="H113" s="203" t="s">
        <v>59</v>
      </c>
      <c r="I113" s="218"/>
      <c r="J113" s="193">
        <f t="shared" si="85"/>
        <v>319</v>
      </c>
      <c r="K113" s="193">
        <f>SUM(AI102:AL102)</f>
        <v>328</v>
      </c>
      <c r="L113" s="194">
        <f t="shared" ref="L113" si="88">-(J113-K113)/J113</f>
        <v>2.8213166144200628E-2</v>
      </c>
    </row>
  </sheetData>
  <customSheetViews>
    <customSheetView guid="{BE477902-03C8-43E2-8A95-9B5C06ED7E3B}" scale="90">
      <pane xSplit="1" ySplit="23" topLeftCell="B72" activePane="bottomRight" state="frozen"/>
      <selection pane="bottomRight" activeCell="O104" sqref="O104"/>
      <pageMargins left="0.7" right="0.7" top="0.75" bottom="0.75" header="0.3" footer="0.3"/>
      <pageSetup paperSize="9" orientation="portrait" r:id="rId1"/>
    </customSheetView>
    <customSheetView guid="{54431632-60CA-490A-B625-F84D986B77B5}" scale="90">
      <pane xSplit="1" ySplit="23" topLeftCell="B69" activePane="bottomRight" state="frozen"/>
      <selection pane="bottomRight" activeCell="L91" sqref="L91"/>
      <pageMargins left="0.7" right="0.7" top="0.75" bottom="0.75" header="0.3" footer="0.3"/>
      <pageSetup paperSize="9" orientation="portrait" r:id="rId2"/>
    </customSheetView>
    <customSheetView guid="{CA0580B8-3FF5-49ED-816A-017DDF38942F}" scale="90">
      <pane xSplit="1" ySplit="23" topLeftCell="B69" activePane="bottomRight" state="frozen"/>
      <selection pane="bottomRight" activeCell="L91" sqref="L91"/>
      <pageMargins left="0.7" right="0.7" top="0.75" bottom="0.75" header="0.3" footer="0.3"/>
      <pageSetup paperSize="9" orientation="portrait" r:id="rId3"/>
    </customSheetView>
  </customSheetViews>
  <mergeCells count="1">
    <mergeCell ref="K18:P18"/>
  </mergeCells>
  <pageMargins left="0.7" right="0.7" top="0.75" bottom="0.75" header="0.3" footer="0.3"/>
  <pageSetup paperSize="9" orientation="portrait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AR109"/>
  <sheetViews>
    <sheetView zoomScale="90" zoomScaleNormal="90" workbookViewId="0">
      <pane xSplit="1" ySplit="22" topLeftCell="B23" activePane="bottomRight" state="frozen"/>
      <selection pane="topRight" activeCell="B1" sqref="B1"/>
      <selection pane="bottomLeft" activeCell="A23" sqref="A23"/>
      <selection pane="bottomRight" activeCell="B23" sqref="B23"/>
    </sheetView>
  </sheetViews>
  <sheetFormatPr defaultRowHeight="13.2"/>
  <cols>
    <col min="2" max="16" width="9.109375" style="17"/>
    <col min="17" max="17" width="9.109375" style="79"/>
    <col min="18" max="18" width="7.44140625" customWidth="1"/>
  </cols>
  <sheetData>
    <row r="1" spans="1:25" ht="24.75" customHeight="1">
      <c r="A1" s="7" t="s">
        <v>409</v>
      </c>
      <c r="B1" s="15"/>
      <c r="C1" s="15"/>
      <c r="D1" s="15"/>
      <c r="E1" s="16"/>
      <c r="F1" s="16"/>
      <c r="G1" s="16"/>
      <c r="H1" s="16"/>
      <c r="I1" s="16"/>
      <c r="J1" s="307"/>
      <c r="K1" s="307"/>
      <c r="L1" s="307"/>
      <c r="M1" s="307"/>
      <c r="N1" s="307"/>
      <c r="O1" s="307"/>
      <c r="P1" s="307"/>
      <c r="Q1" s="307"/>
      <c r="R1" s="6"/>
      <c r="S1" s="77"/>
      <c r="T1" s="77"/>
      <c r="U1" s="6"/>
      <c r="V1" s="6"/>
      <c r="W1" s="6"/>
      <c r="X1" s="6"/>
      <c r="Y1" s="6"/>
    </row>
    <row r="2" spans="1:25" s="56" customFormat="1" ht="14.25" customHeight="1">
      <c r="A2" s="268"/>
      <c r="B2" s="270"/>
      <c r="C2" s="270"/>
      <c r="D2" s="270"/>
      <c r="E2" s="90"/>
      <c r="F2" s="90"/>
      <c r="G2" s="90"/>
      <c r="H2" s="90"/>
      <c r="I2" s="90"/>
      <c r="J2" s="79"/>
      <c r="K2" s="79"/>
      <c r="L2" s="79"/>
      <c r="M2" s="79"/>
      <c r="N2" s="79"/>
      <c r="O2" s="79"/>
      <c r="P2" s="79"/>
      <c r="Q2" s="79"/>
      <c r="S2" s="271"/>
      <c r="T2" s="271"/>
    </row>
    <row r="3" spans="1:25" s="56" customFormat="1" ht="14.25" customHeight="1">
      <c r="A3" s="268"/>
      <c r="B3" s="270"/>
      <c r="C3" s="270"/>
      <c r="D3" s="270"/>
      <c r="E3" s="90"/>
      <c r="F3" s="90"/>
      <c r="G3" s="90"/>
      <c r="H3" s="90"/>
      <c r="I3" s="90"/>
      <c r="J3" s="79"/>
      <c r="K3" s="79"/>
      <c r="L3" s="79"/>
      <c r="M3" s="79"/>
      <c r="N3" s="79"/>
      <c r="O3" s="79"/>
      <c r="P3" s="79"/>
      <c r="Q3" s="79"/>
      <c r="S3" s="271"/>
      <c r="T3" s="271"/>
    </row>
    <row r="4" spans="1:25" s="56" customFormat="1" ht="14.25" customHeight="1">
      <c r="A4" s="268"/>
      <c r="B4" s="270"/>
      <c r="C4" s="270"/>
      <c r="D4" s="270"/>
      <c r="E4" s="90"/>
      <c r="F4" s="90"/>
      <c r="G4" s="90"/>
      <c r="H4" s="90"/>
      <c r="I4" s="90"/>
      <c r="J4" s="79"/>
      <c r="K4" s="79"/>
      <c r="L4" s="79"/>
      <c r="M4" s="79"/>
      <c r="N4" s="79"/>
      <c r="O4" s="79"/>
      <c r="P4" s="79"/>
      <c r="Q4" s="79"/>
      <c r="S4" s="271"/>
      <c r="T4" s="271"/>
    </row>
    <row r="5" spans="1:25" s="56" customFormat="1" ht="14.25" customHeight="1">
      <c r="A5" s="268"/>
      <c r="B5" s="270"/>
      <c r="C5" s="270"/>
      <c r="D5" s="270"/>
      <c r="E5" s="90"/>
      <c r="F5" s="90"/>
      <c r="G5" s="90"/>
      <c r="H5" s="90"/>
      <c r="I5" s="90"/>
      <c r="J5" s="79"/>
      <c r="K5" s="79"/>
      <c r="L5" s="79"/>
      <c r="M5" s="79"/>
      <c r="N5" s="79"/>
      <c r="O5" s="79"/>
      <c r="P5" s="79"/>
      <c r="Q5" s="79"/>
      <c r="S5" s="271"/>
      <c r="T5" s="271"/>
    </row>
    <row r="6" spans="1:25" s="56" customFormat="1" ht="14.25" customHeight="1">
      <c r="A6" s="268"/>
      <c r="B6" s="270"/>
      <c r="C6" s="270"/>
      <c r="D6" s="270"/>
      <c r="E6" s="90"/>
      <c r="F6" s="90"/>
      <c r="G6" s="90"/>
      <c r="H6" s="90"/>
      <c r="I6" s="90"/>
      <c r="J6" s="79"/>
      <c r="K6" s="79"/>
      <c r="L6" s="79"/>
      <c r="M6" s="79"/>
      <c r="N6" s="79"/>
      <c r="O6" s="79"/>
      <c r="P6" s="79"/>
      <c r="Q6" s="79"/>
      <c r="S6" s="271"/>
      <c r="T6" s="271"/>
    </row>
    <row r="7" spans="1:25" s="56" customFormat="1" ht="14.25" customHeight="1">
      <c r="A7" s="268"/>
      <c r="B7" s="270"/>
      <c r="C7" s="270"/>
      <c r="D7" s="270"/>
      <c r="E7" s="90"/>
      <c r="F7" s="90"/>
      <c r="G7" s="90"/>
      <c r="H7" s="90"/>
      <c r="I7" s="90"/>
      <c r="J7" s="79"/>
      <c r="K7" s="79"/>
      <c r="L7" s="79"/>
      <c r="M7" s="79"/>
      <c r="N7" s="79"/>
      <c r="O7" s="79"/>
      <c r="P7" s="79"/>
      <c r="Q7" s="79"/>
      <c r="S7" s="271"/>
      <c r="T7" s="271"/>
    </row>
    <row r="8" spans="1:25" s="56" customFormat="1" ht="14.25" customHeight="1">
      <c r="A8" s="268"/>
      <c r="B8" s="270"/>
      <c r="C8" s="270"/>
      <c r="D8" s="270"/>
      <c r="E8" s="90"/>
      <c r="F8" s="90"/>
      <c r="G8" s="90"/>
      <c r="H8" s="90"/>
      <c r="I8" s="90"/>
      <c r="J8" s="79"/>
      <c r="K8" s="79"/>
      <c r="L8" s="79"/>
      <c r="M8" s="79"/>
      <c r="N8" s="79"/>
      <c r="O8" s="79"/>
      <c r="P8" s="79"/>
      <c r="Q8" s="79"/>
      <c r="S8" s="271"/>
      <c r="T8" s="271"/>
    </row>
    <row r="9" spans="1:25" s="56" customFormat="1" ht="14.25" customHeight="1">
      <c r="A9" s="268"/>
      <c r="B9" s="270"/>
      <c r="C9" s="270"/>
      <c r="D9" s="270"/>
      <c r="E9" s="90"/>
      <c r="F9" s="90"/>
      <c r="G9" s="90"/>
      <c r="H9" s="90"/>
      <c r="I9" s="90"/>
      <c r="J9" s="79"/>
      <c r="K9" s="79"/>
      <c r="L9" s="79"/>
      <c r="M9" s="79"/>
      <c r="N9" s="79"/>
      <c r="O9" s="79"/>
      <c r="P9" s="79"/>
      <c r="Q9" s="79"/>
      <c r="S9" s="271"/>
      <c r="T9" s="271"/>
    </row>
    <row r="10" spans="1:25" s="56" customFormat="1" ht="14.25" customHeight="1">
      <c r="A10" s="268"/>
      <c r="B10" s="270"/>
      <c r="C10" s="270"/>
      <c r="D10" s="270"/>
      <c r="E10" s="90"/>
      <c r="F10" s="90"/>
      <c r="G10" s="90"/>
      <c r="H10" s="90"/>
      <c r="I10" s="90"/>
      <c r="J10" s="79"/>
      <c r="K10" s="79"/>
      <c r="L10" s="79"/>
      <c r="M10" s="79"/>
      <c r="N10" s="79"/>
      <c r="O10" s="79"/>
      <c r="P10" s="79"/>
      <c r="Q10" s="79"/>
      <c r="S10" s="271"/>
      <c r="T10" s="271"/>
    </row>
    <row r="11" spans="1:25" s="56" customFormat="1" ht="14.25" customHeight="1">
      <c r="A11" s="268"/>
      <c r="B11" s="270"/>
      <c r="C11" s="270"/>
      <c r="D11" s="270"/>
      <c r="E11" s="90"/>
      <c r="F11" s="90"/>
      <c r="G11" s="90"/>
      <c r="H11" s="90"/>
      <c r="I11" s="90"/>
      <c r="J11" s="79"/>
      <c r="K11" s="79"/>
      <c r="L11" s="79"/>
      <c r="M11" s="79"/>
      <c r="N11" s="79"/>
      <c r="O11" s="79"/>
      <c r="P11" s="79"/>
      <c r="Q11" s="79"/>
      <c r="S11" s="271"/>
      <c r="T11" s="271"/>
    </row>
    <row r="12" spans="1:25" s="56" customFormat="1" ht="14.25" customHeight="1">
      <c r="A12" s="268"/>
      <c r="B12" s="270"/>
      <c r="C12" s="270"/>
      <c r="D12" s="270"/>
      <c r="E12" s="90"/>
      <c r="F12" s="90"/>
      <c r="G12" s="90"/>
      <c r="H12" s="90"/>
      <c r="I12" s="90"/>
      <c r="J12" s="79"/>
      <c r="K12" s="79"/>
      <c r="L12" s="79"/>
      <c r="M12" s="79"/>
      <c r="N12" s="79"/>
      <c r="O12" s="79"/>
      <c r="P12" s="79"/>
      <c r="Q12" s="79"/>
      <c r="S12" s="271"/>
      <c r="T12" s="271"/>
    </row>
    <row r="13" spans="1:25" s="56" customFormat="1" ht="14.25" customHeight="1">
      <c r="A13" s="268"/>
      <c r="B13" s="270"/>
      <c r="C13" s="270"/>
      <c r="D13" s="270"/>
      <c r="E13" s="90"/>
      <c r="F13" s="90"/>
      <c r="G13" s="90"/>
      <c r="H13" s="90"/>
      <c r="I13" s="90"/>
      <c r="J13" s="79"/>
      <c r="K13" s="79"/>
      <c r="L13" s="79"/>
      <c r="M13" s="79"/>
      <c r="N13" s="79"/>
      <c r="O13" s="79"/>
      <c r="P13" s="79"/>
      <c r="Q13" s="79"/>
      <c r="S13" s="271"/>
      <c r="T13" s="271"/>
    </row>
    <row r="14" spans="1:25" s="56" customFormat="1" ht="14.25" customHeight="1">
      <c r="A14" s="268"/>
      <c r="B14" s="270"/>
      <c r="C14" s="270"/>
      <c r="D14" s="270"/>
      <c r="E14" s="90"/>
      <c r="F14" s="90"/>
      <c r="G14" s="90"/>
      <c r="H14" s="90"/>
      <c r="I14" s="90"/>
      <c r="J14" s="79"/>
      <c r="K14" s="79"/>
      <c r="L14" s="79"/>
      <c r="M14" s="79"/>
      <c r="N14" s="79"/>
      <c r="O14" s="79"/>
      <c r="P14" s="79"/>
      <c r="Q14" s="79"/>
      <c r="S14" s="271"/>
      <c r="T14" s="271"/>
    </row>
    <row r="15" spans="1:25" s="56" customFormat="1" ht="14.25" customHeight="1">
      <c r="A15" s="268"/>
      <c r="B15" s="270"/>
      <c r="C15" s="270"/>
      <c r="D15" s="270"/>
      <c r="E15" s="90"/>
      <c r="F15" s="90"/>
      <c r="G15" s="90"/>
      <c r="H15" s="90"/>
      <c r="I15" s="90"/>
      <c r="J15" s="79"/>
      <c r="K15" s="79"/>
      <c r="L15" s="79"/>
      <c r="M15" s="79"/>
      <c r="N15" s="79"/>
      <c r="O15" s="79"/>
      <c r="P15" s="79"/>
      <c r="Q15" s="79"/>
      <c r="S15" s="271"/>
      <c r="T15" s="271"/>
    </row>
    <row r="16" spans="1:25" s="56" customFormat="1" ht="14.25" customHeight="1">
      <c r="A16" s="268"/>
      <c r="B16" s="270"/>
      <c r="C16" s="270"/>
      <c r="D16" s="270"/>
      <c r="E16" s="90"/>
      <c r="F16" s="90"/>
      <c r="G16" s="90"/>
      <c r="H16" s="90"/>
      <c r="I16" s="90"/>
      <c r="J16" s="79"/>
      <c r="K16" s="79"/>
      <c r="L16" s="79"/>
      <c r="M16" s="79"/>
      <c r="N16" s="79"/>
      <c r="O16" s="79"/>
      <c r="P16" s="79"/>
      <c r="Q16" s="79"/>
      <c r="S16" s="271"/>
      <c r="T16" s="271"/>
    </row>
    <row r="17" spans="1:44" ht="13.8">
      <c r="S17" s="19"/>
      <c r="T17" s="26"/>
    </row>
    <row r="18" spans="1:44">
      <c r="A18" s="9" t="s">
        <v>63</v>
      </c>
      <c r="B18" s="9" t="s">
        <v>64</v>
      </c>
      <c r="C18" s="9" t="s">
        <v>361</v>
      </c>
      <c r="D18" s="9" t="s">
        <v>217</v>
      </c>
      <c r="E18" s="9" t="s">
        <v>218</v>
      </c>
      <c r="F18" s="9" t="s">
        <v>219</v>
      </c>
      <c r="G18" s="9" t="s">
        <v>358</v>
      </c>
      <c r="H18" s="9" t="s">
        <v>49</v>
      </c>
      <c r="I18" s="9" t="s">
        <v>220</v>
      </c>
      <c r="J18" s="9" t="s">
        <v>359</v>
      </c>
      <c r="K18" s="9" t="s">
        <v>221</v>
      </c>
      <c r="L18" s="9" t="s">
        <v>222</v>
      </c>
      <c r="M18" s="9" t="s">
        <v>223</v>
      </c>
      <c r="N18" s="9" t="s">
        <v>224</v>
      </c>
      <c r="O18" s="9" t="s">
        <v>360</v>
      </c>
      <c r="P18" s="9" t="s">
        <v>225</v>
      </c>
      <c r="Q18" s="9" t="s">
        <v>226</v>
      </c>
      <c r="R18" s="9" t="s">
        <v>227</v>
      </c>
      <c r="S18" s="9" t="s">
        <v>228</v>
      </c>
      <c r="T18" s="9" t="s">
        <v>59</v>
      </c>
      <c r="AK18" s="1"/>
      <c r="AL18" s="1"/>
      <c r="AM18" s="1"/>
      <c r="AN18" s="1"/>
      <c r="AO18" s="1"/>
      <c r="AP18" s="1"/>
      <c r="AQ18" s="1"/>
      <c r="AR18" s="1"/>
    </row>
    <row r="19" spans="1:44" ht="13.8">
      <c r="A19" s="9" t="s">
        <v>202</v>
      </c>
      <c r="B19" s="9">
        <v>2</v>
      </c>
      <c r="C19" s="9">
        <v>0</v>
      </c>
      <c r="D19" s="9">
        <v>19</v>
      </c>
      <c r="E19" s="9">
        <v>34</v>
      </c>
      <c r="F19" s="9">
        <v>16</v>
      </c>
      <c r="G19" s="9">
        <v>1</v>
      </c>
      <c r="H19" s="9">
        <v>1</v>
      </c>
      <c r="I19" s="9">
        <v>6</v>
      </c>
      <c r="J19" s="9">
        <v>1</v>
      </c>
      <c r="K19" s="9">
        <v>9</v>
      </c>
      <c r="L19" s="9">
        <v>9</v>
      </c>
      <c r="M19" s="9">
        <v>9</v>
      </c>
      <c r="N19" s="9">
        <v>8</v>
      </c>
      <c r="O19" s="9">
        <v>0</v>
      </c>
      <c r="P19" s="9">
        <v>3</v>
      </c>
      <c r="Q19" s="9">
        <v>1</v>
      </c>
      <c r="R19" s="9">
        <v>5</v>
      </c>
      <c r="S19" s="9">
        <v>6</v>
      </c>
      <c r="T19" s="9">
        <v>130</v>
      </c>
      <c r="V19" s="1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20"/>
      <c r="AK19" s="1"/>
      <c r="AL19" s="1"/>
      <c r="AM19" s="1"/>
      <c r="AN19" s="1"/>
      <c r="AO19" s="1"/>
      <c r="AP19" s="1"/>
      <c r="AQ19" s="1"/>
      <c r="AR19" s="1"/>
    </row>
    <row r="20" spans="1:44" ht="13.8">
      <c r="A20" s="9" t="s">
        <v>203</v>
      </c>
      <c r="B20" s="9">
        <v>1</v>
      </c>
      <c r="C20" s="9">
        <v>6</v>
      </c>
      <c r="D20" s="9">
        <v>13</v>
      </c>
      <c r="E20" s="9">
        <v>21</v>
      </c>
      <c r="F20" s="9">
        <v>14</v>
      </c>
      <c r="G20" s="9">
        <v>0</v>
      </c>
      <c r="H20" s="9">
        <v>3</v>
      </c>
      <c r="I20" s="9">
        <v>11</v>
      </c>
      <c r="J20" s="9">
        <v>0</v>
      </c>
      <c r="K20" s="9">
        <v>4</v>
      </c>
      <c r="L20" s="9">
        <v>11</v>
      </c>
      <c r="M20" s="9">
        <v>9</v>
      </c>
      <c r="N20" s="9">
        <v>8</v>
      </c>
      <c r="O20" s="9">
        <v>0</v>
      </c>
      <c r="P20" s="9">
        <v>3</v>
      </c>
      <c r="Q20" s="9">
        <v>3</v>
      </c>
      <c r="R20" s="9">
        <v>7</v>
      </c>
      <c r="S20" s="9">
        <v>11</v>
      </c>
      <c r="T20" s="9">
        <v>125</v>
      </c>
      <c r="V20" s="19" t="s">
        <v>40</v>
      </c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50"/>
      <c r="AH20" s="50"/>
      <c r="AI20" s="50"/>
      <c r="AK20" s="1"/>
      <c r="AL20" s="1"/>
      <c r="AM20" s="1"/>
      <c r="AN20" s="1"/>
      <c r="AO20" s="1"/>
      <c r="AP20" s="1"/>
      <c r="AQ20" s="1"/>
      <c r="AR20" s="1"/>
    </row>
    <row r="21" spans="1:44" ht="13.8">
      <c r="A21" s="9" t="s">
        <v>204</v>
      </c>
      <c r="B21" s="9">
        <v>1</v>
      </c>
      <c r="C21" s="9">
        <v>1</v>
      </c>
      <c r="D21" s="9">
        <v>18</v>
      </c>
      <c r="E21" s="9">
        <v>40</v>
      </c>
      <c r="F21" s="9">
        <v>13</v>
      </c>
      <c r="G21" s="9">
        <v>0</v>
      </c>
      <c r="H21" s="9">
        <v>1</v>
      </c>
      <c r="I21" s="9">
        <v>7</v>
      </c>
      <c r="J21" s="9">
        <v>2</v>
      </c>
      <c r="K21" s="9">
        <v>5</v>
      </c>
      <c r="L21" s="9">
        <v>14</v>
      </c>
      <c r="M21" s="9">
        <v>10</v>
      </c>
      <c r="N21" s="9">
        <v>5</v>
      </c>
      <c r="O21" s="9">
        <v>0</v>
      </c>
      <c r="P21" s="9">
        <v>0</v>
      </c>
      <c r="Q21" s="9">
        <v>3</v>
      </c>
      <c r="R21" s="9">
        <v>6</v>
      </c>
      <c r="S21" s="9">
        <v>3</v>
      </c>
      <c r="T21" s="9">
        <v>129</v>
      </c>
      <c r="U21" s="26"/>
      <c r="V21" s="26"/>
      <c r="W21" s="27"/>
      <c r="X21" s="26" t="s">
        <v>55</v>
      </c>
      <c r="Y21" s="26" t="s">
        <v>56</v>
      </c>
      <c r="Z21" s="26" t="s">
        <v>57</v>
      </c>
      <c r="AA21" s="27" t="s">
        <v>58</v>
      </c>
      <c r="AB21" s="26" t="s">
        <v>55</v>
      </c>
      <c r="AC21" s="26" t="s">
        <v>56</v>
      </c>
      <c r="AD21" s="26" t="s">
        <v>57</v>
      </c>
      <c r="AE21" s="26" t="s">
        <v>504</v>
      </c>
      <c r="AF21" s="26" t="s">
        <v>505</v>
      </c>
      <c r="AG21" s="27" t="s">
        <v>58</v>
      </c>
      <c r="AH21" s="26" t="s">
        <v>55</v>
      </c>
      <c r="AI21" s="26" t="s">
        <v>56</v>
      </c>
      <c r="AJ21" s="26" t="s">
        <v>57</v>
      </c>
      <c r="AK21" s="1"/>
      <c r="AL21" s="1"/>
      <c r="AM21" s="1"/>
      <c r="AN21" s="1"/>
      <c r="AO21" s="1"/>
      <c r="AP21" s="1"/>
      <c r="AQ21" s="1"/>
      <c r="AR21" s="1"/>
    </row>
    <row r="22" spans="1:44" ht="13.8">
      <c r="A22" s="9" t="s">
        <v>205</v>
      </c>
      <c r="B22" s="208">
        <v>4</v>
      </c>
      <c r="C22" s="208">
        <v>1</v>
      </c>
      <c r="D22" s="208">
        <v>14</v>
      </c>
      <c r="E22" s="208">
        <v>29</v>
      </c>
      <c r="F22" s="208">
        <v>16</v>
      </c>
      <c r="G22" s="208">
        <v>0</v>
      </c>
      <c r="H22" s="208">
        <v>2</v>
      </c>
      <c r="I22" s="208">
        <v>10</v>
      </c>
      <c r="J22" s="208">
        <v>1</v>
      </c>
      <c r="K22" s="208">
        <v>4</v>
      </c>
      <c r="L22" s="208">
        <v>18</v>
      </c>
      <c r="M22" s="208">
        <v>8</v>
      </c>
      <c r="N22" s="208">
        <v>6</v>
      </c>
      <c r="O22" s="208">
        <v>0</v>
      </c>
      <c r="P22" s="208">
        <v>0</v>
      </c>
      <c r="Q22" s="208">
        <v>0</v>
      </c>
      <c r="R22" s="208">
        <v>8</v>
      </c>
      <c r="S22" s="208">
        <v>4</v>
      </c>
      <c r="T22" s="208">
        <v>125</v>
      </c>
      <c r="V22" s="66"/>
      <c r="W22" s="28" t="s">
        <v>34</v>
      </c>
      <c r="X22" s="20" t="s">
        <v>42</v>
      </c>
      <c r="Y22" s="20" t="s">
        <v>43</v>
      </c>
      <c r="Z22" s="20" t="s">
        <v>44</v>
      </c>
      <c r="AA22" s="28" t="s">
        <v>45</v>
      </c>
      <c r="AB22" s="20" t="s">
        <v>46</v>
      </c>
      <c r="AC22" s="20" t="s">
        <v>47</v>
      </c>
      <c r="AD22" s="20" t="s">
        <v>48</v>
      </c>
      <c r="AE22" s="28" t="s">
        <v>49</v>
      </c>
      <c r="AF22" s="20" t="s">
        <v>50</v>
      </c>
      <c r="AG22" s="28" t="s">
        <v>51</v>
      </c>
      <c r="AH22" s="20" t="s">
        <v>52</v>
      </c>
      <c r="AI22" s="20" t="s">
        <v>53</v>
      </c>
      <c r="AJ22" s="20" t="s">
        <v>54</v>
      </c>
      <c r="AK22" s="1"/>
      <c r="AL22" s="1"/>
      <c r="AM22" s="1"/>
      <c r="AN22" s="1"/>
      <c r="AO22" s="1"/>
      <c r="AP22" s="1"/>
      <c r="AQ22" s="1"/>
      <c r="AR22" s="1"/>
    </row>
    <row r="23" spans="1:44" s="43" customFormat="1" ht="13.8">
      <c r="A23" s="93" t="s">
        <v>206</v>
      </c>
      <c r="B23" s="207">
        <v>11</v>
      </c>
      <c r="C23" s="9">
        <v>0</v>
      </c>
      <c r="D23" s="207">
        <v>15</v>
      </c>
      <c r="E23" s="207">
        <v>23</v>
      </c>
      <c r="F23" s="207">
        <v>8</v>
      </c>
      <c r="G23" s="9">
        <v>0</v>
      </c>
      <c r="H23" s="207">
        <v>3</v>
      </c>
      <c r="I23" s="207">
        <v>6</v>
      </c>
      <c r="J23" s="9">
        <v>0</v>
      </c>
      <c r="K23" s="207">
        <v>8</v>
      </c>
      <c r="L23" s="207">
        <v>10</v>
      </c>
      <c r="M23" s="207">
        <v>10</v>
      </c>
      <c r="N23" s="207">
        <v>6</v>
      </c>
      <c r="O23" s="9">
        <v>0</v>
      </c>
      <c r="P23" s="207">
        <v>3</v>
      </c>
      <c r="Q23" s="207">
        <v>1</v>
      </c>
      <c r="R23" s="207">
        <v>0</v>
      </c>
      <c r="S23" s="207">
        <v>4</v>
      </c>
      <c r="T23" s="207">
        <v>108</v>
      </c>
      <c r="V23" s="94" t="s">
        <v>12</v>
      </c>
      <c r="W23" s="96">
        <f t="shared" ref="W23:W69" si="0">SUM(T20:T23)</f>
        <v>487</v>
      </c>
      <c r="X23" s="95">
        <f t="shared" ref="X23:X68" si="1">SUM(D20:D23)</f>
        <v>60</v>
      </c>
      <c r="Y23" s="95">
        <f t="shared" ref="Y23:Y69" si="2">SUM(E20:E23)</f>
        <v>113</v>
      </c>
      <c r="Z23" s="95">
        <f t="shared" ref="Z23:Z69" si="3">SUM(F20:F23)</f>
        <v>51</v>
      </c>
      <c r="AA23" s="96">
        <f t="shared" ref="AA23:AA69" si="4">SUM(K20:K23)</f>
        <v>21</v>
      </c>
      <c r="AB23" s="95">
        <f t="shared" ref="AB23:AB69" si="5">SUM(L20:L23)</f>
        <v>53</v>
      </c>
      <c r="AC23" s="95">
        <f t="shared" ref="AC23:AC69" si="6">SUM(M20:M23)</f>
        <v>37</v>
      </c>
      <c r="AD23" s="95">
        <f t="shared" ref="AD23:AD69" si="7">SUM(N20:N23)</f>
        <v>25</v>
      </c>
      <c r="AE23" s="96">
        <f t="shared" ref="AE23:AE69" si="8">SUM(H20:H23)</f>
        <v>9</v>
      </c>
      <c r="AF23" s="95">
        <f t="shared" ref="AF23:AF69" si="9">SUM(I20:I23)</f>
        <v>34</v>
      </c>
      <c r="AG23" s="96">
        <f t="shared" ref="AG23:AG68" si="10">SUM(P20:P23)</f>
        <v>6</v>
      </c>
      <c r="AH23" s="95">
        <f t="shared" ref="AH23:AH68" si="11">SUM(Q20:Q23)</f>
        <v>7</v>
      </c>
      <c r="AI23" s="95">
        <f t="shared" ref="AI23:AI68" si="12">SUM(R20:R23)</f>
        <v>21</v>
      </c>
      <c r="AJ23" s="95">
        <f t="shared" ref="AJ23:AJ68" si="13">SUM(S20:S23)</f>
        <v>22</v>
      </c>
      <c r="AK23" s="97"/>
      <c r="AL23" s="97"/>
      <c r="AM23" s="97"/>
      <c r="AN23" s="97"/>
      <c r="AO23" s="97"/>
      <c r="AP23" s="97"/>
      <c r="AQ23" s="97"/>
      <c r="AR23" s="97"/>
    </row>
    <row r="24" spans="1:44" ht="13.8">
      <c r="A24" s="10" t="s">
        <v>207</v>
      </c>
      <c r="B24" s="9">
        <v>6</v>
      </c>
      <c r="C24" s="9">
        <v>0</v>
      </c>
      <c r="D24" s="9">
        <v>11</v>
      </c>
      <c r="E24" s="9">
        <v>47</v>
      </c>
      <c r="F24" s="9">
        <v>12</v>
      </c>
      <c r="G24" s="9">
        <v>0</v>
      </c>
      <c r="H24" s="9">
        <v>3</v>
      </c>
      <c r="I24" s="9">
        <v>5</v>
      </c>
      <c r="J24" s="9">
        <v>0</v>
      </c>
      <c r="K24" s="9">
        <v>6</v>
      </c>
      <c r="L24" s="9">
        <v>7</v>
      </c>
      <c r="M24" s="9">
        <v>11</v>
      </c>
      <c r="N24" s="9">
        <v>8</v>
      </c>
      <c r="O24" s="9">
        <v>0</v>
      </c>
      <c r="P24" s="9">
        <v>1</v>
      </c>
      <c r="Q24" s="9">
        <v>1</v>
      </c>
      <c r="R24" s="9">
        <v>8</v>
      </c>
      <c r="S24" s="9">
        <v>2</v>
      </c>
      <c r="T24" s="9">
        <v>128</v>
      </c>
      <c r="V24" s="73" t="s">
        <v>12</v>
      </c>
      <c r="W24" s="28">
        <f t="shared" si="0"/>
        <v>490</v>
      </c>
      <c r="X24" s="69">
        <f t="shared" si="1"/>
        <v>58</v>
      </c>
      <c r="Y24" s="69">
        <f t="shared" si="2"/>
        <v>139</v>
      </c>
      <c r="Z24" s="69">
        <f t="shared" si="3"/>
        <v>49</v>
      </c>
      <c r="AA24" s="28">
        <f t="shared" si="4"/>
        <v>23</v>
      </c>
      <c r="AB24" s="67">
        <f t="shared" si="5"/>
        <v>49</v>
      </c>
      <c r="AC24" s="67">
        <f t="shared" si="6"/>
        <v>39</v>
      </c>
      <c r="AD24" s="67">
        <f t="shared" si="7"/>
        <v>25</v>
      </c>
      <c r="AE24" s="28">
        <f t="shared" si="8"/>
        <v>9</v>
      </c>
      <c r="AF24" s="69">
        <f t="shared" si="9"/>
        <v>28</v>
      </c>
      <c r="AG24" s="28">
        <f t="shared" si="10"/>
        <v>4</v>
      </c>
      <c r="AH24" s="67">
        <f t="shared" si="11"/>
        <v>5</v>
      </c>
      <c r="AI24" s="67">
        <f t="shared" si="12"/>
        <v>22</v>
      </c>
      <c r="AJ24" s="67">
        <f t="shared" si="13"/>
        <v>13</v>
      </c>
      <c r="AK24" s="1"/>
      <c r="AL24" s="1"/>
      <c r="AM24" s="1"/>
      <c r="AN24" s="1"/>
      <c r="AO24" s="1"/>
      <c r="AP24" s="1"/>
      <c r="AQ24" s="1"/>
      <c r="AR24" s="1"/>
    </row>
    <row r="25" spans="1:44" ht="13.8">
      <c r="A25" s="10" t="s">
        <v>208</v>
      </c>
      <c r="B25" s="9">
        <v>1</v>
      </c>
      <c r="C25" s="9">
        <v>0</v>
      </c>
      <c r="D25" s="9">
        <v>15</v>
      </c>
      <c r="E25" s="9">
        <v>30</v>
      </c>
      <c r="F25" s="9">
        <v>14</v>
      </c>
      <c r="G25" s="9">
        <v>0</v>
      </c>
      <c r="H25" s="9">
        <v>0</v>
      </c>
      <c r="I25" s="9">
        <v>3</v>
      </c>
      <c r="J25" s="9">
        <v>0</v>
      </c>
      <c r="K25" s="9">
        <v>8</v>
      </c>
      <c r="L25" s="9">
        <v>11</v>
      </c>
      <c r="M25" s="9">
        <v>10</v>
      </c>
      <c r="N25" s="9">
        <v>6</v>
      </c>
      <c r="O25" s="9">
        <v>0</v>
      </c>
      <c r="P25" s="9">
        <v>0</v>
      </c>
      <c r="Q25" s="9">
        <v>1</v>
      </c>
      <c r="R25" s="9">
        <v>4</v>
      </c>
      <c r="S25" s="9">
        <v>6</v>
      </c>
      <c r="T25" s="9">
        <v>109</v>
      </c>
      <c r="V25" s="73" t="s">
        <v>12</v>
      </c>
      <c r="W25" s="28">
        <f t="shared" si="0"/>
        <v>470</v>
      </c>
      <c r="X25" s="69">
        <f t="shared" si="1"/>
        <v>55</v>
      </c>
      <c r="Y25" s="69">
        <f t="shared" si="2"/>
        <v>129</v>
      </c>
      <c r="Z25" s="69">
        <f t="shared" si="3"/>
        <v>50</v>
      </c>
      <c r="AA25" s="28">
        <f t="shared" si="4"/>
        <v>26</v>
      </c>
      <c r="AB25" s="67">
        <f t="shared" si="5"/>
        <v>46</v>
      </c>
      <c r="AC25" s="67">
        <f t="shared" si="6"/>
        <v>39</v>
      </c>
      <c r="AD25" s="67">
        <f t="shared" si="7"/>
        <v>26</v>
      </c>
      <c r="AE25" s="28">
        <f t="shared" si="8"/>
        <v>8</v>
      </c>
      <c r="AF25" s="69">
        <f t="shared" si="9"/>
        <v>24</v>
      </c>
      <c r="AG25" s="28">
        <f t="shared" si="10"/>
        <v>4</v>
      </c>
      <c r="AH25" s="67">
        <f t="shared" si="11"/>
        <v>3</v>
      </c>
      <c r="AI25" s="67">
        <f t="shared" si="12"/>
        <v>20</v>
      </c>
      <c r="AJ25" s="67">
        <f t="shared" si="13"/>
        <v>16</v>
      </c>
      <c r="AK25" s="1"/>
      <c r="AL25" s="1"/>
      <c r="AM25" s="1"/>
      <c r="AN25" s="1"/>
      <c r="AO25" s="1"/>
      <c r="AP25" s="1"/>
      <c r="AQ25" s="1"/>
      <c r="AR25" s="1"/>
    </row>
    <row r="26" spans="1:44" ht="13.8">
      <c r="A26" s="10" t="s">
        <v>209</v>
      </c>
      <c r="B26" s="9">
        <v>1</v>
      </c>
      <c r="C26" s="9">
        <v>0</v>
      </c>
      <c r="D26" s="9">
        <v>17</v>
      </c>
      <c r="E26" s="9">
        <v>36</v>
      </c>
      <c r="F26" s="9">
        <v>16</v>
      </c>
      <c r="G26" s="9">
        <v>0</v>
      </c>
      <c r="H26" s="9">
        <v>1</v>
      </c>
      <c r="I26" s="9">
        <v>9</v>
      </c>
      <c r="J26" s="9">
        <v>1</v>
      </c>
      <c r="K26" s="9">
        <v>5</v>
      </c>
      <c r="L26" s="9">
        <v>8</v>
      </c>
      <c r="M26" s="9">
        <v>15</v>
      </c>
      <c r="N26" s="9">
        <v>2</v>
      </c>
      <c r="O26" s="9">
        <v>0</v>
      </c>
      <c r="P26" s="9">
        <v>1</v>
      </c>
      <c r="Q26" s="9">
        <v>3</v>
      </c>
      <c r="R26" s="9">
        <v>1</v>
      </c>
      <c r="S26" s="9">
        <v>1</v>
      </c>
      <c r="T26" s="9">
        <v>117</v>
      </c>
      <c r="V26" s="73" t="s">
        <v>12</v>
      </c>
      <c r="W26" s="28">
        <f t="shared" si="0"/>
        <v>462</v>
      </c>
      <c r="X26" s="69">
        <f t="shared" si="1"/>
        <v>58</v>
      </c>
      <c r="Y26" s="69">
        <f t="shared" si="2"/>
        <v>136</v>
      </c>
      <c r="Z26" s="69">
        <f t="shared" si="3"/>
        <v>50</v>
      </c>
      <c r="AA26" s="28">
        <f t="shared" si="4"/>
        <v>27</v>
      </c>
      <c r="AB26" s="67">
        <f t="shared" si="5"/>
        <v>36</v>
      </c>
      <c r="AC26" s="67">
        <f t="shared" si="6"/>
        <v>46</v>
      </c>
      <c r="AD26" s="67">
        <f t="shared" si="7"/>
        <v>22</v>
      </c>
      <c r="AE26" s="28">
        <f t="shared" si="8"/>
        <v>7</v>
      </c>
      <c r="AF26" s="69">
        <f t="shared" si="9"/>
        <v>23</v>
      </c>
      <c r="AG26" s="28">
        <f t="shared" si="10"/>
        <v>5</v>
      </c>
      <c r="AH26" s="67">
        <f t="shared" si="11"/>
        <v>6</v>
      </c>
      <c r="AI26" s="67">
        <f t="shared" si="12"/>
        <v>13</v>
      </c>
      <c r="AJ26" s="67">
        <f t="shared" si="13"/>
        <v>13</v>
      </c>
      <c r="AK26" s="1"/>
      <c r="AL26" s="1"/>
      <c r="AM26" s="1"/>
      <c r="AN26" s="1"/>
      <c r="AO26" s="1"/>
      <c r="AP26" s="1"/>
      <c r="AQ26" s="1"/>
      <c r="AR26" s="1"/>
    </row>
    <row r="27" spans="1:44" ht="13.8">
      <c r="A27" s="10" t="s">
        <v>162</v>
      </c>
      <c r="B27" s="9">
        <v>4</v>
      </c>
      <c r="C27" s="9">
        <v>1</v>
      </c>
      <c r="D27" s="9">
        <v>19</v>
      </c>
      <c r="E27" s="9">
        <v>36</v>
      </c>
      <c r="F27" s="9">
        <v>12</v>
      </c>
      <c r="G27" s="9">
        <v>0</v>
      </c>
      <c r="H27" s="9">
        <v>4</v>
      </c>
      <c r="I27" s="9">
        <v>9</v>
      </c>
      <c r="J27" s="9">
        <v>0</v>
      </c>
      <c r="K27" s="9">
        <v>4</v>
      </c>
      <c r="L27" s="9">
        <v>8</v>
      </c>
      <c r="M27" s="9">
        <v>11</v>
      </c>
      <c r="N27" s="9">
        <v>5</v>
      </c>
      <c r="O27" s="9">
        <v>0</v>
      </c>
      <c r="P27" s="9">
        <v>7</v>
      </c>
      <c r="Q27" s="9">
        <v>1</v>
      </c>
      <c r="R27" s="9">
        <v>0</v>
      </c>
      <c r="S27" s="9">
        <v>1</v>
      </c>
      <c r="T27" s="9">
        <v>122</v>
      </c>
      <c r="V27" s="73" t="s">
        <v>13</v>
      </c>
      <c r="W27" s="28">
        <f t="shared" si="0"/>
        <v>476</v>
      </c>
      <c r="X27" s="69">
        <f t="shared" si="1"/>
        <v>62</v>
      </c>
      <c r="Y27" s="69">
        <f t="shared" si="2"/>
        <v>149</v>
      </c>
      <c r="Z27" s="69">
        <f t="shared" si="3"/>
        <v>54</v>
      </c>
      <c r="AA27" s="28">
        <f t="shared" si="4"/>
        <v>23</v>
      </c>
      <c r="AB27" s="67">
        <f t="shared" si="5"/>
        <v>34</v>
      </c>
      <c r="AC27" s="67">
        <f t="shared" si="6"/>
        <v>47</v>
      </c>
      <c r="AD27" s="67">
        <f t="shared" si="7"/>
        <v>21</v>
      </c>
      <c r="AE27" s="28">
        <f t="shared" si="8"/>
        <v>8</v>
      </c>
      <c r="AF27" s="69">
        <f t="shared" si="9"/>
        <v>26</v>
      </c>
      <c r="AG27" s="28">
        <f t="shared" si="10"/>
        <v>9</v>
      </c>
      <c r="AH27" s="67">
        <f t="shared" si="11"/>
        <v>6</v>
      </c>
      <c r="AI27" s="67">
        <f t="shared" si="12"/>
        <v>13</v>
      </c>
      <c r="AJ27" s="67">
        <f t="shared" si="13"/>
        <v>10</v>
      </c>
      <c r="AK27" s="1"/>
      <c r="AL27" s="1"/>
      <c r="AM27" s="1"/>
      <c r="AN27" s="1"/>
      <c r="AO27" s="1"/>
      <c r="AP27" s="1"/>
      <c r="AQ27" s="1"/>
      <c r="AR27" s="1"/>
    </row>
    <row r="28" spans="1:44" ht="13.8">
      <c r="A28" s="10" t="s">
        <v>163</v>
      </c>
      <c r="B28" s="9">
        <v>1</v>
      </c>
      <c r="C28" s="9">
        <v>1</v>
      </c>
      <c r="D28" s="9">
        <v>20</v>
      </c>
      <c r="E28" s="9">
        <v>33</v>
      </c>
      <c r="F28" s="9">
        <v>12</v>
      </c>
      <c r="G28" s="9">
        <v>0</v>
      </c>
      <c r="H28" s="9">
        <v>2</v>
      </c>
      <c r="I28" s="9">
        <v>3</v>
      </c>
      <c r="J28" s="9">
        <v>1</v>
      </c>
      <c r="K28" s="9">
        <v>3</v>
      </c>
      <c r="L28" s="9">
        <v>11</v>
      </c>
      <c r="M28" s="9">
        <v>10</v>
      </c>
      <c r="N28" s="9">
        <v>9</v>
      </c>
      <c r="O28" s="9">
        <v>0</v>
      </c>
      <c r="P28" s="9">
        <v>4</v>
      </c>
      <c r="Q28" s="9">
        <v>1</v>
      </c>
      <c r="R28" s="9">
        <v>6</v>
      </c>
      <c r="S28" s="9">
        <v>6</v>
      </c>
      <c r="T28" s="9">
        <v>123</v>
      </c>
      <c r="V28" s="73" t="s">
        <v>13</v>
      </c>
      <c r="W28" s="28">
        <f t="shared" si="0"/>
        <v>471</v>
      </c>
      <c r="X28" s="69">
        <f t="shared" si="1"/>
        <v>71</v>
      </c>
      <c r="Y28" s="69">
        <f t="shared" si="2"/>
        <v>135</v>
      </c>
      <c r="Z28" s="69">
        <f t="shared" si="3"/>
        <v>54</v>
      </c>
      <c r="AA28" s="28">
        <f t="shared" si="4"/>
        <v>20</v>
      </c>
      <c r="AB28" s="67">
        <f t="shared" si="5"/>
        <v>38</v>
      </c>
      <c r="AC28" s="67">
        <f t="shared" si="6"/>
        <v>46</v>
      </c>
      <c r="AD28" s="67">
        <f t="shared" si="7"/>
        <v>22</v>
      </c>
      <c r="AE28" s="28">
        <f t="shared" si="8"/>
        <v>7</v>
      </c>
      <c r="AF28" s="69">
        <f t="shared" si="9"/>
        <v>24</v>
      </c>
      <c r="AG28" s="28">
        <f t="shared" si="10"/>
        <v>12</v>
      </c>
      <c r="AH28" s="67">
        <f t="shared" si="11"/>
        <v>6</v>
      </c>
      <c r="AI28" s="67">
        <f t="shared" si="12"/>
        <v>11</v>
      </c>
      <c r="AJ28" s="67">
        <f t="shared" si="13"/>
        <v>14</v>
      </c>
      <c r="AK28" s="1"/>
      <c r="AL28" s="1"/>
      <c r="AM28" s="1"/>
      <c r="AN28" s="1"/>
      <c r="AO28" s="1"/>
      <c r="AP28" s="1"/>
      <c r="AQ28" s="1"/>
      <c r="AR28" s="1"/>
    </row>
    <row r="29" spans="1:44" ht="13.8">
      <c r="A29" s="10" t="s">
        <v>164</v>
      </c>
      <c r="B29" s="9">
        <v>1</v>
      </c>
      <c r="C29" s="9">
        <v>3</v>
      </c>
      <c r="D29" s="9">
        <v>9</v>
      </c>
      <c r="E29" s="9">
        <v>30</v>
      </c>
      <c r="F29" s="9">
        <v>5</v>
      </c>
      <c r="G29" s="9">
        <v>0</v>
      </c>
      <c r="H29" s="9">
        <v>2</v>
      </c>
      <c r="I29" s="9">
        <v>4</v>
      </c>
      <c r="J29" s="9">
        <v>0</v>
      </c>
      <c r="K29" s="9">
        <v>2</v>
      </c>
      <c r="L29" s="9">
        <v>7</v>
      </c>
      <c r="M29" s="9">
        <v>7</v>
      </c>
      <c r="N29" s="9">
        <v>4</v>
      </c>
      <c r="O29" s="9">
        <v>0</v>
      </c>
      <c r="P29" s="9">
        <v>3</v>
      </c>
      <c r="Q29" s="9">
        <v>2</v>
      </c>
      <c r="R29" s="9">
        <v>4</v>
      </c>
      <c r="S29" s="9">
        <v>3</v>
      </c>
      <c r="T29" s="9">
        <v>86</v>
      </c>
      <c r="V29" s="73" t="s">
        <v>13</v>
      </c>
      <c r="W29" s="28">
        <f t="shared" si="0"/>
        <v>448</v>
      </c>
      <c r="X29" s="69">
        <f t="shared" si="1"/>
        <v>65</v>
      </c>
      <c r="Y29" s="69">
        <f t="shared" si="2"/>
        <v>135</v>
      </c>
      <c r="Z29" s="69">
        <f t="shared" si="3"/>
        <v>45</v>
      </c>
      <c r="AA29" s="28">
        <f t="shared" si="4"/>
        <v>14</v>
      </c>
      <c r="AB29" s="67">
        <f t="shared" si="5"/>
        <v>34</v>
      </c>
      <c r="AC29" s="67">
        <f t="shared" si="6"/>
        <v>43</v>
      </c>
      <c r="AD29" s="67">
        <f t="shared" si="7"/>
        <v>20</v>
      </c>
      <c r="AE29" s="28">
        <f t="shared" si="8"/>
        <v>9</v>
      </c>
      <c r="AF29" s="69">
        <f t="shared" si="9"/>
        <v>25</v>
      </c>
      <c r="AG29" s="28">
        <f t="shared" si="10"/>
        <v>15</v>
      </c>
      <c r="AH29" s="67">
        <f t="shared" si="11"/>
        <v>7</v>
      </c>
      <c r="AI29" s="67">
        <f t="shared" si="12"/>
        <v>11</v>
      </c>
      <c r="AJ29" s="67">
        <f t="shared" si="13"/>
        <v>11</v>
      </c>
      <c r="AK29" s="1"/>
      <c r="AL29" s="1"/>
      <c r="AM29" s="1"/>
      <c r="AN29" s="1"/>
      <c r="AO29" s="1"/>
      <c r="AP29" s="1"/>
      <c r="AQ29" s="1"/>
      <c r="AR29" s="1"/>
    </row>
    <row r="30" spans="1:44" ht="13.8">
      <c r="A30" s="10" t="s">
        <v>165</v>
      </c>
      <c r="B30" s="9">
        <v>4</v>
      </c>
      <c r="C30" s="9">
        <v>3</v>
      </c>
      <c r="D30" s="9">
        <v>13</v>
      </c>
      <c r="E30" s="9">
        <v>22</v>
      </c>
      <c r="F30" s="9">
        <v>15</v>
      </c>
      <c r="G30" s="9">
        <v>0</v>
      </c>
      <c r="H30" s="9">
        <v>3</v>
      </c>
      <c r="I30" s="9">
        <v>7</v>
      </c>
      <c r="J30" s="9">
        <v>5</v>
      </c>
      <c r="K30" s="9">
        <v>4</v>
      </c>
      <c r="L30" s="9">
        <v>15</v>
      </c>
      <c r="M30" s="9">
        <v>11</v>
      </c>
      <c r="N30" s="9">
        <v>8</v>
      </c>
      <c r="O30" s="9">
        <v>0</v>
      </c>
      <c r="P30" s="9">
        <v>1</v>
      </c>
      <c r="Q30" s="9">
        <v>3</v>
      </c>
      <c r="R30" s="9">
        <v>6</v>
      </c>
      <c r="S30" s="9">
        <v>4</v>
      </c>
      <c r="T30" s="9">
        <v>124</v>
      </c>
      <c r="V30" s="73" t="s">
        <v>13</v>
      </c>
      <c r="W30" s="28">
        <f t="shared" si="0"/>
        <v>455</v>
      </c>
      <c r="X30" s="69">
        <f t="shared" si="1"/>
        <v>61</v>
      </c>
      <c r="Y30" s="69">
        <f t="shared" si="2"/>
        <v>121</v>
      </c>
      <c r="Z30" s="69">
        <f t="shared" si="3"/>
        <v>44</v>
      </c>
      <c r="AA30" s="28">
        <f t="shared" si="4"/>
        <v>13</v>
      </c>
      <c r="AB30" s="67">
        <f t="shared" si="5"/>
        <v>41</v>
      </c>
      <c r="AC30" s="67">
        <f t="shared" si="6"/>
        <v>39</v>
      </c>
      <c r="AD30" s="67">
        <f t="shared" si="7"/>
        <v>26</v>
      </c>
      <c r="AE30" s="28">
        <f t="shared" si="8"/>
        <v>11</v>
      </c>
      <c r="AF30" s="69">
        <f t="shared" si="9"/>
        <v>23</v>
      </c>
      <c r="AG30" s="28">
        <f t="shared" si="10"/>
        <v>15</v>
      </c>
      <c r="AH30" s="67">
        <f t="shared" si="11"/>
        <v>7</v>
      </c>
      <c r="AI30" s="67">
        <f t="shared" si="12"/>
        <v>16</v>
      </c>
      <c r="AJ30" s="67">
        <f t="shared" si="13"/>
        <v>14</v>
      </c>
      <c r="AK30" s="1"/>
      <c r="AL30" s="1"/>
      <c r="AM30" s="1"/>
      <c r="AN30" s="1"/>
      <c r="AO30" s="1"/>
      <c r="AP30" s="1"/>
      <c r="AQ30" s="1"/>
      <c r="AR30" s="1"/>
    </row>
    <row r="31" spans="1:44" ht="13.8">
      <c r="A31" s="10" t="s">
        <v>166</v>
      </c>
      <c r="B31" s="9">
        <v>8</v>
      </c>
      <c r="C31" s="9">
        <v>0</v>
      </c>
      <c r="D31" s="9">
        <v>14</v>
      </c>
      <c r="E31" s="9">
        <v>31</v>
      </c>
      <c r="F31" s="9">
        <v>10</v>
      </c>
      <c r="G31" s="9">
        <v>0</v>
      </c>
      <c r="H31" s="9">
        <v>2</v>
      </c>
      <c r="I31" s="9">
        <v>8</v>
      </c>
      <c r="J31" s="9">
        <v>0</v>
      </c>
      <c r="K31" s="9">
        <v>7</v>
      </c>
      <c r="L31" s="9">
        <v>9</v>
      </c>
      <c r="M31" s="9">
        <v>11</v>
      </c>
      <c r="N31" s="9">
        <v>4</v>
      </c>
      <c r="O31" s="9">
        <v>0</v>
      </c>
      <c r="P31" s="9">
        <v>3</v>
      </c>
      <c r="Q31" s="9">
        <v>3</v>
      </c>
      <c r="R31" s="9">
        <v>2</v>
      </c>
      <c r="S31" s="9">
        <v>1</v>
      </c>
      <c r="T31" s="9">
        <v>113</v>
      </c>
      <c r="V31" s="73" t="s">
        <v>14</v>
      </c>
      <c r="W31" s="28">
        <f t="shared" si="0"/>
        <v>446</v>
      </c>
      <c r="X31" s="69">
        <f t="shared" si="1"/>
        <v>56</v>
      </c>
      <c r="Y31" s="69">
        <f t="shared" si="2"/>
        <v>116</v>
      </c>
      <c r="Z31" s="69">
        <f t="shared" si="3"/>
        <v>42</v>
      </c>
      <c r="AA31" s="28">
        <f t="shared" si="4"/>
        <v>16</v>
      </c>
      <c r="AB31" s="67">
        <f t="shared" si="5"/>
        <v>42</v>
      </c>
      <c r="AC31" s="67">
        <f t="shared" si="6"/>
        <v>39</v>
      </c>
      <c r="AD31" s="67">
        <f t="shared" si="7"/>
        <v>25</v>
      </c>
      <c r="AE31" s="28">
        <f t="shared" si="8"/>
        <v>9</v>
      </c>
      <c r="AF31" s="69">
        <f t="shared" si="9"/>
        <v>22</v>
      </c>
      <c r="AG31" s="28">
        <f t="shared" si="10"/>
        <v>11</v>
      </c>
      <c r="AH31" s="67">
        <f t="shared" si="11"/>
        <v>9</v>
      </c>
      <c r="AI31" s="67">
        <f t="shared" si="12"/>
        <v>18</v>
      </c>
      <c r="AJ31" s="67">
        <f t="shared" si="13"/>
        <v>14</v>
      </c>
      <c r="AK31" s="1"/>
      <c r="AL31" s="1"/>
      <c r="AM31" s="1"/>
      <c r="AN31" s="1"/>
      <c r="AO31" s="1"/>
      <c r="AP31" s="1"/>
      <c r="AQ31" s="1"/>
      <c r="AR31" s="1"/>
    </row>
    <row r="32" spans="1:44" ht="13.8">
      <c r="A32" s="10" t="s">
        <v>167</v>
      </c>
      <c r="B32" s="9">
        <v>2</v>
      </c>
      <c r="C32" s="9">
        <v>0</v>
      </c>
      <c r="D32" s="9">
        <v>15</v>
      </c>
      <c r="E32" s="9">
        <v>28</v>
      </c>
      <c r="F32" s="9">
        <v>12</v>
      </c>
      <c r="G32" s="9">
        <v>0</v>
      </c>
      <c r="H32" s="9">
        <v>0</v>
      </c>
      <c r="I32" s="9">
        <v>5</v>
      </c>
      <c r="J32" s="9">
        <v>3</v>
      </c>
      <c r="K32" s="9">
        <v>3</v>
      </c>
      <c r="L32" s="9">
        <v>14</v>
      </c>
      <c r="M32" s="9">
        <v>4</v>
      </c>
      <c r="N32" s="9">
        <v>4</v>
      </c>
      <c r="O32" s="9">
        <v>1</v>
      </c>
      <c r="P32" s="9">
        <v>2</v>
      </c>
      <c r="Q32" s="9">
        <v>1</v>
      </c>
      <c r="R32" s="9">
        <v>7</v>
      </c>
      <c r="S32" s="9">
        <v>5</v>
      </c>
      <c r="T32" s="9">
        <v>106</v>
      </c>
      <c r="V32" s="73" t="s">
        <v>14</v>
      </c>
      <c r="W32" s="28">
        <f t="shared" si="0"/>
        <v>429</v>
      </c>
      <c r="X32" s="69">
        <f t="shared" si="1"/>
        <v>51</v>
      </c>
      <c r="Y32" s="69">
        <f t="shared" si="2"/>
        <v>111</v>
      </c>
      <c r="Z32" s="69">
        <f t="shared" si="3"/>
        <v>42</v>
      </c>
      <c r="AA32" s="28">
        <f t="shared" si="4"/>
        <v>16</v>
      </c>
      <c r="AB32" s="67">
        <f t="shared" si="5"/>
        <v>45</v>
      </c>
      <c r="AC32" s="67">
        <f t="shared" si="6"/>
        <v>33</v>
      </c>
      <c r="AD32" s="67">
        <f t="shared" si="7"/>
        <v>20</v>
      </c>
      <c r="AE32" s="28">
        <f t="shared" si="8"/>
        <v>7</v>
      </c>
      <c r="AF32" s="69">
        <f t="shared" si="9"/>
        <v>24</v>
      </c>
      <c r="AG32" s="28">
        <f t="shared" si="10"/>
        <v>9</v>
      </c>
      <c r="AH32" s="67">
        <f t="shared" si="11"/>
        <v>9</v>
      </c>
      <c r="AI32" s="67">
        <f t="shared" si="12"/>
        <v>19</v>
      </c>
      <c r="AJ32" s="67">
        <f t="shared" si="13"/>
        <v>13</v>
      </c>
      <c r="AK32" s="1"/>
      <c r="AL32" s="1"/>
      <c r="AM32" s="1"/>
      <c r="AN32" s="1"/>
      <c r="AO32" s="1"/>
      <c r="AP32" s="1"/>
      <c r="AQ32" s="1"/>
      <c r="AR32" s="1"/>
    </row>
    <row r="33" spans="1:44" ht="13.8">
      <c r="A33" s="10" t="s">
        <v>168</v>
      </c>
      <c r="B33" s="9">
        <v>2</v>
      </c>
      <c r="C33" s="9">
        <v>1</v>
      </c>
      <c r="D33" s="9">
        <v>12</v>
      </c>
      <c r="E33" s="9">
        <v>30</v>
      </c>
      <c r="F33" s="9">
        <v>9</v>
      </c>
      <c r="G33" s="9">
        <v>0</v>
      </c>
      <c r="H33" s="9">
        <v>3</v>
      </c>
      <c r="I33" s="9">
        <v>2</v>
      </c>
      <c r="J33" s="9">
        <v>0</v>
      </c>
      <c r="K33" s="9">
        <v>3</v>
      </c>
      <c r="L33" s="9">
        <v>5</v>
      </c>
      <c r="M33" s="9">
        <v>7</v>
      </c>
      <c r="N33" s="9">
        <v>1</v>
      </c>
      <c r="O33" s="9">
        <v>0</v>
      </c>
      <c r="P33" s="9">
        <v>2</v>
      </c>
      <c r="Q33" s="9">
        <v>1</v>
      </c>
      <c r="R33" s="9">
        <v>5</v>
      </c>
      <c r="S33" s="9">
        <v>3</v>
      </c>
      <c r="T33" s="9">
        <v>86</v>
      </c>
      <c r="V33" s="73" t="s">
        <v>14</v>
      </c>
      <c r="W33" s="28">
        <f t="shared" si="0"/>
        <v>429</v>
      </c>
      <c r="X33" s="69">
        <f t="shared" si="1"/>
        <v>54</v>
      </c>
      <c r="Y33" s="69">
        <f t="shared" si="2"/>
        <v>111</v>
      </c>
      <c r="Z33" s="69">
        <f t="shared" si="3"/>
        <v>46</v>
      </c>
      <c r="AA33" s="28">
        <f t="shared" si="4"/>
        <v>17</v>
      </c>
      <c r="AB33" s="67">
        <f t="shared" si="5"/>
        <v>43</v>
      </c>
      <c r="AC33" s="67">
        <f t="shared" si="6"/>
        <v>33</v>
      </c>
      <c r="AD33" s="67">
        <f t="shared" si="7"/>
        <v>17</v>
      </c>
      <c r="AE33" s="28">
        <f t="shared" si="8"/>
        <v>8</v>
      </c>
      <c r="AF33" s="69">
        <f t="shared" si="9"/>
        <v>22</v>
      </c>
      <c r="AG33" s="28">
        <f t="shared" si="10"/>
        <v>8</v>
      </c>
      <c r="AH33" s="67">
        <f t="shared" si="11"/>
        <v>8</v>
      </c>
      <c r="AI33" s="67">
        <f t="shared" si="12"/>
        <v>20</v>
      </c>
      <c r="AJ33" s="67">
        <f t="shared" si="13"/>
        <v>13</v>
      </c>
      <c r="AK33" s="1"/>
      <c r="AL33" s="1"/>
      <c r="AM33" s="1"/>
      <c r="AN33" s="1"/>
      <c r="AO33" s="1"/>
      <c r="AP33" s="1"/>
      <c r="AQ33" s="1"/>
      <c r="AR33" s="1"/>
    </row>
    <row r="34" spans="1:44" ht="13.8">
      <c r="A34" s="10" t="s">
        <v>169</v>
      </c>
      <c r="B34" s="9">
        <v>2</v>
      </c>
      <c r="C34" s="9">
        <v>2</v>
      </c>
      <c r="D34" s="9">
        <v>11</v>
      </c>
      <c r="E34" s="9">
        <v>30</v>
      </c>
      <c r="F34" s="9">
        <v>15</v>
      </c>
      <c r="G34" s="9">
        <v>0</v>
      </c>
      <c r="H34" s="9">
        <v>3</v>
      </c>
      <c r="I34" s="9">
        <v>7</v>
      </c>
      <c r="J34" s="9">
        <v>0</v>
      </c>
      <c r="K34" s="9">
        <v>1</v>
      </c>
      <c r="L34" s="9">
        <v>5</v>
      </c>
      <c r="M34" s="9">
        <v>6</v>
      </c>
      <c r="N34" s="9">
        <v>9</v>
      </c>
      <c r="O34" s="9">
        <v>0</v>
      </c>
      <c r="P34" s="9">
        <v>5</v>
      </c>
      <c r="Q34" s="9">
        <v>2</v>
      </c>
      <c r="R34" s="9">
        <v>1</v>
      </c>
      <c r="S34" s="9">
        <v>1</v>
      </c>
      <c r="T34" s="9">
        <v>100</v>
      </c>
      <c r="V34" s="73" t="s">
        <v>14</v>
      </c>
      <c r="W34" s="28">
        <f t="shared" si="0"/>
        <v>405</v>
      </c>
      <c r="X34" s="69">
        <f t="shared" si="1"/>
        <v>52</v>
      </c>
      <c r="Y34" s="69">
        <f t="shared" si="2"/>
        <v>119</v>
      </c>
      <c r="Z34" s="69">
        <f t="shared" si="3"/>
        <v>46</v>
      </c>
      <c r="AA34" s="28">
        <f t="shared" si="4"/>
        <v>14</v>
      </c>
      <c r="AB34" s="67">
        <f t="shared" si="5"/>
        <v>33</v>
      </c>
      <c r="AC34" s="67">
        <f t="shared" si="6"/>
        <v>28</v>
      </c>
      <c r="AD34" s="67">
        <f t="shared" si="7"/>
        <v>18</v>
      </c>
      <c r="AE34" s="28">
        <f t="shared" si="8"/>
        <v>8</v>
      </c>
      <c r="AF34" s="69">
        <f t="shared" si="9"/>
        <v>22</v>
      </c>
      <c r="AG34" s="28">
        <f t="shared" si="10"/>
        <v>12</v>
      </c>
      <c r="AH34" s="67">
        <f t="shared" si="11"/>
        <v>7</v>
      </c>
      <c r="AI34" s="67">
        <f t="shared" si="12"/>
        <v>15</v>
      </c>
      <c r="AJ34" s="67">
        <f t="shared" si="13"/>
        <v>10</v>
      </c>
      <c r="AK34" s="1"/>
      <c r="AL34" s="1"/>
      <c r="AM34" s="1"/>
      <c r="AN34" s="1"/>
      <c r="AO34" s="1"/>
      <c r="AP34" s="1"/>
      <c r="AQ34" s="1"/>
      <c r="AR34" s="1"/>
    </row>
    <row r="35" spans="1:44" ht="13.8">
      <c r="A35" s="10" t="s">
        <v>170</v>
      </c>
      <c r="B35" s="9">
        <v>4</v>
      </c>
      <c r="C35" s="9">
        <v>0</v>
      </c>
      <c r="D35" s="9">
        <v>11</v>
      </c>
      <c r="E35" s="9">
        <v>28</v>
      </c>
      <c r="F35" s="9">
        <v>14</v>
      </c>
      <c r="G35" s="9">
        <v>0</v>
      </c>
      <c r="H35" s="9">
        <v>1</v>
      </c>
      <c r="I35" s="9">
        <v>7</v>
      </c>
      <c r="J35" s="9">
        <v>0</v>
      </c>
      <c r="K35" s="9">
        <v>2</v>
      </c>
      <c r="L35" s="9">
        <v>15</v>
      </c>
      <c r="M35" s="9">
        <v>10</v>
      </c>
      <c r="N35" s="9">
        <v>9</v>
      </c>
      <c r="O35" s="9">
        <v>0</v>
      </c>
      <c r="P35" s="9">
        <v>5</v>
      </c>
      <c r="Q35" s="9">
        <v>2</v>
      </c>
      <c r="R35" s="9">
        <v>6</v>
      </c>
      <c r="S35" s="9">
        <v>3</v>
      </c>
      <c r="T35" s="9">
        <v>117</v>
      </c>
      <c r="V35" s="73" t="s">
        <v>15</v>
      </c>
      <c r="W35" s="28">
        <f t="shared" si="0"/>
        <v>409</v>
      </c>
      <c r="X35" s="69">
        <f t="shared" si="1"/>
        <v>49</v>
      </c>
      <c r="Y35" s="69">
        <f t="shared" si="2"/>
        <v>116</v>
      </c>
      <c r="Z35" s="69">
        <f t="shared" si="3"/>
        <v>50</v>
      </c>
      <c r="AA35" s="28">
        <f t="shared" si="4"/>
        <v>9</v>
      </c>
      <c r="AB35" s="67">
        <f t="shared" si="5"/>
        <v>39</v>
      </c>
      <c r="AC35" s="67">
        <f t="shared" si="6"/>
        <v>27</v>
      </c>
      <c r="AD35" s="67">
        <f t="shared" si="7"/>
        <v>23</v>
      </c>
      <c r="AE35" s="28">
        <f t="shared" si="8"/>
        <v>7</v>
      </c>
      <c r="AF35" s="69">
        <f t="shared" si="9"/>
        <v>21</v>
      </c>
      <c r="AG35" s="28">
        <f t="shared" si="10"/>
        <v>14</v>
      </c>
      <c r="AH35" s="67">
        <f t="shared" si="11"/>
        <v>6</v>
      </c>
      <c r="AI35" s="67">
        <f t="shared" si="12"/>
        <v>19</v>
      </c>
      <c r="AJ35" s="67">
        <f t="shared" si="13"/>
        <v>12</v>
      </c>
      <c r="AK35" s="1"/>
      <c r="AL35" s="1"/>
      <c r="AM35" s="1"/>
      <c r="AN35" s="1"/>
      <c r="AO35" s="1"/>
      <c r="AP35" s="1"/>
      <c r="AQ35" s="1"/>
      <c r="AR35" s="1"/>
    </row>
    <row r="36" spans="1:44" ht="13.8">
      <c r="A36" s="10" t="s">
        <v>171</v>
      </c>
      <c r="B36" s="9">
        <v>0</v>
      </c>
      <c r="C36" s="9">
        <v>1</v>
      </c>
      <c r="D36" s="9">
        <v>18</v>
      </c>
      <c r="E36" s="9">
        <v>31</v>
      </c>
      <c r="F36" s="9">
        <v>6</v>
      </c>
      <c r="G36" s="9">
        <v>0</v>
      </c>
      <c r="H36" s="9">
        <v>1</v>
      </c>
      <c r="I36" s="9">
        <v>8</v>
      </c>
      <c r="J36" s="9">
        <v>2</v>
      </c>
      <c r="K36" s="9">
        <v>1</v>
      </c>
      <c r="L36" s="9">
        <v>12</v>
      </c>
      <c r="M36" s="9">
        <v>9</v>
      </c>
      <c r="N36" s="9">
        <v>8</v>
      </c>
      <c r="O36" s="9">
        <v>0</v>
      </c>
      <c r="P36" s="9">
        <v>4</v>
      </c>
      <c r="Q36" s="9">
        <v>2</v>
      </c>
      <c r="R36" s="9">
        <v>9</v>
      </c>
      <c r="S36" s="9">
        <v>2</v>
      </c>
      <c r="T36" s="9">
        <v>114</v>
      </c>
      <c r="V36" s="73" t="s">
        <v>15</v>
      </c>
      <c r="W36" s="28">
        <f t="shared" si="0"/>
        <v>417</v>
      </c>
      <c r="X36" s="69">
        <f t="shared" si="1"/>
        <v>52</v>
      </c>
      <c r="Y36" s="69">
        <f t="shared" si="2"/>
        <v>119</v>
      </c>
      <c r="Z36" s="69">
        <f t="shared" si="3"/>
        <v>44</v>
      </c>
      <c r="AA36" s="28">
        <f t="shared" si="4"/>
        <v>7</v>
      </c>
      <c r="AB36" s="67">
        <f t="shared" si="5"/>
        <v>37</v>
      </c>
      <c r="AC36" s="67">
        <f t="shared" si="6"/>
        <v>32</v>
      </c>
      <c r="AD36" s="67">
        <f t="shared" si="7"/>
        <v>27</v>
      </c>
      <c r="AE36" s="28">
        <f t="shared" si="8"/>
        <v>8</v>
      </c>
      <c r="AF36" s="69">
        <f t="shared" si="9"/>
        <v>24</v>
      </c>
      <c r="AG36" s="28">
        <f t="shared" si="10"/>
        <v>16</v>
      </c>
      <c r="AH36" s="67">
        <f t="shared" si="11"/>
        <v>7</v>
      </c>
      <c r="AI36" s="67">
        <f t="shared" si="12"/>
        <v>21</v>
      </c>
      <c r="AJ36" s="67">
        <f t="shared" si="13"/>
        <v>9</v>
      </c>
      <c r="AK36" s="1"/>
      <c r="AL36" s="1"/>
      <c r="AM36" s="1"/>
      <c r="AN36" s="1"/>
      <c r="AO36" s="1"/>
      <c r="AP36" s="1"/>
      <c r="AQ36" s="1"/>
      <c r="AR36" s="1"/>
    </row>
    <row r="37" spans="1:44" ht="13.8">
      <c r="A37" s="10" t="s">
        <v>172</v>
      </c>
      <c r="B37" s="9">
        <v>0</v>
      </c>
      <c r="C37" s="9">
        <v>1</v>
      </c>
      <c r="D37" s="9">
        <v>17</v>
      </c>
      <c r="E37" s="9">
        <v>42</v>
      </c>
      <c r="F37" s="9">
        <v>6</v>
      </c>
      <c r="G37" s="9">
        <v>0</v>
      </c>
      <c r="H37" s="9">
        <v>1</v>
      </c>
      <c r="I37" s="9">
        <v>3</v>
      </c>
      <c r="J37" s="9">
        <v>1</v>
      </c>
      <c r="K37" s="9">
        <v>4</v>
      </c>
      <c r="L37" s="9">
        <v>17</v>
      </c>
      <c r="M37" s="9">
        <v>8</v>
      </c>
      <c r="N37" s="9">
        <v>6</v>
      </c>
      <c r="O37" s="9">
        <v>0</v>
      </c>
      <c r="P37" s="9">
        <v>0</v>
      </c>
      <c r="Q37" s="9">
        <v>1</v>
      </c>
      <c r="R37" s="9">
        <v>6</v>
      </c>
      <c r="S37" s="9">
        <v>7</v>
      </c>
      <c r="T37" s="9">
        <v>120</v>
      </c>
      <c r="V37" s="73" t="s">
        <v>15</v>
      </c>
      <c r="W37" s="28">
        <f t="shared" si="0"/>
        <v>451</v>
      </c>
      <c r="X37" s="69">
        <f t="shared" si="1"/>
        <v>57</v>
      </c>
      <c r="Y37" s="69">
        <f t="shared" si="2"/>
        <v>131</v>
      </c>
      <c r="Z37" s="69">
        <f t="shared" si="3"/>
        <v>41</v>
      </c>
      <c r="AA37" s="28">
        <f t="shared" si="4"/>
        <v>8</v>
      </c>
      <c r="AB37" s="67">
        <f t="shared" si="5"/>
        <v>49</v>
      </c>
      <c r="AC37" s="67">
        <f t="shared" si="6"/>
        <v>33</v>
      </c>
      <c r="AD37" s="67">
        <f t="shared" si="7"/>
        <v>32</v>
      </c>
      <c r="AE37" s="28">
        <f t="shared" si="8"/>
        <v>6</v>
      </c>
      <c r="AF37" s="69">
        <f t="shared" si="9"/>
        <v>25</v>
      </c>
      <c r="AG37" s="28">
        <f t="shared" si="10"/>
        <v>14</v>
      </c>
      <c r="AH37" s="67">
        <f t="shared" si="11"/>
        <v>7</v>
      </c>
      <c r="AI37" s="67">
        <f t="shared" si="12"/>
        <v>22</v>
      </c>
      <c r="AJ37" s="67">
        <f t="shared" si="13"/>
        <v>13</v>
      </c>
      <c r="AK37" s="1"/>
      <c r="AL37" s="1"/>
      <c r="AM37" s="1"/>
      <c r="AN37" s="1"/>
      <c r="AO37" s="1"/>
      <c r="AP37" s="1"/>
      <c r="AQ37" s="1"/>
      <c r="AR37" s="1"/>
    </row>
    <row r="38" spans="1:44" ht="13.8">
      <c r="A38" s="10" t="s">
        <v>173</v>
      </c>
      <c r="B38" s="9">
        <v>2</v>
      </c>
      <c r="C38" s="9">
        <v>0</v>
      </c>
      <c r="D38" s="9">
        <v>17</v>
      </c>
      <c r="E38" s="9">
        <v>30</v>
      </c>
      <c r="F38" s="9">
        <v>13</v>
      </c>
      <c r="G38" s="9">
        <v>0</v>
      </c>
      <c r="H38" s="9">
        <v>1</v>
      </c>
      <c r="I38" s="9">
        <v>6</v>
      </c>
      <c r="J38" s="9">
        <v>1</v>
      </c>
      <c r="K38" s="9">
        <v>5</v>
      </c>
      <c r="L38" s="9">
        <v>11</v>
      </c>
      <c r="M38" s="9">
        <v>8</v>
      </c>
      <c r="N38" s="9">
        <v>3</v>
      </c>
      <c r="O38" s="9">
        <v>0</v>
      </c>
      <c r="P38" s="9">
        <v>3</v>
      </c>
      <c r="Q38" s="9">
        <v>2</v>
      </c>
      <c r="R38" s="9">
        <v>3</v>
      </c>
      <c r="S38" s="9">
        <v>5</v>
      </c>
      <c r="T38" s="9">
        <v>110</v>
      </c>
      <c r="V38" s="73" t="s">
        <v>15</v>
      </c>
      <c r="W38" s="28">
        <f t="shared" si="0"/>
        <v>461</v>
      </c>
      <c r="X38" s="69">
        <f t="shared" si="1"/>
        <v>63</v>
      </c>
      <c r="Y38" s="69">
        <f t="shared" si="2"/>
        <v>131</v>
      </c>
      <c r="Z38" s="69">
        <f t="shared" si="3"/>
        <v>39</v>
      </c>
      <c r="AA38" s="28">
        <f t="shared" si="4"/>
        <v>12</v>
      </c>
      <c r="AB38" s="67">
        <f t="shared" si="5"/>
        <v>55</v>
      </c>
      <c r="AC38" s="67">
        <f t="shared" si="6"/>
        <v>35</v>
      </c>
      <c r="AD38" s="67">
        <f t="shared" si="7"/>
        <v>26</v>
      </c>
      <c r="AE38" s="28">
        <f t="shared" si="8"/>
        <v>4</v>
      </c>
      <c r="AF38" s="69">
        <f t="shared" si="9"/>
        <v>24</v>
      </c>
      <c r="AG38" s="28">
        <f t="shared" si="10"/>
        <v>12</v>
      </c>
      <c r="AH38" s="67">
        <f t="shared" si="11"/>
        <v>7</v>
      </c>
      <c r="AI38" s="67">
        <f t="shared" si="12"/>
        <v>24</v>
      </c>
      <c r="AJ38" s="67">
        <f t="shared" si="13"/>
        <v>17</v>
      </c>
      <c r="AK38" s="1"/>
      <c r="AL38" s="1"/>
      <c r="AM38" s="1"/>
      <c r="AN38" s="1"/>
      <c r="AO38" s="1"/>
      <c r="AP38" s="1"/>
      <c r="AQ38" s="1"/>
      <c r="AR38" s="1"/>
    </row>
    <row r="39" spans="1:44" ht="13.8">
      <c r="A39" s="10" t="s">
        <v>174</v>
      </c>
      <c r="B39" s="9">
        <v>0</v>
      </c>
      <c r="C39" s="9">
        <v>1</v>
      </c>
      <c r="D39" s="9">
        <v>19</v>
      </c>
      <c r="E39" s="9">
        <v>24</v>
      </c>
      <c r="F39" s="9">
        <v>13</v>
      </c>
      <c r="G39" s="9">
        <v>0</v>
      </c>
      <c r="H39" s="9">
        <v>3</v>
      </c>
      <c r="I39" s="9">
        <v>9</v>
      </c>
      <c r="J39" s="9">
        <v>0</v>
      </c>
      <c r="K39" s="9">
        <v>3</v>
      </c>
      <c r="L39" s="9">
        <v>20</v>
      </c>
      <c r="M39" s="9">
        <v>11</v>
      </c>
      <c r="N39" s="9">
        <v>4</v>
      </c>
      <c r="O39" s="9">
        <v>0</v>
      </c>
      <c r="P39" s="9">
        <v>1</v>
      </c>
      <c r="Q39" s="9">
        <v>2</v>
      </c>
      <c r="R39" s="9">
        <v>3</v>
      </c>
      <c r="S39" s="9">
        <v>4</v>
      </c>
      <c r="T39" s="9">
        <v>117</v>
      </c>
      <c r="V39" s="73" t="s">
        <v>16</v>
      </c>
      <c r="W39" s="28">
        <f t="shared" si="0"/>
        <v>461</v>
      </c>
      <c r="X39" s="69">
        <f t="shared" si="1"/>
        <v>71</v>
      </c>
      <c r="Y39" s="69">
        <f t="shared" si="2"/>
        <v>127</v>
      </c>
      <c r="Z39" s="69">
        <f t="shared" si="3"/>
        <v>38</v>
      </c>
      <c r="AA39" s="28">
        <f t="shared" si="4"/>
        <v>13</v>
      </c>
      <c r="AB39" s="67">
        <f t="shared" si="5"/>
        <v>60</v>
      </c>
      <c r="AC39" s="67">
        <f t="shared" si="6"/>
        <v>36</v>
      </c>
      <c r="AD39" s="67">
        <f t="shared" si="7"/>
        <v>21</v>
      </c>
      <c r="AE39" s="28">
        <f t="shared" si="8"/>
        <v>6</v>
      </c>
      <c r="AF39" s="69">
        <f t="shared" si="9"/>
        <v>26</v>
      </c>
      <c r="AG39" s="28">
        <f t="shared" si="10"/>
        <v>8</v>
      </c>
      <c r="AH39" s="67">
        <f t="shared" si="11"/>
        <v>7</v>
      </c>
      <c r="AI39" s="67">
        <f t="shared" si="12"/>
        <v>21</v>
      </c>
      <c r="AJ39" s="67">
        <f t="shared" si="13"/>
        <v>18</v>
      </c>
      <c r="AK39" s="1"/>
      <c r="AL39" s="1"/>
      <c r="AM39" s="1"/>
      <c r="AN39" s="1"/>
      <c r="AO39" s="1"/>
      <c r="AP39" s="1"/>
      <c r="AQ39" s="1"/>
      <c r="AR39" s="1"/>
    </row>
    <row r="40" spans="1:44" ht="13.8">
      <c r="A40" s="10" t="s">
        <v>175</v>
      </c>
      <c r="B40" s="9">
        <v>4</v>
      </c>
      <c r="C40" s="9">
        <v>0</v>
      </c>
      <c r="D40" s="9">
        <v>9</v>
      </c>
      <c r="E40" s="9">
        <v>26</v>
      </c>
      <c r="F40" s="9">
        <v>14</v>
      </c>
      <c r="G40" s="9">
        <v>0</v>
      </c>
      <c r="H40" s="9">
        <v>0</v>
      </c>
      <c r="I40" s="9">
        <v>6</v>
      </c>
      <c r="J40" s="9">
        <v>0</v>
      </c>
      <c r="K40" s="9">
        <v>4</v>
      </c>
      <c r="L40" s="9">
        <v>13</v>
      </c>
      <c r="M40" s="9">
        <v>6</v>
      </c>
      <c r="N40" s="9">
        <v>7</v>
      </c>
      <c r="O40" s="9">
        <v>0</v>
      </c>
      <c r="P40" s="9">
        <v>1</v>
      </c>
      <c r="Q40" s="9">
        <v>3</v>
      </c>
      <c r="R40" s="9">
        <v>5</v>
      </c>
      <c r="S40" s="9">
        <v>1</v>
      </c>
      <c r="T40" s="9">
        <v>99</v>
      </c>
      <c r="V40" s="73" t="s">
        <v>16</v>
      </c>
      <c r="W40" s="28">
        <f t="shared" si="0"/>
        <v>446</v>
      </c>
      <c r="X40" s="69">
        <f t="shared" si="1"/>
        <v>62</v>
      </c>
      <c r="Y40" s="69">
        <f t="shared" si="2"/>
        <v>122</v>
      </c>
      <c r="Z40" s="69">
        <f t="shared" si="3"/>
        <v>46</v>
      </c>
      <c r="AA40" s="28">
        <f t="shared" si="4"/>
        <v>16</v>
      </c>
      <c r="AB40" s="67">
        <f t="shared" si="5"/>
        <v>61</v>
      </c>
      <c r="AC40" s="67">
        <f t="shared" si="6"/>
        <v>33</v>
      </c>
      <c r="AD40" s="67">
        <f t="shared" si="7"/>
        <v>20</v>
      </c>
      <c r="AE40" s="28">
        <f t="shared" si="8"/>
        <v>5</v>
      </c>
      <c r="AF40" s="69">
        <f t="shared" si="9"/>
        <v>24</v>
      </c>
      <c r="AG40" s="28">
        <f t="shared" si="10"/>
        <v>5</v>
      </c>
      <c r="AH40" s="67">
        <f t="shared" si="11"/>
        <v>8</v>
      </c>
      <c r="AI40" s="67">
        <f t="shared" si="12"/>
        <v>17</v>
      </c>
      <c r="AJ40" s="67">
        <f t="shared" si="13"/>
        <v>17</v>
      </c>
      <c r="AK40" s="1"/>
      <c r="AL40" s="1"/>
      <c r="AM40" s="1"/>
      <c r="AN40" s="1"/>
      <c r="AO40" s="1"/>
      <c r="AP40" s="1"/>
      <c r="AQ40" s="1"/>
      <c r="AR40" s="1"/>
    </row>
    <row r="41" spans="1:44" ht="13.8">
      <c r="A41" s="10" t="s">
        <v>176</v>
      </c>
      <c r="B41" s="9">
        <v>1</v>
      </c>
      <c r="C41" s="9">
        <v>3</v>
      </c>
      <c r="D41" s="9">
        <v>15</v>
      </c>
      <c r="E41" s="9">
        <v>31</v>
      </c>
      <c r="F41" s="9">
        <v>6</v>
      </c>
      <c r="G41" s="9">
        <v>0</v>
      </c>
      <c r="H41" s="9">
        <v>5</v>
      </c>
      <c r="I41" s="9">
        <v>7</v>
      </c>
      <c r="J41" s="9">
        <v>1</v>
      </c>
      <c r="K41" s="9">
        <v>4</v>
      </c>
      <c r="L41" s="9">
        <v>14</v>
      </c>
      <c r="M41" s="9">
        <v>7</v>
      </c>
      <c r="N41" s="9">
        <v>7</v>
      </c>
      <c r="O41" s="9">
        <v>0</v>
      </c>
      <c r="P41" s="9">
        <v>0</v>
      </c>
      <c r="Q41" s="9">
        <v>6</v>
      </c>
      <c r="R41" s="9">
        <v>3</v>
      </c>
      <c r="S41" s="9">
        <v>0</v>
      </c>
      <c r="T41" s="9">
        <v>110</v>
      </c>
      <c r="V41" s="73" t="s">
        <v>16</v>
      </c>
      <c r="W41" s="28">
        <f t="shared" si="0"/>
        <v>436</v>
      </c>
      <c r="X41" s="69">
        <f t="shared" si="1"/>
        <v>60</v>
      </c>
      <c r="Y41" s="69">
        <f t="shared" si="2"/>
        <v>111</v>
      </c>
      <c r="Z41" s="69">
        <f t="shared" si="3"/>
        <v>46</v>
      </c>
      <c r="AA41" s="28">
        <f t="shared" si="4"/>
        <v>16</v>
      </c>
      <c r="AB41" s="67">
        <f t="shared" si="5"/>
        <v>58</v>
      </c>
      <c r="AC41" s="67">
        <f t="shared" si="6"/>
        <v>32</v>
      </c>
      <c r="AD41" s="67">
        <f t="shared" si="7"/>
        <v>21</v>
      </c>
      <c r="AE41" s="28">
        <f t="shared" si="8"/>
        <v>9</v>
      </c>
      <c r="AF41" s="69">
        <f t="shared" si="9"/>
        <v>28</v>
      </c>
      <c r="AG41" s="28">
        <f t="shared" si="10"/>
        <v>5</v>
      </c>
      <c r="AH41" s="67">
        <f t="shared" si="11"/>
        <v>13</v>
      </c>
      <c r="AI41" s="67">
        <f t="shared" si="12"/>
        <v>14</v>
      </c>
      <c r="AJ41" s="67">
        <f t="shared" si="13"/>
        <v>10</v>
      </c>
      <c r="AK41" s="1"/>
      <c r="AL41" s="1"/>
      <c r="AM41" s="1"/>
      <c r="AN41" s="1"/>
      <c r="AO41" s="1"/>
      <c r="AP41" s="1"/>
      <c r="AQ41" s="1"/>
      <c r="AR41" s="1"/>
    </row>
    <row r="42" spans="1:44" ht="13.8">
      <c r="A42" s="10" t="s">
        <v>177</v>
      </c>
      <c r="B42" s="9">
        <v>2</v>
      </c>
      <c r="C42" s="9">
        <v>3</v>
      </c>
      <c r="D42" s="9">
        <v>10</v>
      </c>
      <c r="E42" s="9">
        <v>37</v>
      </c>
      <c r="F42" s="9">
        <v>10</v>
      </c>
      <c r="G42" s="9">
        <v>0</v>
      </c>
      <c r="H42" s="9">
        <v>2</v>
      </c>
      <c r="I42" s="9">
        <v>3</v>
      </c>
      <c r="J42" s="9">
        <v>0</v>
      </c>
      <c r="K42" s="9">
        <v>7</v>
      </c>
      <c r="L42" s="9">
        <v>14</v>
      </c>
      <c r="M42" s="9">
        <v>7</v>
      </c>
      <c r="N42" s="9">
        <v>4</v>
      </c>
      <c r="O42" s="9">
        <v>0</v>
      </c>
      <c r="P42" s="9">
        <v>4</v>
      </c>
      <c r="Q42" s="9">
        <v>2</v>
      </c>
      <c r="R42" s="9">
        <v>3</v>
      </c>
      <c r="S42" s="9">
        <v>1</v>
      </c>
      <c r="T42" s="9">
        <v>109</v>
      </c>
      <c r="V42" s="73" t="s">
        <v>16</v>
      </c>
      <c r="W42" s="28">
        <f t="shared" si="0"/>
        <v>435</v>
      </c>
      <c r="X42" s="69">
        <f t="shared" si="1"/>
        <v>53</v>
      </c>
      <c r="Y42" s="69">
        <f t="shared" si="2"/>
        <v>118</v>
      </c>
      <c r="Z42" s="69">
        <f t="shared" si="3"/>
        <v>43</v>
      </c>
      <c r="AA42" s="28">
        <f t="shared" si="4"/>
        <v>18</v>
      </c>
      <c r="AB42" s="67">
        <f t="shared" si="5"/>
        <v>61</v>
      </c>
      <c r="AC42" s="67">
        <f t="shared" si="6"/>
        <v>31</v>
      </c>
      <c r="AD42" s="67">
        <f t="shared" si="7"/>
        <v>22</v>
      </c>
      <c r="AE42" s="28">
        <f t="shared" si="8"/>
        <v>10</v>
      </c>
      <c r="AF42" s="69">
        <f t="shared" si="9"/>
        <v>25</v>
      </c>
      <c r="AG42" s="28">
        <f t="shared" si="10"/>
        <v>6</v>
      </c>
      <c r="AH42" s="67">
        <f t="shared" si="11"/>
        <v>13</v>
      </c>
      <c r="AI42" s="67">
        <f t="shared" si="12"/>
        <v>14</v>
      </c>
      <c r="AJ42" s="67">
        <f t="shared" si="13"/>
        <v>6</v>
      </c>
      <c r="AK42" s="1"/>
      <c r="AL42" s="1"/>
      <c r="AM42" s="1"/>
      <c r="AN42" s="1"/>
      <c r="AO42" s="1"/>
      <c r="AP42" s="1"/>
      <c r="AQ42" s="1"/>
      <c r="AR42" s="1"/>
    </row>
    <row r="43" spans="1:44" ht="13.8">
      <c r="A43" s="10" t="s">
        <v>178</v>
      </c>
      <c r="B43" s="9">
        <v>4</v>
      </c>
      <c r="C43" s="9">
        <v>0</v>
      </c>
      <c r="D43" s="9">
        <v>22</v>
      </c>
      <c r="E43" s="9">
        <v>26</v>
      </c>
      <c r="F43" s="9">
        <v>13</v>
      </c>
      <c r="G43" s="9">
        <v>0</v>
      </c>
      <c r="H43" s="9">
        <v>6</v>
      </c>
      <c r="I43" s="9">
        <v>8</v>
      </c>
      <c r="J43" s="9">
        <v>0</v>
      </c>
      <c r="K43" s="9">
        <v>8</v>
      </c>
      <c r="L43" s="9">
        <v>18</v>
      </c>
      <c r="M43" s="9">
        <v>4</v>
      </c>
      <c r="N43" s="9">
        <v>4</v>
      </c>
      <c r="O43" s="9">
        <v>0</v>
      </c>
      <c r="P43" s="9">
        <v>1</v>
      </c>
      <c r="Q43" s="9">
        <v>0</v>
      </c>
      <c r="R43" s="9">
        <v>2</v>
      </c>
      <c r="S43" s="9">
        <v>3</v>
      </c>
      <c r="T43" s="9">
        <v>119</v>
      </c>
      <c r="V43" s="73" t="s">
        <v>17</v>
      </c>
      <c r="W43" s="28">
        <f t="shared" si="0"/>
        <v>437</v>
      </c>
      <c r="X43" s="69">
        <f t="shared" si="1"/>
        <v>56</v>
      </c>
      <c r="Y43" s="69">
        <f t="shared" si="2"/>
        <v>120</v>
      </c>
      <c r="Z43" s="69">
        <f t="shared" si="3"/>
        <v>43</v>
      </c>
      <c r="AA43" s="28">
        <f t="shared" si="4"/>
        <v>23</v>
      </c>
      <c r="AB43" s="67">
        <f t="shared" si="5"/>
        <v>59</v>
      </c>
      <c r="AC43" s="67">
        <f t="shared" si="6"/>
        <v>24</v>
      </c>
      <c r="AD43" s="67">
        <f t="shared" si="7"/>
        <v>22</v>
      </c>
      <c r="AE43" s="28">
        <f t="shared" si="8"/>
        <v>13</v>
      </c>
      <c r="AF43" s="69">
        <f t="shared" si="9"/>
        <v>24</v>
      </c>
      <c r="AG43" s="28">
        <f t="shared" si="10"/>
        <v>6</v>
      </c>
      <c r="AH43" s="67">
        <f t="shared" si="11"/>
        <v>11</v>
      </c>
      <c r="AI43" s="67">
        <f t="shared" si="12"/>
        <v>13</v>
      </c>
      <c r="AJ43" s="67">
        <f t="shared" si="13"/>
        <v>5</v>
      </c>
      <c r="AK43" s="1"/>
      <c r="AL43" s="1"/>
      <c r="AM43" s="1"/>
      <c r="AN43" s="1"/>
      <c r="AO43" s="1"/>
      <c r="AP43" s="1"/>
      <c r="AQ43" s="1"/>
      <c r="AR43" s="1"/>
    </row>
    <row r="44" spans="1:44" ht="13.8">
      <c r="A44" s="10" t="s">
        <v>179</v>
      </c>
      <c r="B44" s="9">
        <v>3</v>
      </c>
      <c r="C44" s="9">
        <v>0</v>
      </c>
      <c r="D44" s="9">
        <v>14</v>
      </c>
      <c r="E44" s="9">
        <v>36</v>
      </c>
      <c r="F44" s="9">
        <v>7</v>
      </c>
      <c r="G44" s="9">
        <v>0</v>
      </c>
      <c r="H44" s="9">
        <v>4</v>
      </c>
      <c r="I44" s="9">
        <v>6</v>
      </c>
      <c r="J44" s="9">
        <v>0</v>
      </c>
      <c r="K44" s="9">
        <v>4</v>
      </c>
      <c r="L44" s="9">
        <v>14</v>
      </c>
      <c r="M44" s="9">
        <v>12</v>
      </c>
      <c r="N44" s="9">
        <v>5</v>
      </c>
      <c r="O44" s="9">
        <v>0</v>
      </c>
      <c r="P44" s="9">
        <v>0</v>
      </c>
      <c r="Q44" s="9">
        <v>1</v>
      </c>
      <c r="R44" s="9">
        <v>5</v>
      </c>
      <c r="S44" s="9">
        <v>2</v>
      </c>
      <c r="T44" s="9">
        <v>113</v>
      </c>
      <c r="V44" s="73" t="s">
        <v>17</v>
      </c>
      <c r="W44" s="28">
        <f t="shared" si="0"/>
        <v>451</v>
      </c>
      <c r="X44" s="69">
        <f t="shared" si="1"/>
        <v>61</v>
      </c>
      <c r="Y44" s="69">
        <f t="shared" si="2"/>
        <v>130</v>
      </c>
      <c r="Z44" s="69">
        <f t="shared" si="3"/>
        <v>36</v>
      </c>
      <c r="AA44" s="28">
        <f t="shared" si="4"/>
        <v>23</v>
      </c>
      <c r="AB44" s="67">
        <f t="shared" si="5"/>
        <v>60</v>
      </c>
      <c r="AC44" s="67">
        <f t="shared" si="6"/>
        <v>30</v>
      </c>
      <c r="AD44" s="67">
        <f t="shared" si="7"/>
        <v>20</v>
      </c>
      <c r="AE44" s="28">
        <f t="shared" si="8"/>
        <v>17</v>
      </c>
      <c r="AF44" s="69">
        <f t="shared" si="9"/>
        <v>24</v>
      </c>
      <c r="AG44" s="28">
        <f t="shared" si="10"/>
        <v>5</v>
      </c>
      <c r="AH44" s="67">
        <f t="shared" si="11"/>
        <v>9</v>
      </c>
      <c r="AI44" s="67">
        <f t="shared" si="12"/>
        <v>13</v>
      </c>
      <c r="AJ44" s="67">
        <f t="shared" si="13"/>
        <v>6</v>
      </c>
      <c r="AK44" s="1"/>
      <c r="AL44" s="1"/>
      <c r="AM44" s="1"/>
      <c r="AN44" s="1"/>
      <c r="AO44" s="1"/>
      <c r="AP44" s="1"/>
      <c r="AQ44" s="1"/>
      <c r="AR44" s="1"/>
    </row>
    <row r="45" spans="1:44" ht="13.8">
      <c r="A45" s="10" t="s">
        <v>180</v>
      </c>
      <c r="B45" s="9">
        <v>2</v>
      </c>
      <c r="C45" s="9">
        <v>0</v>
      </c>
      <c r="D45" s="9">
        <v>12</v>
      </c>
      <c r="E45" s="9">
        <v>17</v>
      </c>
      <c r="F45" s="9">
        <v>8</v>
      </c>
      <c r="G45" s="9">
        <v>0</v>
      </c>
      <c r="H45" s="9">
        <v>1</v>
      </c>
      <c r="I45" s="9">
        <v>5</v>
      </c>
      <c r="J45" s="9">
        <v>0</v>
      </c>
      <c r="K45" s="9">
        <v>5</v>
      </c>
      <c r="L45" s="9">
        <v>13</v>
      </c>
      <c r="M45" s="9">
        <v>4</v>
      </c>
      <c r="N45" s="9">
        <v>2</v>
      </c>
      <c r="O45" s="9">
        <v>0</v>
      </c>
      <c r="P45" s="9">
        <v>3</v>
      </c>
      <c r="Q45" s="9">
        <v>0</v>
      </c>
      <c r="R45" s="9">
        <v>3</v>
      </c>
      <c r="S45" s="9">
        <v>2</v>
      </c>
      <c r="T45" s="9">
        <v>77</v>
      </c>
      <c r="V45" s="73" t="s">
        <v>17</v>
      </c>
      <c r="W45" s="28">
        <f t="shared" si="0"/>
        <v>418</v>
      </c>
      <c r="X45" s="69">
        <f t="shared" si="1"/>
        <v>58</v>
      </c>
      <c r="Y45" s="69">
        <f t="shared" si="2"/>
        <v>116</v>
      </c>
      <c r="Z45" s="69">
        <f t="shared" si="3"/>
        <v>38</v>
      </c>
      <c r="AA45" s="28">
        <f t="shared" si="4"/>
        <v>24</v>
      </c>
      <c r="AB45" s="67">
        <f t="shared" si="5"/>
        <v>59</v>
      </c>
      <c r="AC45" s="67">
        <f t="shared" si="6"/>
        <v>27</v>
      </c>
      <c r="AD45" s="67">
        <f t="shared" si="7"/>
        <v>15</v>
      </c>
      <c r="AE45" s="28">
        <f t="shared" si="8"/>
        <v>13</v>
      </c>
      <c r="AF45" s="69">
        <f t="shared" si="9"/>
        <v>22</v>
      </c>
      <c r="AG45" s="28">
        <f t="shared" si="10"/>
        <v>8</v>
      </c>
      <c r="AH45" s="67">
        <f t="shared" si="11"/>
        <v>3</v>
      </c>
      <c r="AI45" s="67">
        <f t="shared" si="12"/>
        <v>13</v>
      </c>
      <c r="AJ45" s="67">
        <f t="shared" si="13"/>
        <v>8</v>
      </c>
      <c r="AK45" s="1"/>
      <c r="AL45" s="1"/>
      <c r="AM45" s="1"/>
      <c r="AN45" s="1"/>
      <c r="AO45" s="1"/>
      <c r="AP45" s="1"/>
      <c r="AQ45" s="1"/>
      <c r="AR45" s="1"/>
    </row>
    <row r="46" spans="1:44" ht="13.8">
      <c r="A46" s="10" t="s">
        <v>181</v>
      </c>
      <c r="B46" s="9">
        <v>3</v>
      </c>
      <c r="C46" s="9">
        <v>0</v>
      </c>
      <c r="D46" s="9">
        <v>12</v>
      </c>
      <c r="E46" s="9">
        <v>24</v>
      </c>
      <c r="F46" s="9">
        <v>10</v>
      </c>
      <c r="G46" s="9">
        <v>0</v>
      </c>
      <c r="H46" s="9">
        <v>2</v>
      </c>
      <c r="I46" s="9">
        <v>6</v>
      </c>
      <c r="J46" s="9">
        <v>0</v>
      </c>
      <c r="K46" s="9">
        <v>4</v>
      </c>
      <c r="L46" s="9">
        <v>13</v>
      </c>
      <c r="M46" s="9">
        <v>8</v>
      </c>
      <c r="N46" s="9">
        <v>5</v>
      </c>
      <c r="O46" s="9">
        <v>0</v>
      </c>
      <c r="P46" s="9">
        <v>1</v>
      </c>
      <c r="Q46" s="9">
        <v>2</v>
      </c>
      <c r="R46" s="9">
        <v>3</v>
      </c>
      <c r="S46" s="9">
        <v>3</v>
      </c>
      <c r="T46" s="9">
        <v>96</v>
      </c>
      <c r="V46" s="73" t="s">
        <v>17</v>
      </c>
      <c r="W46" s="28">
        <f t="shared" si="0"/>
        <v>405</v>
      </c>
      <c r="X46" s="69">
        <f t="shared" si="1"/>
        <v>60</v>
      </c>
      <c r="Y46" s="69">
        <f t="shared" si="2"/>
        <v>103</v>
      </c>
      <c r="Z46" s="69">
        <f t="shared" si="3"/>
        <v>38</v>
      </c>
      <c r="AA46" s="28">
        <f t="shared" si="4"/>
        <v>21</v>
      </c>
      <c r="AB46" s="67">
        <f t="shared" si="5"/>
        <v>58</v>
      </c>
      <c r="AC46" s="67">
        <f t="shared" si="6"/>
        <v>28</v>
      </c>
      <c r="AD46" s="67">
        <f t="shared" si="7"/>
        <v>16</v>
      </c>
      <c r="AE46" s="28">
        <f t="shared" si="8"/>
        <v>13</v>
      </c>
      <c r="AF46" s="69">
        <f t="shared" si="9"/>
        <v>25</v>
      </c>
      <c r="AG46" s="28">
        <f t="shared" si="10"/>
        <v>5</v>
      </c>
      <c r="AH46" s="67">
        <f t="shared" si="11"/>
        <v>3</v>
      </c>
      <c r="AI46" s="67">
        <f t="shared" si="12"/>
        <v>13</v>
      </c>
      <c r="AJ46" s="67">
        <f t="shared" si="13"/>
        <v>10</v>
      </c>
      <c r="AK46" s="1"/>
      <c r="AL46" s="1"/>
      <c r="AM46" s="1"/>
      <c r="AN46" s="1"/>
      <c r="AO46" s="1"/>
      <c r="AP46" s="1"/>
      <c r="AQ46" s="1"/>
      <c r="AR46" s="1"/>
    </row>
    <row r="47" spans="1:44" ht="13.8">
      <c r="A47" s="10" t="s">
        <v>182</v>
      </c>
      <c r="B47" s="9">
        <v>4</v>
      </c>
      <c r="C47" s="9">
        <v>0</v>
      </c>
      <c r="D47" s="9">
        <v>6</v>
      </c>
      <c r="E47" s="9">
        <v>27</v>
      </c>
      <c r="F47" s="9">
        <v>14</v>
      </c>
      <c r="G47" s="9">
        <v>0</v>
      </c>
      <c r="H47" s="9">
        <v>3</v>
      </c>
      <c r="I47" s="9">
        <v>9</v>
      </c>
      <c r="J47" s="9">
        <v>0</v>
      </c>
      <c r="K47" s="9">
        <v>2</v>
      </c>
      <c r="L47" s="9">
        <v>6</v>
      </c>
      <c r="M47" s="9">
        <v>10</v>
      </c>
      <c r="N47" s="9">
        <v>5</v>
      </c>
      <c r="O47" s="9">
        <v>0</v>
      </c>
      <c r="P47" s="9">
        <v>1</v>
      </c>
      <c r="Q47" s="9">
        <v>2</v>
      </c>
      <c r="R47" s="9">
        <v>6</v>
      </c>
      <c r="S47" s="9">
        <v>3</v>
      </c>
      <c r="T47" s="9">
        <v>98</v>
      </c>
      <c r="V47" s="73" t="s">
        <v>18</v>
      </c>
      <c r="W47" s="28">
        <f t="shared" si="0"/>
        <v>384</v>
      </c>
      <c r="X47" s="69">
        <f t="shared" si="1"/>
        <v>44</v>
      </c>
      <c r="Y47" s="69">
        <f t="shared" si="2"/>
        <v>104</v>
      </c>
      <c r="Z47" s="69">
        <f t="shared" si="3"/>
        <v>39</v>
      </c>
      <c r="AA47" s="28">
        <f t="shared" si="4"/>
        <v>15</v>
      </c>
      <c r="AB47" s="67">
        <f t="shared" si="5"/>
        <v>46</v>
      </c>
      <c r="AC47" s="67">
        <f t="shared" si="6"/>
        <v>34</v>
      </c>
      <c r="AD47" s="67">
        <f t="shared" si="7"/>
        <v>17</v>
      </c>
      <c r="AE47" s="28">
        <f t="shared" si="8"/>
        <v>10</v>
      </c>
      <c r="AF47" s="69">
        <f t="shared" si="9"/>
        <v>26</v>
      </c>
      <c r="AG47" s="28">
        <f t="shared" si="10"/>
        <v>5</v>
      </c>
      <c r="AH47" s="67">
        <f t="shared" si="11"/>
        <v>5</v>
      </c>
      <c r="AI47" s="67">
        <f t="shared" si="12"/>
        <v>17</v>
      </c>
      <c r="AJ47" s="67">
        <f t="shared" si="13"/>
        <v>10</v>
      </c>
      <c r="AK47" s="1"/>
      <c r="AL47" s="1"/>
      <c r="AM47" s="1"/>
      <c r="AN47" s="1"/>
      <c r="AO47" s="1"/>
      <c r="AP47" s="1"/>
      <c r="AQ47" s="1"/>
      <c r="AR47" s="1"/>
    </row>
    <row r="48" spans="1:44" ht="13.8">
      <c r="A48" s="10" t="s">
        <v>183</v>
      </c>
      <c r="B48" s="9">
        <v>1</v>
      </c>
      <c r="C48" s="9">
        <v>0</v>
      </c>
      <c r="D48" s="9">
        <v>13</v>
      </c>
      <c r="E48" s="9">
        <v>18</v>
      </c>
      <c r="F48" s="9">
        <v>13</v>
      </c>
      <c r="G48" s="9">
        <v>0</v>
      </c>
      <c r="H48" s="9">
        <v>2</v>
      </c>
      <c r="I48" s="9">
        <v>6</v>
      </c>
      <c r="J48" s="9">
        <v>0</v>
      </c>
      <c r="K48" s="9">
        <v>3</v>
      </c>
      <c r="L48" s="9">
        <v>10</v>
      </c>
      <c r="M48" s="9">
        <v>10</v>
      </c>
      <c r="N48" s="9">
        <v>8</v>
      </c>
      <c r="O48" s="9">
        <v>0</v>
      </c>
      <c r="P48" s="9">
        <v>1</v>
      </c>
      <c r="Q48" s="9">
        <v>1</v>
      </c>
      <c r="R48" s="9">
        <v>4</v>
      </c>
      <c r="S48" s="9">
        <v>4</v>
      </c>
      <c r="T48" s="9">
        <v>94</v>
      </c>
      <c r="V48" s="73" t="s">
        <v>18</v>
      </c>
      <c r="W48" s="28">
        <f t="shared" si="0"/>
        <v>365</v>
      </c>
      <c r="X48" s="69">
        <f t="shared" si="1"/>
        <v>43</v>
      </c>
      <c r="Y48" s="69">
        <f t="shared" si="2"/>
        <v>86</v>
      </c>
      <c r="Z48" s="69">
        <f t="shared" si="3"/>
        <v>45</v>
      </c>
      <c r="AA48" s="28">
        <f t="shared" si="4"/>
        <v>14</v>
      </c>
      <c r="AB48" s="67">
        <f t="shared" si="5"/>
        <v>42</v>
      </c>
      <c r="AC48" s="67">
        <f t="shared" si="6"/>
        <v>32</v>
      </c>
      <c r="AD48" s="67">
        <f t="shared" si="7"/>
        <v>20</v>
      </c>
      <c r="AE48" s="28">
        <f t="shared" si="8"/>
        <v>8</v>
      </c>
      <c r="AF48" s="69">
        <f t="shared" si="9"/>
        <v>26</v>
      </c>
      <c r="AG48" s="28">
        <f t="shared" si="10"/>
        <v>6</v>
      </c>
      <c r="AH48" s="67">
        <f t="shared" si="11"/>
        <v>5</v>
      </c>
      <c r="AI48" s="67">
        <f t="shared" si="12"/>
        <v>16</v>
      </c>
      <c r="AJ48" s="67">
        <f t="shared" si="13"/>
        <v>12</v>
      </c>
      <c r="AK48" s="1"/>
      <c r="AL48" s="1"/>
      <c r="AM48" s="1"/>
      <c r="AN48" s="1"/>
      <c r="AO48" s="1"/>
      <c r="AP48" s="1"/>
      <c r="AQ48" s="1"/>
      <c r="AR48" s="1"/>
    </row>
    <row r="49" spans="1:44" ht="13.8">
      <c r="A49" s="10" t="s">
        <v>184</v>
      </c>
      <c r="B49" s="9">
        <v>3</v>
      </c>
      <c r="C49" s="9">
        <v>0</v>
      </c>
      <c r="D49" s="9">
        <v>17</v>
      </c>
      <c r="E49" s="9">
        <v>24</v>
      </c>
      <c r="F49" s="9">
        <v>8</v>
      </c>
      <c r="G49" s="9">
        <v>0</v>
      </c>
      <c r="H49" s="9">
        <v>3</v>
      </c>
      <c r="I49" s="9">
        <v>5</v>
      </c>
      <c r="J49" s="9">
        <v>0</v>
      </c>
      <c r="K49" s="9">
        <v>4</v>
      </c>
      <c r="L49" s="9">
        <v>7</v>
      </c>
      <c r="M49" s="9">
        <v>3</v>
      </c>
      <c r="N49" s="9">
        <v>3</v>
      </c>
      <c r="O49" s="9">
        <v>0</v>
      </c>
      <c r="P49" s="9">
        <v>2</v>
      </c>
      <c r="Q49" s="9">
        <v>5</v>
      </c>
      <c r="R49" s="9">
        <v>5</v>
      </c>
      <c r="S49" s="9">
        <v>5</v>
      </c>
      <c r="T49" s="9">
        <v>94</v>
      </c>
      <c r="V49" s="73" t="s">
        <v>18</v>
      </c>
      <c r="W49" s="28">
        <f t="shared" si="0"/>
        <v>382</v>
      </c>
      <c r="X49" s="69">
        <f t="shared" si="1"/>
        <v>48</v>
      </c>
      <c r="Y49" s="69">
        <f t="shared" si="2"/>
        <v>93</v>
      </c>
      <c r="Z49" s="69">
        <f t="shared" si="3"/>
        <v>45</v>
      </c>
      <c r="AA49" s="28">
        <f t="shared" si="4"/>
        <v>13</v>
      </c>
      <c r="AB49" s="67">
        <f t="shared" si="5"/>
        <v>36</v>
      </c>
      <c r="AC49" s="67">
        <f t="shared" si="6"/>
        <v>31</v>
      </c>
      <c r="AD49" s="67">
        <f t="shared" si="7"/>
        <v>21</v>
      </c>
      <c r="AE49" s="28">
        <f t="shared" si="8"/>
        <v>10</v>
      </c>
      <c r="AF49" s="69">
        <f t="shared" si="9"/>
        <v>26</v>
      </c>
      <c r="AG49" s="28">
        <f t="shared" si="10"/>
        <v>5</v>
      </c>
      <c r="AH49" s="67">
        <f t="shared" si="11"/>
        <v>10</v>
      </c>
      <c r="AI49" s="67">
        <f t="shared" si="12"/>
        <v>18</v>
      </c>
      <c r="AJ49" s="67">
        <f t="shared" si="13"/>
        <v>15</v>
      </c>
      <c r="AK49" s="1"/>
      <c r="AL49" s="1"/>
      <c r="AM49" s="1"/>
      <c r="AN49" s="1"/>
      <c r="AO49" s="1"/>
      <c r="AP49" s="1"/>
      <c r="AQ49" s="1"/>
      <c r="AR49" s="1"/>
    </row>
    <row r="50" spans="1:44" ht="13.8">
      <c r="A50" s="10" t="s">
        <v>185</v>
      </c>
      <c r="B50" s="9">
        <v>1</v>
      </c>
      <c r="C50" s="9">
        <v>0</v>
      </c>
      <c r="D50" s="9">
        <v>15</v>
      </c>
      <c r="E50" s="9">
        <v>23</v>
      </c>
      <c r="F50" s="9">
        <v>12</v>
      </c>
      <c r="G50" s="9">
        <v>0</v>
      </c>
      <c r="H50" s="9">
        <v>0</v>
      </c>
      <c r="I50" s="9">
        <v>11</v>
      </c>
      <c r="J50" s="9">
        <v>0</v>
      </c>
      <c r="K50" s="9">
        <v>7</v>
      </c>
      <c r="L50" s="9">
        <v>12</v>
      </c>
      <c r="M50" s="9">
        <v>6</v>
      </c>
      <c r="N50" s="9">
        <v>11</v>
      </c>
      <c r="O50" s="9">
        <v>0</v>
      </c>
      <c r="P50" s="9">
        <v>2</v>
      </c>
      <c r="Q50" s="9">
        <v>0</v>
      </c>
      <c r="R50" s="9">
        <v>4</v>
      </c>
      <c r="S50" s="9">
        <v>3</v>
      </c>
      <c r="T50" s="9">
        <v>107</v>
      </c>
      <c r="V50" s="73" t="s">
        <v>18</v>
      </c>
      <c r="W50" s="28">
        <f t="shared" si="0"/>
        <v>393</v>
      </c>
      <c r="X50" s="69">
        <f t="shared" si="1"/>
        <v>51</v>
      </c>
      <c r="Y50" s="69">
        <f t="shared" si="2"/>
        <v>92</v>
      </c>
      <c r="Z50" s="69">
        <f t="shared" si="3"/>
        <v>47</v>
      </c>
      <c r="AA50" s="28">
        <f t="shared" si="4"/>
        <v>16</v>
      </c>
      <c r="AB50" s="67">
        <f t="shared" si="5"/>
        <v>35</v>
      </c>
      <c r="AC50" s="67">
        <f t="shared" si="6"/>
        <v>29</v>
      </c>
      <c r="AD50" s="67">
        <f t="shared" si="7"/>
        <v>27</v>
      </c>
      <c r="AE50" s="28">
        <f t="shared" si="8"/>
        <v>8</v>
      </c>
      <c r="AF50" s="69">
        <f t="shared" si="9"/>
        <v>31</v>
      </c>
      <c r="AG50" s="28">
        <f t="shared" si="10"/>
        <v>6</v>
      </c>
      <c r="AH50" s="67">
        <f t="shared" si="11"/>
        <v>8</v>
      </c>
      <c r="AI50" s="67">
        <f t="shared" si="12"/>
        <v>19</v>
      </c>
      <c r="AJ50" s="67">
        <f t="shared" si="13"/>
        <v>15</v>
      </c>
      <c r="AK50" s="1"/>
      <c r="AL50" s="1"/>
      <c r="AM50" s="1"/>
      <c r="AN50" s="1"/>
      <c r="AO50" s="1"/>
      <c r="AP50" s="1"/>
      <c r="AQ50" s="1"/>
      <c r="AR50" s="1"/>
    </row>
    <row r="51" spans="1:44" ht="13.8">
      <c r="A51" s="18" t="s">
        <v>186</v>
      </c>
      <c r="B51" s="9">
        <v>5</v>
      </c>
      <c r="C51" s="9">
        <v>0</v>
      </c>
      <c r="D51" s="9">
        <v>15</v>
      </c>
      <c r="E51" s="9">
        <v>27</v>
      </c>
      <c r="F51" s="9">
        <v>10</v>
      </c>
      <c r="G51" s="9">
        <v>0</v>
      </c>
      <c r="H51" s="9">
        <v>1</v>
      </c>
      <c r="I51" s="9">
        <v>7</v>
      </c>
      <c r="J51" s="9">
        <v>0</v>
      </c>
      <c r="K51" s="9">
        <v>5</v>
      </c>
      <c r="L51" s="9">
        <v>15</v>
      </c>
      <c r="M51" s="9">
        <v>2</v>
      </c>
      <c r="N51" s="9">
        <v>3</v>
      </c>
      <c r="O51" s="9">
        <v>0</v>
      </c>
      <c r="P51" s="9">
        <v>0</v>
      </c>
      <c r="Q51" s="9">
        <v>4</v>
      </c>
      <c r="R51" s="9">
        <v>2</v>
      </c>
      <c r="S51" s="9">
        <v>1</v>
      </c>
      <c r="T51" s="9">
        <v>97</v>
      </c>
      <c r="V51" s="73" t="s">
        <v>19</v>
      </c>
      <c r="W51" s="28">
        <f t="shared" si="0"/>
        <v>392</v>
      </c>
      <c r="X51" s="69">
        <f t="shared" si="1"/>
        <v>60</v>
      </c>
      <c r="Y51" s="69">
        <f t="shared" si="2"/>
        <v>92</v>
      </c>
      <c r="Z51" s="69">
        <f t="shared" si="3"/>
        <v>43</v>
      </c>
      <c r="AA51" s="28">
        <f t="shared" si="4"/>
        <v>19</v>
      </c>
      <c r="AB51" s="67">
        <f t="shared" si="5"/>
        <v>44</v>
      </c>
      <c r="AC51" s="67">
        <f t="shared" si="6"/>
        <v>21</v>
      </c>
      <c r="AD51" s="67">
        <f t="shared" si="7"/>
        <v>25</v>
      </c>
      <c r="AE51" s="28">
        <f t="shared" si="8"/>
        <v>6</v>
      </c>
      <c r="AF51" s="69">
        <f t="shared" si="9"/>
        <v>29</v>
      </c>
      <c r="AG51" s="28">
        <f t="shared" si="10"/>
        <v>5</v>
      </c>
      <c r="AH51" s="67">
        <f t="shared" si="11"/>
        <v>10</v>
      </c>
      <c r="AI51" s="67">
        <f t="shared" si="12"/>
        <v>15</v>
      </c>
      <c r="AJ51" s="67">
        <f t="shared" si="13"/>
        <v>13</v>
      </c>
      <c r="AK51" s="1"/>
      <c r="AL51" s="1"/>
      <c r="AM51" s="1"/>
      <c r="AN51" s="1"/>
      <c r="AO51" s="1"/>
      <c r="AP51" s="1"/>
      <c r="AQ51" s="1"/>
      <c r="AR51" s="1"/>
    </row>
    <row r="52" spans="1:44" ht="13.8">
      <c r="A52" s="18" t="s">
        <v>187</v>
      </c>
      <c r="B52" s="9">
        <v>2</v>
      </c>
      <c r="C52" s="9">
        <v>0</v>
      </c>
      <c r="D52" s="9">
        <v>15</v>
      </c>
      <c r="E52" s="9">
        <v>26</v>
      </c>
      <c r="F52" s="9">
        <v>8</v>
      </c>
      <c r="G52" s="9">
        <v>0</v>
      </c>
      <c r="H52" s="9">
        <v>1</v>
      </c>
      <c r="I52" s="9">
        <v>13</v>
      </c>
      <c r="J52" s="9">
        <v>0</v>
      </c>
      <c r="K52" s="9">
        <v>0</v>
      </c>
      <c r="L52" s="9">
        <v>11</v>
      </c>
      <c r="M52" s="9">
        <v>10</v>
      </c>
      <c r="N52" s="9">
        <v>4</v>
      </c>
      <c r="O52" s="9">
        <v>0</v>
      </c>
      <c r="P52" s="9">
        <v>0</v>
      </c>
      <c r="Q52" s="9">
        <v>5</v>
      </c>
      <c r="R52" s="9">
        <v>4</v>
      </c>
      <c r="S52" s="9">
        <v>5</v>
      </c>
      <c r="T52" s="9">
        <v>104</v>
      </c>
      <c r="V52" s="73" t="s">
        <v>19</v>
      </c>
      <c r="W52" s="28">
        <f t="shared" si="0"/>
        <v>402</v>
      </c>
      <c r="X52" s="69">
        <f t="shared" si="1"/>
        <v>62</v>
      </c>
      <c r="Y52" s="69">
        <f t="shared" si="2"/>
        <v>100</v>
      </c>
      <c r="Z52" s="69">
        <f t="shared" si="3"/>
        <v>38</v>
      </c>
      <c r="AA52" s="28">
        <f t="shared" si="4"/>
        <v>16</v>
      </c>
      <c r="AB52" s="67">
        <f t="shared" si="5"/>
        <v>45</v>
      </c>
      <c r="AC52" s="67">
        <f t="shared" si="6"/>
        <v>21</v>
      </c>
      <c r="AD52" s="67">
        <f t="shared" si="7"/>
        <v>21</v>
      </c>
      <c r="AE52" s="28">
        <f t="shared" si="8"/>
        <v>5</v>
      </c>
      <c r="AF52" s="69">
        <f t="shared" si="9"/>
        <v>36</v>
      </c>
      <c r="AG52" s="28">
        <f t="shared" si="10"/>
        <v>4</v>
      </c>
      <c r="AH52" s="67">
        <f t="shared" si="11"/>
        <v>14</v>
      </c>
      <c r="AI52" s="67">
        <f t="shared" si="12"/>
        <v>15</v>
      </c>
      <c r="AJ52" s="67">
        <f t="shared" si="13"/>
        <v>14</v>
      </c>
      <c r="AK52" s="1"/>
      <c r="AL52" s="1"/>
      <c r="AM52" s="1"/>
      <c r="AN52" s="1"/>
      <c r="AO52" s="1"/>
      <c r="AP52" s="1"/>
      <c r="AQ52" s="1"/>
      <c r="AR52" s="1"/>
    </row>
    <row r="53" spans="1:44" ht="13.8">
      <c r="A53" s="18" t="s">
        <v>188</v>
      </c>
      <c r="B53" s="9">
        <v>2</v>
      </c>
      <c r="C53" s="9">
        <v>0</v>
      </c>
      <c r="D53" s="9">
        <v>12</v>
      </c>
      <c r="E53" s="9">
        <v>27</v>
      </c>
      <c r="F53" s="9">
        <v>6</v>
      </c>
      <c r="G53" s="9">
        <v>0</v>
      </c>
      <c r="H53" s="9">
        <v>0</v>
      </c>
      <c r="I53" s="9">
        <v>4</v>
      </c>
      <c r="J53" s="9">
        <v>0</v>
      </c>
      <c r="K53" s="9">
        <v>7</v>
      </c>
      <c r="L53" s="9">
        <v>12</v>
      </c>
      <c r="M53" s="9">
        <v>12</v>
      </c>
      <c r="N53" s="9">
        <v>5</v>
      </c>
      <c r="O53" s="9">
        <v>0</v>
      </c>
      <c r="P53" s="9">
        <v>2</v>
      </c>
      <c r="Q53" s="9">
        <v>4</v>
      </c>
      <c r="R53" s="9">
        <v>2</v>
      </c>
      <c r="S53" s="9">
        <v>4</v>
      </c>
      <c r="T53" s="9">
        <v>99</v>
      </c>
      <c r="V53" s="73" t="s">
        <v>19</v>
      </c>
      <c r="W53" s="28">
        <f t="shared" si="0"/>
        <v>407</v>
      </c>
      <c r="X53" s="69">
        <f t="shared" si="1"/>
        <v>57</v>
      </c>
      <c r="Y53" s="69">
        <f t="shared" si="2"/>
        <v>103</v>
      </c>
      <c r="Z53" s="69">
        <f t="shared" si="3"/>
        <v>36</v>
      </c>
      <c r="AA53" s="28">
        <f t="shared" si="4"/>
        <v>19</v>
      </c>
      <c r="AB53" s="67">
        <f t="shared" si="5"/>
        <v>50</v>
      </c>
      <c r="AC53" s="67">
        <f t="shared" si="6"/>
        <v>30</v>
      </c>
      <c r="AD53" s="67">
        <f t="shared" si="7"/>
        <v>23</v>
      </c>
      <c r="AE53" s="28">
        <f t="shared" si="8"/>
        <v>2</v>
      </c>
      <c r="AF53" s="69">
        <f t="shared" si="9"/>
        <v>35</v>
      </c>
      <c r="AG53" s="28">
        <f t="shared" si="10"/>
        <v>4</v>
      </c>
      <c r="AH53" s="67">
        <f t="shared" si="11"/>
        <v>13</v>
      </c>
      <c r="AI53" s="67">
        <f t="shared" si="12"/>
        <v>12</v>
      </c>
      <c r="AJ53" s="67">
        <f t="shared" si="13"/>
        <v>13</v>
      </c>
      <c r="AK53" s="1"/>
      <c r="AL53" s="1"/>
      <c r="AM53" s="1"/>
      <c r="AN53" s="1"/>
      <c r="AO53" s="1"/>
      <c r="AP53" s="1"/>
      <c r="AQ53" s="1"/>
      <c r="AR53" s="1"/>
    </row>
    <row r="54" spans="1:44" ht="13.8">
      <c r="A54" s="18" t="s">
        <v>189</v>
      </c>
      <c r="B54" s="9">
        <v>3</v>
      </c>
      <c r="C54" s="9">
        <v>0</v>
      </c>
      <c r="D54" s="9">
        <v>13</v>
      </c>
      <c r="E54" s="9">
        <v>33</v>
      </c>
      <c r="F54" s="9">
        <v>10</v>
      </c>
      <c r="G54" s="9">
        <v>0</v>
      </c>
      <c r="H54" s="9">
        <v>6</v>
      </c>
      <c r="I54" s="9">
        <v>9</v>
      </c>
      <c r="J54" s="9">
        <v>0</v>
      </c>
      <c r="K54" s="9">
        <v>3</v>
      </c>
      <c r="L54" s="9">
        <v>16</v>
      </c>
      <c r="M54" s="9">
        <v>5</v>
      </c>
      <c r="N54" s="9">
        <v>9</v>
      </c>
      <c r="O54" s="9">
        <v>0</v>
      </c>
      <c r="P54" s="9">
        <v>5</v>
      </c>
      <c r="Q54" s="9">
        <v>3</v>
      </c>
      <c r="R54" s="9">
        <v>1</v>
      </c>
      <c r="S54" s="9">
        <v>5</v>
      </c>
      <c r="T54" s="9">
        <v>121</v>
      </c>
      <c r="V54" s="73" t="s">
        <v>19</v>
      </c>
      <c r="W54" s="28">
        <f t="shared" si="0"/>
        <v>421</v>
      </c>
      <c r="X54" s="69">
        <f t="shared" si="1"/>
        <v>55</v>
      </c>
      <c r="Y54" s="69">
        <f t="shared" si="2"/>
        <v>113</v>
      </c>
      <c r="Z54" s="69">
        <f t="shared" si="3"/>
        <v>34</v>
      </c>
      <c r="AA54" s="28">
        <f t="shared" si="4"/>
        <v>15</v>
      </c>
      <c r="AB54" s="67">
        <f t="shared" si="5"/>
        <v>54</v>
      </c>
      <c r="AC54" s="67">
        <f t="shared" si="6"/>
        <v>29</v>
      </c>
      <c r="AD54" s="67">
        <f t="shared" si="7"/>
        <v>21</v>
      </c>
      <c r="AE54" s="28">
        <f t="shared" si="8"/>
        <v>8</v>
      </c>
      <c r="AF54" s="69">
        <f t="shared" si="9"/>
        <v>33</v>
      </c>
      <c r="AG54" s="28">
        <f t="shared" si="10"/>
        <v>7</v>
      </c>
      <c r="AH54" s="67">
        <f t="shared" si="11"/>
        <v>16</v>
      </c>
      <c r="AI54" s="67">
        <f t="shared" si="12"/>
        <v>9</v>
      </c>
      <c r="AJ54" s="67">
        <f t="shared" si="13"/>
        <v>15</v>
      </c>
      <c r="AK54" s="1"/>
      <c r="AL54" s="1"/>
      <c r="AM54" s="1"/>
      <c r="AN54" s="1"/>
      <c r="AO54" s="1"/>
      <c r="AP54" s="1"/>
      <c r="AQ54" s="1"/>
      <c r="AR54" s="1"/>
    </row>
    <row r="55" spans="1:44" ht="13.8">
      <c r="A55" s="10" t="s">
        <v>190</v>
      </c>
      <c r="B55" s="9">
        <v>3</v>
      </c>
      <c r="C55" s="9">
        <v>0</v>
      </c>
      <c r="D55" s="9">
        <v>16</v>
      </c>
      <c r="E55" s="9">
        <v>26</v>
      </c>
      <c r="F55" s="9">
        <v>4</v>
      </c>
      <c r="G55" s="9">
        <v>0</v>
      </c>
      <c r="H55" s="9">
        <v>2</v>
      </c>
      <c r="I55" s="9">
        <v>10</v>
      </c>
      <c r="J55" s="9">
        <v>0</v>
      </c>
      <c r="K55" s="9">
        <v>8</v>
      </c>
      <c r="L55" s="9">
        <v>13</v>
      </c>
      <c r="M55" s="9">
        <v>13</v>
      </c>
      <c r="N55" s="9">
        <v>4</v>
      </c>
      <c r="O55" s="9">
        <v>0</v>
      </c>
      <c r="P55" s="9">
        <v>0</v>
      </c>
      <c r="Q55" s="9">
        <v>1</v>
      </c>
      <c r="R55" s="9">
        <v>4</v>
      </c>
      <c r="S55" s="9">
        <v>4</v>
      </c>
      <c r="T55" s="9">
        <v>108</v>
      </c>
      <c r="V55" s="73" t="s">
        <v>20</v>
      </c>
      <c r="W55" s="28">
        <f t="shared" si="0"/>
        <v>432</v>
      </c>
      <c r="X55" s="69">
        <f t="shared" si="1"/>
        <v>56</v>
      </c>
      <c r="Y55" s="69">
        <f t="shared" si="2"/>
        <v>112</v>
      </c>
      <c r="Z55" s="69">
        <f t="shared" si="3"/>
        <v>28</v>
      </c>
      <c r="AA55" s="28">
        <f t="shared" si="4"/>
        <v>18</v>
      </c>
      <c r="AB55" s="67">
        <f t="shared" si="5"/>
        <v>52</v>
      </c>
      <c r="AC55" s="67">
        <f t="shared" si="6"/>
        <v>40</v>
      </c>
      <c r="AD55" s="67">
        <f t="shared" si="7"/>
        <v>22</v>
      </c>
      <c r="AE55" s="28">
        <f t="shared" si="8"/>
        <v>9</v>
      </c>
      <c r="AF55" s="69">
        <f t="shared" si="9"/>
        <v>36</v>
      </c>
      <c r="AG55" s="28">
        <f t="shared" si="10"/>
        <v>7</v>
      </c>
      <c r="AH55" s="67">
        <f t="shared" si="11"/>
        <v>13</v>
      </c>
      <c r="AI55" s="67">
        <f t="shared" si="12"/>
        <v>11</v>
      </c>
      <c r="AJ55" s="67">
        <f t="shared" si="13"/>
        <v>18</v>
      </c>
      <c r="AK55" s="1"/>
      <c r="AL55" s="1"/>
      <c r="AM55" s="1"/>
      <c r="AN55" s="1"/>
      <c r="AO55" s="1"/>
      <c r="AP55" s="1"/>
      <c r="AQ55" s="1"/>
      <c r="AR55" s="1"/>
    </row>
    <row r="56" spans="1:44" ht="13.8">
      <c r="A56" s="10" t="s">
        <v>191</v>
      </c>
      <c r="B56" s="9">
        <v>2</v>
      </c>
      <c r="C56" s="9">
        <v>0</v>
      </c>
      <c r="D56" s="9">
        <v>16</v>
      </c>
      <c r="E56" s="9">
        <v>18</v>
      </c>
      <c r="F56" s="9">
        <v>7</v>
      </c>
      <c r="G56" s="9">
        <v>0</v>
      </c>
      <c r="H56" s="9">
        <v>3</v>
      </c>
      <c r="I56" s="9">
        <v>6</v>
      </c>
      <c r="J56" s="9">
        <v>0</v>
      </c>
      <c r="K56" s="9">
        <v>6</v>
      </c>
      <c r="L56" s="9">
        <v>9</v>
      </c>
      <c r="M56" s="9">
        <v>3</v>
      </c>
      <c r="N56" s="9">
        <v>5</v>
      </c>
      <c r="O56" s="9">
        <v>0</v>
      </c>
      <c r="P56" s="9">
        <v>2</v>
      </c>
      <c r="Q56" s="9">
        <v>1</v>
      </c>
      <c r="R56" s="9">
        <v>5</v>
      </c>
      <c r="S56" s="9">
        <v>6</v>
      </c>
      <c r="T56" s="9">
        <v>89</v>
      </c>
      <c r="V56" s="73" t="s">
        <v>20</v>
      </c>
      <c r="W56" s="28">
        <f t="shared" si="0"/>
        <v>417</v>
      </c>
      <c r="X56" s="69">
        <f t="shared" si="1"/>
        <v>57</v>
      </c>
      <c r="Y56" s="69">
        <f t="shared" si="2"/>
        <v>104</v>
      </c>
      <c r="Z56" s="69">
        <f t="shared" si="3"/>
        <v>27</v>
      </c>
      <c r="AA56" s="28">
        <f t="shared" si="4"/>
        <v>24</v>
      </c>
      <c r="AB56" s="67">
        <f t="shared" si="5"/>
        <v>50</v>
      </c>
      <c r="AC56" s="67">
        <f t="shared" si="6"/>
        <v>33</v>
      </c>
      <c r="AD56" s="67">
        <f t="shared" si="7"/>
        <v>23</v>
      </c>
      <c r="AE56" s="28">
        <f t="shared" si="8"/>
        <v>11</v>
      </c>
      <c r="AF56" s="69">
        <f t="shared" si="9"/>
        <v>29</v>
      </c>
      <c r="AG56" s="28">
        <f t="shared" si="10"/>
        <v>9</v>
      </c>
      <c r="AH56" s="67">
        <f t="shared" si="11"/>
        <v>9</v>
      </c>
      <c r="AI56" s="67">
        <f t="shared" si="12"/>
        <v>12</v>
      </c>
      <c r="AJ56" s="67">
        <f t="shared" si="13"/>
        <v>19</v>
      </c>
      <c r="AK56" s="1"/>
      <c r="AL56" s="1"/>
      <c r="AM56" s="1"/>
      <c r="AN56" s="1"/>
      <c r="AO56" s="1"/>
      <c r="AP56" s="1"/>
      <c r="AQ56" s="1"/>
      <c r="AR56" s="1"/>
    </row>
    <row r="57" spans="1:44" ht="13.8">
      <c r="A57" s="10" t="s">
        <v>192</v>
      </c>
      <c r="B57" s="9">
        <v>4</v>
      </c>
      <c r="C57" s="9">
        <v>0</v>
      </c>
      <c r="D57" s="9">
        <v>9</v>
      </c>
      <c r="E57" s="9">
        <v>14</v>
      </c>
      <c r="F57" s="9">
        <v>5</v>
      </c>
      <c r="G57" s="9">
        <v>0</v>
      </c>
      <c r="H57" s="9">
        <v>5</v>
      </c>
      <c r="I57" s="9">
        <v>6</v>
      </c>
      <c r="J57" s="9">
        <v>0</v>
      </c>
      <c r="K57" s="9">
        <v>1</v>
      </c>
      <c r="L57" s="9">
        <v>13</v>
      </c>
      <c r="M57" s="9">
        <v>3</v>
      </c>
      <c r="N57" s="9">
        <v>3</v>
      </c>
      <c r="O57" s="9">
        <v>0</v>
      </c>
      <c r="P57" s="9">
        <v>1</v>
      </c>
      <c r="Q57" s="9">
        <v>0</v>
      </c>
      <c r="R57" s="9">
        <v>2</v>
      </c>
      <c r="S57" s="9">
        <v>1</v>
      </c>
      <c r="T57" s="9">
        <v>67</v>
      </c>
      <c r="V57" s="73" t="s">
        <v>20</v>
      </c>
      <c r="W57" s="28">
        <f t="shared" si="0"/>
        <v>385</v>
      </c>
      <c r="X57" s="69">
        <f t="shared" si="1"/>
        <v>54</v>
      </c>
      <c r="Y57" s="69">
        <f t="shared" si="2"/>
        <v>91</v>
      </c>
      <c r="Z57" s="69">
        <f t="shared" si="3"/>
        <v>26</v>
      </c>
      <c r="AA57" s="28">
        <f t="shared" si="4"/>
        <v>18</v>
      </c>
      <c r="AB57" s="67">
        <f t="shared" si="5"/>
        <v>51</v>
      </c>
      <c r="AC57" s="67">
        <f t="shared" si="6"/>
        <v>24</v>
      </c>
      <c r="AD57" s="67">
        <f t="shared" si="7"/>
        <v>21</v>
      </c>
      <c r="AE57" s="28">
        <f t="shared" si="8"/>
        <v>16</v>
      </c>
      <c r="AF57" s="69">
        <f t="shared" si="9"/>
        <v>31</v>
      </c>
      <c r="AG57" s="28">
        <f t="shared" si="10"/>
        <v>8</v>
      </c>
      <c r="AH57" s="67">
        <f t="shared" si="11"/>
        <v>5</v>
      </c>
      <c r="AI57" s="67">
        <f t="shared" si="12"/>
        <v>12</v>
      </c>
      <c r="AJ57" s="67">
        <f t="shared" si="13"/>
        <v>16</v>
      </c>
      <c r="AK57" s="1"/>
      <c r="AL57" s="1"/>
      <c r="AM57" s="1"/>
      <c r="AN57" s="1"/>
      <c r="AO57" s="1"/>
      <c r="AP57" s="1"/>
      <c r="AQ57" s="1"/>
      <c r="AR57" s="1"/>
    </row>
    <row r="58" spans="1:44" ht="13.8">
      <c r="A58" s="10" t="s">
        <v>193</v>
      </c>
      <c r="B58" s="9">
        <v>2</v>
      </c>
      <c r="C58" s="9">
        <v>0</v>
      </c>
      <c r="D58" s="9">
        <v>12</v>
      </c>
      <c r="E58" s="9">
        <v>24</v>
      </c>
      <c r="F58" s="9">
        <v>12</v>
      </c>
      <c r="G58" s="9">
        <v>0</v>
      </c>
      <c r="H58" s="9">
        <v>4</v>
      </c>
      <c r="I58" s="9">
        <v>15</v>
      </c>
      <c r="J58" s="9">
        <v>0</v>
      </c>
      <c r="K58" s="9">
        <v>1</v>
      </c>
      <c r="L58" s="9">
        <v>10</v>
      </c>
      <c r="M58" s="9">
        <v>6</v>
      </c>
      <c r="N58" s="9">
        <v>6</v>
      </c>
      <c r="O58" s="9">
        <v>0</v>
      </c>
      <c r="P58" s="9">
        <v>1</v>
      </c>
      <c r="Q58" s="9">
        <v>4</v>
      </c>
      <c r="R58" s="9">
        <v>2</v>
      </c>
      <c r="S58" s="9">
        <v>3</v>
      </c>
      <c r="T58" s="9">
        <v>102</v>
      </c>
      <c r="V58" s="73" t="s">
        <v>20</v>
      </c>
      <c r="W58" s="28">
        <f t="shared" si="0"/>
        <v>366</v>
      </c>
      <c r="X58" s="69">
        <f t="shared" si="1"/>
        <v>53</v>
      </c>
      <c r="Y58" s="69">
        <f t="shared" si="2"/>
        <v>82</v>
      </c>
      <c r="Z58" s="69">
        <f t="shared" si="3"/>
        <v>28</v>
      </c>
      <c r="AA58" s="28">
        <f t="shared" si="4"/>
        <v>16</v>
      </c>
      <c r="AB58" s="67">
        <f t="shared" si="5"/>
        <v>45</v>
      </c>
      <c r="AC58" s="67">
        <f t="shared" si="6"/>
        <v>25</v>
      </c>
      <c r="AD58" s="67">
        <f t="shared" si="7"/>
        <v>18</v>
      </c>
      <c r="AE58" s="28">
        <f t="shared" si="8"/>
        <v>14</v>
      </c>
      <c r="AF58" s="69">
        <f t="shared" si="9"/>
        <v>37</v>
      </c>
      <c r="AG58" s="28">
        <f t="shared" si="10"/>
        <v>4</v>
      </c>
      <c r="AH58" s="67">
        <f t="shared" si="11"/>
        <v>6</v>
      </c>
      <c r="AI58" s="67">
        <f t="shared" si="12"/>
        <v>13</v>
      </c>
      <c r="AJ58" s="67">
        <f t="shared" si="13"/>
        <v>14</v>
      </c>
      <c r="AK58" s="1"/>
      <c r="AL58" s="1"/>
      <c r="AM58" s="1"/>
      <c r="AN58" s="1"/>
      <c r="AO58" s="1"/>
      <c r="AP58" s="1"/>
      <c r="AQ58" s="1"/>
      <c r="AR58" s="1"/>
    </row>
    <row r="59" spans="1:44" ht="13.8">
      <c r="A59" s="18" t="s">
        <v>194</v>
      </c>
      <c r="B59" s="9">
        <v>2</v>
      </c>
      <c r="C59" s="9">
        <v>0</v>
      </c>
      <c r="D59" s="9">
        <v>13</v>
      </c>
      <c r="E59" s="9">
        <v>19</v>
      </c>
      <c r="F59" s="9">
        <v>17</v>
      </c>
      <c r="G59" s="9">
        <v>0</v>
      </c>
      <c r="H59" s="9">
        <v>1</v>
      </c>
      <c r="I59" s="9">
        <v>16</v>
      </c>
      <c r="J59" s="9">
        <v>0</v>
      </c>
      <c r="K59" s="9">
        <v>8</v>
      </c>
      <c r="L59" s="9">
        <v>8</v>
      </c>
      <c r="M59" s="9">
        <v>8</v>
      </c>
      <c r="N59" s="9">
        <v>3</v>
      </c>
      <c r="O59" s="9">
        <v>0</v>
      </c>
      <c r="P59" s="9">
        <v>3</v>
      </c>
      <c r="Q59" s="9">
        <v>2</v>
      </c>
      <c r="R59" s="9">
        <v>4</v>
      </c>
      <c r="S59" s="9">
        <v>1</v>
      </c>
      <c r="T59" s="9">
        <v>105</v>
      </c>
      <c r="V59" s="73" t="s">
        <v>21</v>
      </c>
      <c r="W59" s="28">
        <f t="shared" si="0"/>
        <v>363</v>
      </c>
      <c r="X59" s="69">
        <f t="shared" si="1"/>
        <v>50</v>
      </c>
      <c r="Y59" s="69">
        <f t="shared" si="2"/>
        <v>75</v>
      </c>
      <c r="Z59" s="69">
        <f t="shared" si="3"/>
        <v>41</v>
      </c>
      <c r="AA59" s="28">
        <f t="shared" si="4"/>
        <v>16</v>
      </c>
      <c r="AB59" s="67">
        <f t="shared" si="5"/>
        <v>40</v>
      </c>
      <c r="AC59" s="67">
        <f t="shared" si="6"/>
        <v>20</v>
      </c>
      <c r="AD59" s="67">
        <f t="shared" si="7"/>
        <v>17</v>
      </c>
      <c r="AE59" s="28">
        <f t="shared" si="8"/>
        <v>13</v>
      </c>
      <c r="AF59" s="69">
        <f t="shared" si="9"/>
        <v>43</v>
      </c>
      <c r="AG59" s="28">
        <f t="shared" si="10"/>
        <v>7</v>
      </c>
      <c r="AH59" s="67">
        <f t="shared" si="11"/>
        <v>7</v>
      </c>
      <c r="AI59" s="67">
        <f t="shared" si="12"/>
        <v>13</v>
      </c>
      <c r="AJ59" s="67">
        <f t="shared" si="13"/>
        <v>11</v>
      </c>
      <c r="AK59" s="1"/>
      <c r="AL59" s="1"/>
      <c r="AM59" s="1"/>
      <c r="AN59" s="1"/>
      <c r="AO59" s="1"/>
      <c r="AP59" s="1"/>
      <c r="AQ59" s="1"/>
      <c r="AR59" s="1"/>
    </row>
    <row r="60" spans="1:44" ht="13.8">
      <c r="A60" s="18" t="s">
        <v>195</v>
      </c>
      <c r="B60" s="9">
        <v>2</v>
      </c>
      <c r="C60" s="9">
        <v>0</v>
      </c>
      <c r="D60" s="9">
        <v>13</v>
      </c>
      <c r="E60" s="9">
        <v>31</v>
      </c>
      <c r="F60" s="9">
        <v>9</v>
      </c>
      <c r="G60" s="9">
        <v>0</v>
      </c>
      <c r="H60" s="9">
        <v>0</v>
      </c>
      <c r="I60" s="9">
        <v>10</v>
      </c>
      <c r="J60" s="9">
        <v>0</v>
      </c>
      <c r="K60" s="9">
        <v>4</v>
      </c>
      <c r="L60" s="9">
        <v>17</v>
      </c>
      <c r="M60" s="9">
        <v>8</v>
      </c>
      <c r="N60" s="9">
        <v>5</v>
      </c>
      <c r="O60" s="9">
        <v>0</v>
      </c>
      <c r="P60" s="9">
        <v>1</v>
      </c>
      <c r="Q60" s="9">
        <v>2</v>
      </c>
      <c r="R60" s="9">
        <v>2</v>
      </c>
      <c r="S60" s="9">
        <v>3</v>
      </c>
      <c r="T60" s="9">
        <v>107</v>
      </c>
      <c r="V60" s="73" t="s">
        <v>21</v>
      </c>
      <c r="W60" s="28">
        <f t="shared" si="0"/>
        <v>381</v>
      </c>
      <c r="X60" s="69">
        <f t="shared" si="1"/>
        <v>47</v>
      </c>
      <c r="Y60" s="69">
        <f t="shared" si="2"/>
        <v>88</v>
      </c>
      <c r="Z60" s="69">
        <f t="shared" si="3"/>
        <v>43</v>
      </c>
      <c r="AA60" s="28">
        <f t="shared" si="4"/>
        <v>14</v>
      </c>
      <c r="AB60" s="67">
        <f t="shared" si="5"/>
        <v>48</v>
      </c>
      <c r="AC60" s="67">
        <f t="shared" si="6"/>
        <v>25</v>
      </c>
      <c r="AD60" s="67">
        <f t="shared" si="7"/>
        <v>17</v>
      </c>
      <c r="AE60" s="28">
        <f t="shared" si="8"/>
        <v>10</v>
      </c>
      <c r="AF60" s="69">
        <f t="shared" si="9"/>
        <v>47</v>
      </c>
      <c r="AG60" s="28">
        <f t="shared" si="10"/>
        <v>6</v>
      </c>
      <c r="AH60" s="67">
        <f t="shared" si="11"/>
        <v>8</v>
      </c>
      <c r="AI60" s="67">
        <f t="shared" si="12"/>
        <v>10</v>
      </c>
      <c r="AJ60" s="67">
        <f t="shared" si="13"/>
        <v>8</v>
      </c>
      <c r="AK60" s="1"/>
      <c r="AL60" s="1"/>
      <c r="AM60" s="1"/>
      <c r="AN60" s="1"/>
      <c r="AO60" s="1"/>
      <c r="AP60" s="1"/>
      <c r="AQ60" s="1"/>
      <c r="AR60" s="1"/>
    </row>
    <row r="61" spans="1:44" ht="13.8">
      <c r="A61" s="18" t="s">
        <v>196</v>
      </c>
      <c r="B61" s="9">
        <v>3</v>
      </c>
      <c r="C61" s="9">
        <v>0</v>
      </c>
      <c r="D61" s="9">
        <v>13</v>
      </c>
      <c r="E61" s="9">
        <v>26</v>
      </c>
      <c r="F61" s="9">
        <v>11</v>
      </c>
      <c r="G61" s="9">
        <v>0</v>
      </c>
      <c r="H61" s="9">
        <v>3</v>
      </c>
      <c r="I61" s="9">
        <v>8</v>
      </c>
      <c r="J61" s="9">
        <v>0</v>
      </c>
      <c r="K61" s="9">
        <v>3</v>
      </c>
      <c r="L61" s="9">
        <v>9</v>
      </c>
      <c r="M61" s="9">
        <v>4</v>
      </c>
      <c r="N61" s="9">
        <v>5</v>
      </c>
      <c r="O61" s="9">
        <v>0</v>
      </c>
      <c r="P61" s="9">
        <v>0</v>
      </c>
      <c r="Q61" s="9">
        <v>2</v>
      </c>
      <c r="R61" s="9">
        <v>2</v>
      </c>
      <c r="S61" s="9">
        <v>5</v>
      </c>
      <c r="T61" s="9">
        <v>94</v>
      </c>
      <c r="V61" s="73" t="s">
        <v>21</v>
      </c>
      <c r="W61" s="28">
        <f t="shared" si="0"/>
        <v>408</v>
      </c>
      <c r="X61" s="69">
        <f t="shared" si="1"/>
        <v>51</v>
      </c>
      <c r="Y61" s="69">
        <f t="shared" si="2"/>
        <v>100</v>
      </c>
      <c r="Z61" s="69">
        <f t="shared" si="3"/>
        <v>49</v>
      </c>
      <c r="AA61" s="28">
        <f t="shared" si="4"/>
        <v>16</v>
      </c>
      <c r="AB61" s="67">
        <f t="shared" si="5"/>
        <v>44</v>
      </c>
      <c r="AC61" s="67">
        <f t="shared" si="6"/>
        <v>26</v>
      </c>
      <c r="AD61" s="67">
        <f t="shared" si="7"/>
        <v>19</v>
      </c>
      <c r="AE61" s="28">
        <f t="shared" si="8"/>
        <v>8</v>
      </c>
      <c r="AF61" s="69">
        <f t="shared" si="9"/>
        <v>49</v>
      </c>
      <c r="AG61" s="28">
        <f t="shared" si="10"/>
        <v>5</v>
      </c>
      <c r="AH61" s="67">
        <f t="shared" si="11"/>
        <v>10</v>
      </c>
      <c r="AI61" s="67">
        <f t="shared" si="12"/>
        <v>10</v>
      </c>
      <c r="AJ61" s="67">
        <f t="shared" si="13"/>
        <v>12</v>
      </c>
      <c r="AK61" s="1"/>
      <c r="AL61" s="1"/>
      <c r="AM61" s="1"/>
      <c r="AN61" s="1"/>
      <c r="AO61" s="1"/>
      <c r="AP61" s="1"/>
      <c r="AQ61" s="1"/>
      <c r="AR61" s="1"/>
    </row>
    <row r="62" spans="1:44" ht="13.8">
      <c r="A62" s="18" t="s">
        <v>197</v>
      </c>
      <c r="B62" s="9">
        <v>1</v>
      </c>
      <c r="C62" s="9">
        <v>0</v>
      </c>
      <c r="D62" s="9">
        <v>9</v>
      </c>
      <c r="E62" s="9">
        <v>20</v>
      </c>
      <c r="F62" s="9">
        <v>12</v>
      </c>
      <c r="G62" s="9">
        <v>0</v>
      </c>
      <c r="H62" s="9">
        <v>2</v>
      </c>
      <c r="I62" s="9">
        <v>8</v>
      </c>
      <c r="J62" s="9">
        <v>0</v>
      </c>
      <c r="K62" s="9">
        <v>2</v>
      </c>
      <c r="L62" s="9">
        <v>10</v>
      </c>
      <c r="M62" s="9">
        <v>5</v>
      </c>
      <c r="N62" s="9">
        <v>4</v>
      </c>
      <c r="O62" s="9">
        <v>0</v>
      </c>
      <c r="P62" s="9">
        <v>0</v>
      </c>
      <c r="Q62" s="9">
        <v>0</v>
      </c>
      <c r="R62" s="9">
        <v>5</v>
      </c>
      <c r="S62" s="9">
        <v>1</v>
      </c>
      <c r="T62" s="9">
        <v>79</v>
      </c>
      <c r="V62" s="73" t="s">
        <v>21</v>
      </c>
      <c r="W62" s="28">
        <f t="shared" si="0"/>
        <v>385</v>
      </c>
      <c r="X62" s="69">
        <f t="shared" si="1"/>
        <v>48</v>
      </c>
      <c r="Y62" s="69">
        <f t="shared" si="2"/>
        <v>96</v>
      </c>
      <c r="Z62" s="69">
        <f t="shared" si="3"/>
        <v>49</v>
      </c>
      <c r="AA62" s="28">
        <f t="shared" si="4"/>
        <v>17</v>
      </c>
      <c r="AB62" s="67">
        <f t="shared" si="5"/>
        <v>44</v>
      </c>
      <c r="AC62" s="67">
        <f t="shared" si="6"/>
        <v>25</v>
      </c>
      <c r="AD62" s="67">
        <f t="shared" si="7"/>
        <v>17</v>
      </c>
      <c r="AE62" s="28">
        <f t="shared" si="8"/>
        <v>6</v>
      </c>
      <c r="AF62" s="69">
        <f t="shared" si="9"/>
        <v>42</v>
      </c>
      <c r="AG62" s="28">
        <f t="shared" si="10"/>
        <v>4</v>
      </c>
      <c r="AH62" s="67">
        <f t="shared" si="11"/>
        <v>6</v>
      </c>
      <c r="AI62" s="67">
        <f t="shared" si="12"/>
        <v>13</v>
      </c>
      <c r="AJ62" s="67">
        <f t="shared" si="13"/>
        <v>10</v>
      </c>
      <c r="AK62" s="1"/>
      <c r="AL62" s="1"/>
      <c r="AM62" s="1"/>
      <c r="AN62" s="1"/>
      <c r="AO62" s="1"/>
      <c r="AP62" s="1"/>
      <c r="AQ62" s="1"/>
      <c r="AR62" s="1"/>
    </row>
    <row r="63" spans="1:44" ht="13.8">
      <c r="A63" s="18" t="s">
        <v>198</v>
      </c>
      <c r="B63" s="9">
        <v>2</v>
      </c>
      <c r="C63" s="9">
        <v>0</v>
      </c>
      <c r="D63" s="9">
        <v>13</v>
      </c>
      <c r="E63" s="9">
        <v>25</v>
      </c>
      <c r="F63" s="9">
        <v>12</v>
      </c>
      <c r="G63" s="9">
        <v>0</v>
      </c>
      <c r="H63" s="9">
        <v>4</v>
      </c>
      <c r="I63" s="9">
        <v>13</v>
      </c>
      <c r="J63" s="9">
        <v>0</v>
      </c>
      <c r="K63" s="9">
        <v>4</v>
      </c>
      <c r="L63" s="9">
        <v>10</v>
      </c>
      <c r="M63" s="9">
        <v>7</v>
      </c>
      <c r="N63" s="9">
        <v>4</v>
      </c>
      <c r="O63" s="9">
        <v>0</v>
      </c>
      <c r="P63" s="9">
        <v>0</v>
      </c>
      <c r="Q63" s="9">
        <v>1</v>
      </c>
      <c r="R63" s="9">
        <v>2</v>
      </c>
      <c r="S63" s="9">
        <v>3</v>
      </c>
      <c r="T63" s="9">
        <v>100</v>
      </c>
      <c r="V63" s="73" t="s">
        <v>22</v>
      </c>
      <c r="W63" s="28">
        <f t="shared" si="0"/>
        <v>380</v>
      </c>
      <c r="X63" s="69">
        <f t="shared" si="1"/>
        <v>48</v>
      </c>
      <c r="Y63" s="69">
        <f t="shared" si="2"/>
        <v>102</v>
      </c>
      <c r="Z63" s="69">
        <f t="shared" si="3"/>
        <v>44</v>
      </c>
      <c r="AA63" s="28">
        <f t="shared" si="4"/>
        <v>13</v>
      </c>
      <c r="AB63" s="67">
        <f t="shared" si="5"/>
        <v>46</v>
      </c>
      <c r="AC63" s="67">
        <f t="shared" si="6"/>
        <v>24</v>
      </c>
      <c r="AD63" s="67">
        <f t="shared" si="7"/>
        <v>18</v>
      </c>
      <c r="AE63" s="28">
        <f t="shared" si="8"/>
        <v>9</v>
      </c>
      <c r="AF63" s="69">
        <f t="shared" si="9"/>
        <v>39</v>
      </c>
      <c r="AG63" s="28">
        <f t="shared" si="10"/>
        <v>1</v>
      </c>
      <c r="AH63" s="67">
        <f t="shared" si="11"/>
        <v>5</v>
      </c>
      <c r="AI63" s="67">
        <f t="shared" si="12"/>
        <v>11</v>
      </c>
      <c r="AJ63" s="67">
        <f t="shared" si="13"/>
        <v>12</v>
      </c>
      <c r="AK63" s="1"/>
      <c r="AL63" s="1"/>
      <c r="AM63" s="1"/>
      <c r="AN63" s="1"/>
      <c r="AO63" s="1"/>
      <c r="AP63" s="1"/>
      <c r="AQ63" s="1"/>
      <c r="AR63" s="1"/>
    </row>
    <row r="64" spans="1:44" ht="13.8">
      <c r="A64" s="18" t="s">
        <v>199</v>
      </c>
      <c r="B64" s="9">
        <v>3</v>
      </c>
      <c r="C64" s="9">
        <v>0</v>
      </c>
      <c r="D64" s="9">
        <v>14</v>
      </c>
      <c r="E64" s="9">
        <v>19</v>
      </c>
      <c r="F64" s="9">
        <v>15</v>
      </c>
      <c r="G64" s="9">
        <v>0</v>
      </c>
      <c r="H64" s="9">
        <v>6</v>
      </c>
      <c r="I64" s="9">
        <v>6</v>
      </c>
      <c r="J64" s="9">
        <v>0</v>
      </c>
      <c r="K64" s="9">
        <v>5</v>
      </c>
      <c r="L64" s="9">
        <v>11</v>
      </c>
      <c r="M64" s="9">
        <v>6</v>
      </c>
      <c r="N64" s="9">
        <v>5</v>
      </c>
      <c r="O64" s="9">
        <v>0</v>
      </c>
      <c r="P64" s="9">
        <v>1</v>
      </c>
      <c r="Q64" s="9">
        <v>2</v>
      </c>
      <c r="R64" s="9">
        <v>2</v>
      </c>
      <c r="S64" s="9">
        <v>4</v>
      </c>
      <c r="T64" s="9">
        <v>99</v>
      </c>
      <c r="V64" s="73" t="s">
        <v>22</v>
      </c>
      <c r="W64" s="28">
        <f t="shared" si="0"/>
        <v>372</v>
      </c>
      <c r="X64" s="69">
        <f t="shared" si="1"/>
        <v>49</v>
      </c>
      <c r="Y64" s="69">
        <f t="shared" si="2"/>
        <v>90</v>
      </c>
      <c r="Z64" s="69">
        <f t="shared" si="3"/>
        <v>50</v>
      </c>
      <c r="AA64" s="28">
        <f t="shared" si="4"/>
        <v>14</v>
      </c>
      <c r="AB64" s="67">
        <f t="shared" si="5"/>
        <v>40</v>
      </c>
      <c r="AC64" s="67">
        <f t="shared" si="6"/>
        <v>22</v>
      </c>
      <c r="AD64" s="67">
        <f t="shared" si="7"/>
        <v>18</v>
      </c>
      <c r="AE64" s="28">
        <f t="shared" si="8"/>
        <v>15</v>
      </c>
      <c r="AF64" s="69">
        <f t="shared" si="9"/>
        <v>35</v>
      </c>
      <c r="AG64" s="28">
        <f t="shared" si="10"/>
        <v>1</v>
      </c>
      <c r="AH64" s="67">
        <f t="shared" si="11"/>
        <v>5</v>
      </c>
      <c r="AI64" s="67">
        <f t="shared" si="12"/>
        <v>11</v>
      </c>
      <c r="AJ64" s="67">
        <f t="shared" si="13"/>
        <v>13</v>
      </c>
      <c r="AK64" s="1"/>
      <c r="AL64" s="1"/>
      <c r="AM64" s="1"/>
      <c r="AN64" s="1"/>
      <c r="AO64" s="1"/>
      <c r="AP64" s="1"/>
      <c r="AQ64" s="1"/>
      <c r="AR64" s="1"/>
    </row>
    <row r="65" spans="1:44" ht="13.8">
      <c r="A65" s="18" t="s">
        <v>200</v>
      </c>
      <c r="B65" s="9">
        <v>1</v>
      </c>
      <c r="C65" s="9">
        <v>0</v>
      </c>
      <c r="D65" s="9">
        <v>8</v>
      </c>
      <c r="E65" s="9">
        <v>14</v>
      </c>
      <c r="F65" s="9">
        <v>11</v>
      </c>
      <c r="G65" s="9">
        <v>0</v>
      </c>
      <c r="H65" s="9">
        <v>3</v>
      </c>
      <c r="I65" s="9">
        <v>9</v>
      </c>
      <c r="J65" s="9">
        <v>0</v>
      </c>
      <c r="K65" s="9">
        <v>2</v>
      </c>
      <c r="L65" s="9">
        <v>11</v>
      </c>
      <c r="M65" s="9">
        <v>6</v>
      </c>
      <c r="N65" s="9">
        <v>3</v>
      </c>
      <c r="O65" s="9">
        <v>0</v>
      </c>
      <c r="P65" s="9">
        <v>0</v>
      </c>
      <c r="Q65" s="9">
        <v>3</v>
      </c>
      <c r="R65" s="9">
        <v>4</v>
      </c>
      <c r="S65" s="9">
        <v>4</v>
      </c>
      <c r="T65" s="9">
        <v>79</v>
      </c>
      <c r="V65" s="73" t="s">
        <v>22</v>
      </c>
      <c r="W65" s="28">
        <f t="shared" si="0"/>
        <v>357</v>
      </c>
      <c r="X65" s="69">
        <f t="shared" si="1"/>
        <v>44</v>
      </c>
      <c r="Y65" s="69">
        <f t="shared" si="2"/>
        <v>78</v>
      </c>
      <c r="Z65" s="69">
        <f t="shared" si="3"/>
        <v>50</v>
      </c>
      <c r="AA65" s="28">
        <f t="shared" si="4"/>
        <v>13</v>
      </c>
      <c r="AB65" s="67">
        <f t="shared" si="5"/>
        <v>42</v>
      </c>
      <c r="AC65" s="67">
        <f t="shared" si="6"/>
        <v>24</v>
      </c>
      <c r="AD65" s="67">
        <f t="shared" si="7"/>
        <v>16</v>
      </c>
      <c r="AE65" s="28">
        <f t="shared" si="8"/>
        <v>15</v>
      </c>
      <c r="AF65" s="69">
        <f t="shared" si="9"/>
        <v>36</v>
      </c>
      <c r="AG65" s="28">
        <f t="shared" si="10"/>
        <v>1</v>
      </c>
      <c r="AH65" s="67">
        <f t="shared" si="11"/>
        <v>6</v>
      </c>
      <c r="AI65" s="67">
        <f t="shared" si="12"/>
        <v>13</v>
      </c>
      <c r="AJ65" s="67">
        <f t="shared" si="13"/>
        <v>12</v>
      </c>
      <c r="AK65" s="1"/>
      <c r="AL65" s="1"/>
      <c r="AM65" s="1"/>
      <c r="AN65" s="1"/>
      <c r="AO65" s="1"/>
      <c r="AP65" s="1"/>
      <c r="AQ65" s="1"/>
      <c r="AR65" s="1"/>
    </row>
    <row r="66" spans="1:44" ht="13.8">
      <c r="A66" s="18" t="s">
        <v>201</v>
      </c>
      <c r="B66" s="9">
        <v>5</v>
      </c>
      <c r="C66" s="9">
        <v>0</v>
      </c>
      <c r="D66" s="9">
        <v>16</v>
      </c>
      <c r="E66" s="9">
        <v>19</v>
      </c>
      <c r="F66" s="9">
        <v>14</v>
      </c>
      <c r="G66" s="9">
        <v>0</v>
      </c>
      <c r="H66" s="9">
        <v>0</v>
      </c>
      <c r="I66" s="9">
        <v>9</v>
      </c>
      <c r="J66" s="9">
        <v>0</v>
      </c>
      <c r="K66" s="9">
        <v>3</v>
      </c>
      <c r="L66" s="9">
        <v>13</v>
      </c>
      <c r="M66" s="9">
        <v>7</v>
      </c>
      <c r="N66" s="9">
        <v>1</v>
      </c>
      <c r="O66" s="9">
        <v>0</v>
      </c>
      <c r="P66" s="9">
        <v>0</v>
      </c>
      <c r="Q66" s="9">
        <v>0</v>
      </c>
      <c r="R66" s="9">
        <v>4</v>
      </c>
      <c r="S66" s="9">
        <v>6</v>
      </c>
      <c r="T66" s="9">
        <v>97</v>
      </c>
      <c r="V66" s="73" t="s">
        <v>22</v>
      </c>
      <c r="W66" s="28">
        <f t="shared" si="0"/>
        <v>375</v>
      </c>
      <c r="X66" s="69">
        <f t="shared" si="1"/>
        <v>51</v>
      </c>
      <c r="Y66" s="69">
        <f t="shared" si="2"/>
        <v>77</v>
      </c>
      <c r="Z66" s="69">
        <f t="shared" si="3"/>
        <v>52</v>
      </c>
      <c r="AA66" s="28">
        <f t="shared" si="4"/>
        <v>14</v>
      </c>
      <c r="AB66" s="67">
        <f t="shared" si="5"/>
        <v>45</v>
      </c>
      <c r="AC66" s="67">
        <f t="shared" si="6"/>
        <v>26</v>
      </c>
      <c r="AD66" s="67">
        <f t="shared" si="7"/>
        <v>13</v>
      </c>
      <c r="AE66" s="28">
        <f t="shared" si="8"/>
        <v>13</v>
      </c>
      <c r="AF66" s="69">
        <f t="shared" si="9"/>
        <v>37</v>
      </c>
      <c r="AG66" s="28">
        <f t="shared" si="10"/>
        <v>1</v>
      </c>
      <c r="AH66" s="67">
        <f t="shared" si="11"/>
        <v>6</v>
      </c>
      <c r="AI66" s="67">
        <f t="shared" si="12"/>
        <v>12</v>
      </c>
      <c r="AJ66" s="67">
        <f t="shared" si="13"/>
        <v>17</v>
      </c>
      <c r="AK66" s="1"/>
      <c r="AL66" s="1"/>
      <c r="AM66" s="1"/>
      <c r="AN66" s="1"/>
      <c r="AO66" s="1"/>
      <c r="AP66" s="1"/>
      <c r="AQ66" s="1"/>
      <c r="AR66" s="1"/>
    </row>
    <row r="67" spans="1:44" ht="13.8">
      <c r="A67" s="18" t="s">
        <v>210</v>
      </c>
      <c r="B67" s="87">
        <v>4</v>
      </c>
      <c r="C67" s="9">
        <v>0</v>
      </c>
      <c r="D67" s="87">
        <v>11</v>
      </c>
      <c r="E67" s="87">
        <v>19</v>
      </c>
      <c r="F67" s="87">
        <v>10</v>
      </c>
      <c r="G67" s="9">
        <v>0</v>
      </c>
      <c r="H67" s="87">
        <v>1</v>
      </c>
      <c r="I67" s="87">
        <v>10</v>
      </c>
      <c r="J67" s="9">
        <v>0</v>
      </c>
      <c r="K67" s="87">
        <v>3</v>
      </c>
      <c r="L67" s="87">
        <v>8</v>
      </c>
      <c r="M67" s="87">
        <v>2</v>
      </c>
      <c r="N67" s="87">
        <v>1</v>
      </c>
      <c r="O67" s="9">
        <v>0</v>
      </c>
      <c r="P67" s="87">
        <v>0</v>
      </c>
      <c r="Q67" s="87">
        <v>0</v>
      </c>
      <c r="R67" s="87">
        <v>0</v>
      </c>
      <c r="S67" s="87">
        <v>1</v>
      </c>
      <c r="T67" s="9">
        <v>70</v>
      </c>
      <c r="V67" s="73" t="s">
        <v>23</v>
      </c>
      <c r="W67" s="28">
        <f t="shared" si="0"/>
        <v>345</v>
      </c>
      <c r="X67" s="63">
        <f t="shared" si="1"/>
        <v>49</v>
      </c>
      <c r="Y67" s="63">
        <f t="shared" si="2"/>
        <v>71</v>
      </c>
      <c r="Z67" s="63">
        <f t="shared" si="3"/>
        <v>50</v>
      </c>
      <c r="AA67" s="88">
        <f t="shared" si="4"/>
        <v>13</v>
      </c>
      <c r="AB67" s="89">
        <f t="shared" si="5"/>
        <v>43</v>
      </c>
      <c r="AC67" s="89">
        <f t="shared" si="6"/>
        <v>21</v>
      </c>
      <c r="AD67" s="89">
        <f t="shared" si="7"/>
        <v>10</v>
      </c>
      <c r="AE67" s="88">
        <f t="shared" si="8"/>
        <v>10</v>
      </c>
      <c r="AF67" s="63">
        <f t="shared" si="9"/>
        <v>34</v>
      </c>
      <c r="AG67" s="88">
        <f t="shared" si="10"/>
        <v>1</v>
      </c>
      <c r="AH67" s="89">
        <f t="shared" si="11"/>
        <v>5</v>
      </c>
      <c r="AI67" s="89">
        <f t="shared" si="12"/>
        <v>10</v>
      </c>
      <c r="AJ67" s="89">
        <f t="shared" si="13"/>
        <v>15</v>
      </c>
      <c r="AK67" s="1"/>
      <c r="AL67" s="1"/>
      <c r="AM67" s="1"/>
      <c r="AN67" s="1"/>
      <c r="AO67" s="1"/>
      <c r="AP67" s="1"/>
      <c r="AQ67" s="1"/>
      <c r="AR67" s="1"/>
    </row>
    <row r="68" spans="1:44" ht="13.8">
      <c r="A68" s="18" t="s">
        <v>263</v>
      </c>
      <c r="B68" s="87">
        <v>3</v>
      </c>
      <c r="C68" s="9">
        <v>0</v>
      </c>
      <c r="D68" s="87">
        <v>11</v>
      </c>
      <c r="E68" s="87">
        <v>12</v>
      </c>
      <c r="F68" s="87">
        <v>6</v>
      </c>
      <c r="G68" s="9">
        <v>0</v>
      </c>
      <c r="H68" s="87">
        <v>2</v>
      </c>
      <c r="I68" s="87">
        <v>4</v>
      </c>
      <c r="J68" s="9">
        <v>0</v>
      </c>
      <c r="K68" s="87">
        <v>2</v>
      </c>
      <c r="L68" s="87">
        <v>8</v>
      </c>
      <c r="M68" s="87">
        <v>4</v>
      </c>
      <c r="N68" s="87">
        <v>4</v>
      </c>
      <c r="O68" s="9">
        <v>0</v>
      </c>
      <c r="P68" s="87">
        <v>1</v>
      </c>
      <c r="Q68" s="87">
        <v>2</v>
      </c>
      <c r="R68" s="87">
        <v>5</v>
      </c>
      <c r="S68" s="87">
        <v>5</v>
      </c>
      <c r="T68" s="9">
        <v>69</v>
      </c>
      <c r="V68" s="73" t="s">
        <v>23</v>
      </c>
      <c r="W68" s="28">
        <f t="shared" si="0"/>
        <v>315</v>
      </c>
      <c r="X68" s="63">
        <f t="shared" si="1"/>
        <v>46</v>
      </c>
      <c r="Y68" s="63">
        <f t="shared" si="2"/>
        <v>64</v>
      </c>
      <c r="Z68" s="63">
        <f t="shared" si="3"/>
        <v>41</v>
      </c>
      <c r="AA68" s="88">
        <f t="shared" si="4"/>
        <v>10</v>
      </c>
      <c r="AB68" s="89">
        <f t="shared" si="5"/>
        <v>40</v>
      </c>
      <c r="AC68" s="89">
        <f t="shared" si="6"/>
        <v>19</v>
      </c>
      <c r="AD68" s="89">
        <f t="shared" si="7"/>
        <v>9</v>
      </c>
      <c r="AE68" s="88">
        <f t="shared" si="8"/>
        <v>6</v>
      </c>
      <c r="AF68" s="63">
        <f t="shared" si="9"/>
        <v>32</v>
      </c>
      <c r="AG68" s="88">
        <f t="shared" si="10"/>
        <v>1</v>
      </c>
      <c r="AH68" s="89">
        <f t="shared" si="11"/>
        <v>5</v>
      </c>
      <c r="AI68" s="89">
        <f t="shared" si="12"/>
        <v>13</v>
      </c>
      <c r="AJ68" s="89">
        <f t="shared" si="13"/>
        <v>16</v>
      </c>
      <c r="AK68" s="66"/>
      <c r="AL68" s="66"/>
      <c r="AM68" s="66"/>
      <c r="AN68" s="66"/>
      <c r="AO68" s="66"/>
      <c r="AP68" s="66"/>
      <c r="AQ68" s="66"/>
      <c r="AR68" s="66"/>
    </row>
    <row r="69" spans="1:44" ht="13.8">
      <c r="A69" s="18" t="s">
        <v>304</v>
      </c>
      <c r="B69" s="87">
        <v>0</v>
      </c>
      <c r="C69" s="9">
        <v>1</v>
      </c>
      <c r="D69" s="87">
        <v>11</v>
      </c>
      <c r="E69" s="87">
        <v>16</v>
      </c>
      <c r="F69" s="87">
        <v>11</v>
      </c>
      <c r="G69" s="9">
        <v>0</v>
      </c>
      <c r="H69" s="87">
        <v>1</v>
      </c>
      <c r="I69" s="87">
        <v>6</v>
      </c>
      <c r="J69" s="9">
        <v>0</v>
      </c>
      <c r="K69" s="87">
        <v>1</v>
      </c>
      <c r="L69" s="87">
        <v>5</v>
      </c>
      <c r="M69" s="87">
        <v>3</v>
      </c>
      <c r="N69" s="87">
        <v>4</v>
      </c>
      <c r="O69" s="9">
        <v>0</v>
      </c>
      <c r="P69" s="87">
        <v>0</v>
      </c>
      <c r="Q69" s="87">
        <v>4</v>
      </c>
      <c r="R69" s="87">
        <v>4</v>
      </c>
      <c r="S69" s="87">
        <v>0</v>
      </c>
      <c r="T69" s="9">
        <v>67</v>
      </c>
      <c r="V69" s="73" t="s">
        <v>23</v>
      </c>
      <c r="W69" s="28">
        <f t="shared" si="0"/>
        <v>303</v>
      </c>
      <c r="X69" s="63">
        <f t="shared" ref="X69:X74" si="14">SUM(D66:D69)</f>
        <v>49</v>
      </c>
      <c r="Y69" s="63">
        <f t="shared" si="2"/>
        <v>66</v>
      </c>
      <c r="Z69" s="63">
        <f t="shared" si="3"/>
        <v>41</v>
      </c>
      <c r="AA69" s="88">
        <f t="shared" si="4"/>
        <v>9</v>
      </c>
      <c r="AB69" s="89">
        <f t="shared" si="5"/>
        <v>34</v>
      </c>
      <c r="AC69" s="89">
        <f t="shared" si="6"/>
        <v>16</v>
      </c>
      <c r="AD69" s="89">
        <f t="shared" si="7"/>
        <v>10</v>
      </c>
      <c r="AE69" s="88">
        <f t="shared" si="8"/>
        <v>4</v>
      </c>
      <c r="AF69" s="63">
        <f t="shared" si="9"/>
        <v>29</v>
      </c>
      <c r="AG69" s="88">
        <f t="shared" ref="AG69:AJ70" si="15">SUM(P66:P69)</f>
        <v>1</v>
      </c>
      <c r="AH69" s="89">
        <f t="shared" si="15"/>
        <v>6</v>
      </c>
      <c r="AI69" s="89">
        <f t="shared" si="15"/>
        <v>13</v>
      </c>
      <c r="AJ69" s="89">
        <f t="shared" si="15"/>
        <v>12</v>
      </c>
    </row>
    <row r="70" spans="1:44" ht="13.8">
      <c r="A70" s="18" t="s">
        <v>364</v>
      </c>
      <c r="B70" s="87">
        <v>2</v>
      </c>
      <c r="C70" s="9">
        <v>0</v>
      </c>
      <c r="D70" s="87">
        <v>10</v>
      </c>
      <c r="E70" s="87">
        <v>21</v>
      </c>
      <c r="F70" s="87">
        <v>11</v>
      </c>
      <c r="G70" s="9">
        <v>0</v>
      </c>
      <c r="H70" s="87">
        <v>0</v>
      </c>
      <c r="I70" s="87">
        <v>9</v>
      </c>
      <c r="J70" s="9">
        <v>0</v>
      </c>
      <c r="K70" s="87">
        <v>3</v>
      </c>
      <c r="L70" s="87">
        <v>4</v>
      </c>
      <c r="M70" s="87">
        <v>7</v>
      </c>
      <c r="N70" s="87">
        <v>2</v>
      </c>
      <c r="O70" s="9">
        <v>0</v>
      </c>
      <c r="P70" s="87">
        <v>0</v>
      </c>
      <c r="Q70" s="87">
        <v>3</v>
      </c>
      <c r="R70" s="87">
        <v>3</v>
      </c>
      <c r="S70" s="87">
        <v>3</v>
      </c>
      <c r="T70" s="9">
        <v>78</v>
      </c>
      <c r="V70" s="73" t="s">
        <v>23</v>
      </c>
      <c r="W70" s="28">
        <f t="shared" ref="W70:W76" si="16">SUM(T67:T70)</f>
        <v>284</v>
      </c>
      <c r="X70" s="63">
        <f t="shared" si="14"/>
        <v>43</v>
      </c>
      <c r="Y70" s="63">
        <f t="shared" ref="Y70:Z73" si="17">SUM(E67:E70)</f>
        <v>68</v>
      </c>
      <c r="Z70" s="63">
        <f t="shared" si="17"/>
        <v>38</v>
      </c>
      <c r="AA70" s="88">
        <f t="shared" ref="AA70:AD73" si="18">SUM(K67:K70)</f>
        <v>9</v>
      </c>
      <c r="AB70" s="89">
        <f t="shared" si="18"/>
        <v>25</v>
      </c>
      <c r="AC70" s="89">
        <f t="shared" si="18"/>
        <v>16</v>
      </c>
      <c r="AD70" s="89">
        <f t="shared" si="18"/>
        <v>11</v>
      </c>
      <c r="AE70" s="88">
        <f t="shared" ref="AE70:AF73" si="19">SUM(H67:H70)</f>
        <v>4</v>
      </c>
      <c r="AF70" s="63">
        <f t="shared" si="19"/>
        <v>29</v>
      </c>
      <c r="AG70" s="88">
        <f t="shared" si="15"/>
        <v>1</v>
      </c>
      <c r="AH70" s="89">
        <f t="shared" si="15"/>
        <v>9</v>
      </c>
      <c r="AI70" s="89">
        <f t="shared" si="15"/>
        <v>12</v>
      </c>
      <c r="AJ70" s="89">
        <f t="shared" si="15"/>
        <v>9</v>
      </c>
    </row>
    <row r="71" spans="1:44" ht="13.8">
      <c r="A71" s="228" t="s">
        <v>371</v>
      </c>
      <c r="B71" s="9">
        <v>2</v>
      </c>
      <c r="C71" s="9">
        <v>0</v>
      </c>
      <c r="D71" s="9">
        <v>9</v>
      </c>
      <c r="E71" s="9">
        <v>17</v>
      </c>
      <c r="F71" s="9">
        <v>9</v>
      </c>
      <c r="G71" s="9">
        <v>0</v>
      </c>
      <c r="H71" s="9">
        <v>2</v>
      </c>
      <c r="I71" s="9">
        <v>12</v>
      </c>
      <c r="J71" s="9">
        <v>0</v>
      </c>
      <c r="K71" s="9">
        <v>4</v>
      </c>
      <c r="L71" s="9">
        <v>5</v>
      </c>
      <c r="M71" s="9">
        <v>11</v>
      </c>
      <c r="N71" s="9">
        <v>3</v>
      </c>
      <c r="O71" s="9">
        <v>0</v>
      </c>
      <c r="P71" s="9">
        <v>2</v>
      </c>
      <c r="Q71" s="9">
        <v>3</v>
      </c>
      <c r="R71" s="9">
        <v>4</v>
      </c>
      <c r="S71" s="9">
        <v>1</v>
      </c>
      <c r="T71" s="9">
        <v>84</v>
      </c>
      <c r="V71" s="225">
        <v>12</v>
      </c>
      <c r="W71" s="28">
        <f t="shared" si="16"/>
        <v>298</v>
      </c>
      <c r="X71" s="63">
        <f t="shared" si="14"/>
        <v>41</v>
      </c>
      <c r="Y71" s="63">
        <f t="shared" si="17"/>
        <v>66</v>
      </c>
      <c r="Z71" s="63">
        <f t="shared" si="17"/>
        <v>37</v>
      </c>
      <c r="AA71" s="88">
        <f t="shared" si="18"/>
        <v>10</v>
      </c>
      <c r="AB71" s="89">
        <f t="shared" si="18"/>
        <v>22</v>
      </c>
      <c r="AC71" s="89">
        <f t="shared" si="18"/>
        <v>25</v>
      </c>
      <c r="AD71" s="89">
        <f t="shared" si="18"/>
        <v>13</v>
      </c>
      <c r="AE71" s="88">
        <f t="shared" si="19"/>
        <v>5</v>
      </c>
      <c r="AF71" s="63">
        <f t="shared" si="19"/>
        <v>31</v>
      </c>
      <c r="AG71" s="88">
        <f t="shared" ref="AG71:AJ73" si="20">SUM(P68:P71)</f>
        <v>3</v>
      </c>
      <c r="AH71" s="89">
        <f t="shared" si="20"/>
        <v>12</v>
      </c>
      <c r="AI71" s="89">
        <f t="shared" si="20"/>
        <v>16</v>
      </c>
      <c r="AJ71" s="89">
        <f t="shared" si="20"/>
        <v>9</v>
      </c>
    </row>
    <row r="72" spans="1:44" ht="13.8">
      <c r="A72" s="18" t="s">
        <v>380</v>
      </c>
      <c r="B72" s="9">
        <v>0</v>
      </c>
      <c r="C72" s="9">
        <v>0</v>
      </c>
      <c r="D72" s="9">
        <v>8</v>
      </c>
      <c r="E72" s="9">
        <v>8</v>
      </c>
      <c r="F72" s="9">
        <v>15</v>
      </c>
      <c r="G72" s="9">
        <v>0</v>
      </c>
      <c r="H72" s="9">
        <v>0</v>
      </c>
      <c r="I72" s="9">
        <v>4</v>
      </c>
      <c r="J72" s="9">
        <v>1</v>
      </c>
      <c r="K72" s="9">
        <v>0</v>
      </c>
      <c r="L72" s="9">
        <v>5</v>
      </c>
      <c r="M72" s="9">
        <v>4</v>
      </c>
      <c r="N72" s="9">
        <v>6</v>
      </c>
      <c r="O72" s="9">
        <v>0</v>
      </c>
      <c r="P72" s="9">
        <v>1</v>
      </c>
      <c r="Q72" s="9">
        <v>1</v>
      </c>
      <c r="R72" s="9">
        <v>0</v>
      </c>
      <c r="S72" s="9">
        <v>3</v>
      </c>
      <c r="T72" s="9">
        <v>56</v>
      </c>
      <c r="V72" s="225">
        <v>12</v>
      </c>
      <c r="W72" s="28">
        <f t="shared" si="16"/>
        <v>285</v>
      </c>
      <c r="X72" s="63">
        <f t="shared" si="14"/>
        <v>38</v>
      </c>
      <c r="Y72" s="63">
        <f t="shared" si="17"/>
        <v>62</v>
      </c>
      <c r="Z72" s="63">
        <f t="shared" si="17"/>
        <v>46</v>
      </c>
      <c r="AA72" s="88">
        <f t="shared" si="18"/>
        <v>8</v>
      </c>
      <c r="AB72" s="89">
        <f t="shared" si="18"/>
        <v>19</v>
      </c>
      <c r="AC72" s="89">
        <f t="shared" si="18"/>
        <v>25</v>
      </c>
      <c r="AD72" s="89">
        <f t="shared" si="18"/>
        <v>15</v>
      </c>
      <c r="AE72" s="88">
        <f t="shared" si="19"/>
        <v>3</v>
      </c>
      <c r="AF72" s="63">
        <f t="shared" si="19"/>
        <v>31</v>
      </c>
      <c r="AG72" s="88">
        <f t="shared" si="20"/>
        <v>3</v>
      </c>
      <c r="AH72" s="89">
        <f t="shared" si="20"/>
        <v>11</v>
      </c>
      <c r="AI72" s="89">
        <f t="shared" si="20"/>
        <v>11</v>
      </c>
      <c r="AJ72" s="89">
        <f t="shared" si="20"/>
        <v>7</v>
      </c>
    </row>
    <row r="73" spans="1:44" ht="13.8">
      <c r="A73" s="18" t="s">
        <v>390</v>
      </c>
      <c r="B73" s="9">
        <v>2</v>
      </c>
      <c r="C73" s="9">
        <v>0</v>
      </c>
      <c r="D73" s="9">
        <v>7</v>
      </c>
      <c r="E73" s="9">
        <v>16</v>
      </c>
      <c r="F73" s="9">
        <v>13</v>
      </c>
      <c r="G73" s="9">
        <v>0</v>
      </c>
      <c r="H73" s="9">
        <v>1</v>
      </c>
      <c r="I73" s="9">
        <v>10</v>
      </c>
      <c r="J73" s="9">
        <v>1</v>
      </c>
      <c r="K73" s="9">
        <v>0</v>
      </c>
      <c r="L73" s="9">
        <v>3</v>
      </c>
      <c r="M73" s="9">
        <v>8</v>
      </c>
      <c r="N73" s="9">
        <v>1</v>
      </c>
      <c r="O73" s="9">
        <v>0</v>
      </c>
      <c r="P73" s="9">
        <v>1</v>
      </c>
      <c r="Q73" s="9">
        <v>2</v>
      </c>
      <c r="R73" s="9">
        <v>0</v>
      </c>
      <c r="S73" s="9">
        <v>5</v>
      </c>
      <c r="T73" s="9">
        <v>70</v>
      </c>
      <c r="V73" s="225">
        <v>12</v>
      </c>
      <c r="W73" s="28">
        <f t="shared" si="16"/>
        <v>288</v>
      </c>
      <c r="X73" s="63">
        <f t="shared" si="14"/>
        <v>34</v>
      </c>
      <c r="Y73" s="63">
        <f t="shared" si="17"/>
        <v>62</v>
      </c>
      <c r="Z73" s="63">
        <f t="shared" si="17"/>
        <v>48</v>
      </c>
      <c r="AA73" s="88">
        <f t="shared" si="18"/>
        <v>7</v>
      </c>
      <c r="AB73" s="89">
        <f t="shared" si="18"/>
        <v>17</v>
      </c>
      <c r="AC73" s="89">
        <f t="shared" si="18"/>
        <v>30</v>
      </c>
      <c r="AD73" s="89">
        <f t="shared" si="18"/>
        <v>12</v>
      </c>
      <c r="AE73" s="88">
        <f t="shared" si="19"/>
        <v>3</v>
      </c>
      <c r="AF73" s="63">
        <f t="shared" si="19"/>
        <v>35</v>
      </c>
      <c r="AG73" s="88">
        <f t="shared" si="20"/>
        <v>4</v>
      </c>
      <c r="AH73" s="89">
        <f t="shared" si="20"/>
        <v>9</v>
      </c>
      <c r="AI73" s="89">
        <f t="shared" si="20"/>
        <v>7</v>
      </c>
      <c r="AJ73" s="89">
        <f t="shared" si="20"/>
        <v>12</v>
      </c>
    </row>
    <row r="74" spans="1:44" ht="13.8">
      <c r="A74" s="9" t="s">
        <v>463</v>
      </c>
      <c r="B74" s="9">
        <v>4</v>
      </c>
      <c r="C74" s="9">
        <v>0</v>
      </c>
      <c r="D74" s="9">
        <v>8</v>
      </c>
      <c r="E74" s="9">
        <v>19</v>
      </c>
      <c r="F74" s="9">
        <v>6</v>
      </c>
      <c r="G74" s="9">
        <v>0</v>
      </c>
      <c r="H74" s="9">
        <v>2</v>
      </c>
      <c r="I74" s="9">
        <v>19</v>
      </c>
      <c r="J74" s="9">
        <v>0</v>
      </c>
      <c r="K74" s="9">
        <v>4</v>
      </c>
      <c r="L74" s="9">
        <v>5</v>
      </c>
      <c r="M74" s="9">
        <v>16</v>
      </c>
      <c r="N74" s="9">
        <v>5</v>
      </c>
      <c r="O74" s="9">
        <v>0</v>
      </c>
      <c r="P74" s="9">
        <v>1</v>
      </c>
      <c r="Q74" s="9">
        <v>1</v>
      </c>
      <c r="R74" s="9">
        <v>2</v>
      </c>
      <c r="S74" s="9">
        <v>6</v>
      </c>
      <c r="T74" s="9">
        <v>98</v>
      </c>
      <c r="V74" s="225">
        <v>12</v>
      </c>
      <c r="W74" s="28">
        <f t="shared" si="16"/>
        <v>308</v>
      </c>
      <c r="X74" s="63">
        <f t="shared" si="14"/>
        <v>32</v>
      </c>
      <c r="Y74" s="63">
        <f t="shared" ref="Y74:Z76" si="21">SUM(E71:E74)</f>
        <v>60</v>
      </c>
      <c r="Z74" s="63">
        <f t="shared" si="21"/>
        <v>43</v>
      </c>
      <c r="AA74" s="88">
        <f>SUM(K71:K74)</f>
        <v>8</v>
      </c>
      <c r="AB74" s="89">
        <f>SUM(L71:L74)</f>
        <v>18</v>
      </c>
      <c r="AC74" s="89">
        <f>SUM(M71:M74)</f>
        <v>39</v>
      </c>
      <c r="AD74" s="89">
        <f>SUM(N71:N74)</f>
        <v>15</v>
      </c>
      <c r="AE74" s="88">
        <f t="shared" ref="AE74:AF76" si="22">SUM(H71:H74)</f>
        <v>5</v>
      </c>
      <c r="AF74" s="63">
        <f t="shared" si="22"/>
        <v>45</v>
      </c>
      <c r="AG74" s="88">
        <f t="shared" ref="AG74:AJ75" si="23">SUM(P71:P74)</f>
        <v>5</v>
      </c>
      <c r="AH74" s="89">
        <f t="shared" si="23"/>
        <v>7</v>
      </c>
      <c r="AI74" s="89">
        <f t="shared" si="23"/>
        <v>6</v>
      </c>
      <c r="AJ74" s="89">
        <f t="shared" si="23"/>
        <v>15</v>
      </c>
    </row>
    <row r="75" spans="1:44" ht="13.8">
      <c r="A75" s="9" t="s">
        <v>493</v>
      </c>
      <c r="B75" s="9">
        <v>5</v>
      </c>
      <c r="C75" s="9">
        <v>0</v>
      </c>
      <c r="D75" s="9">
        <v>6</v>
      </c>
      <c r="E75" s="9">
        <v>14</v>
      </c>
      <c r="F75" s="9">
        <v>8</v>
      </c>
      <c r="G75" s="9">
        <v>0</v>
      </c>
      <c r="H75" s="9">
        <v>1</v>
      </c>
      <c r="I75" s="9">
        <v>10</v>
      </c>
      <c r="J75" s="9">
        <v>0</v>
      </c>
      <c r="K75" s="9">
        <v>2</v>
      </c>
      <c r="L75" s="9">
        <v>7</v>
      </c>
      <c r="M75" s="9">
        <v>2</v>
      </c>
      <c r="N75" s="9">
        <v>2</v>
      </c>
      <c r="O75" s="9">
        <v>0</v>
      </c>
      <c r="P75" s="9">
        <v>1</v>
      </c>
      <c r="Q75" s="9">
        <v>0</v>
      </c>
      <c r="R75" s="9">
        <v>6</v>
      </c>
      <c r="S75" s="9">
        <v>2</v>
      </c>
      <c r="T75" s="9">
        <v>66</v>
      </c>
      <c r="V75" s="302">
        <v>13</v>
      </c>
      <c r="W75" s="28">
        <f t="shared" si="16"/>
        <v>290</v>
      </c>
      <c r="X75" s="63">
        <f t="shared" ref="X75:X80" si="24">SUM(D72:D75)</f>
        <v>29</v>
      </c>
      <c r="Y75" s="63">
        <f t="shared" si="21"/>
        <v>57</v>
      </c>
      <c r="Z75" s="63">
        <f t="shared" si="21"/>
        <v>42</v>
      </c>
      <c r="AA75" s="88">
        <f t="shared" ref="AA75:AD76" si="25">SUM(K72:K75)</f>
        <v>6</v>
      </c>
      <c r="AB75" s="89">
        <f t="shared" si="25"/>
        <v>20</v>
      </c>
      <c r="AC75" s="89">
        <f t="shared" si="25"/>
        <v>30</v>
      </c>
      <c r="AD75" s="89">
        <f t="shared" si="25"/>
        <v>14</v>
      </c>
      <c r="AE75" s="88">
        <f t="shared" si="22"/>
        <v>4</v>
      </c>
      <c r="AF75" s="63">
        <f t="shared" si="22"/>
        <v>43</v>
      </c>
      <c r="AG75" s="88">
        <f t="shared" ref="AG75:AG80" si="26">SUM(P72:P75)</f>
        <v>4</v>
      </c>
      <c r="AH75" s="89">
        <f t="shared" si="23"/>
        <v>4</v>
      </c>
      <c r="AI75" s="89">
        <f t="shared" si="23"/>
        <v>8</v>
      </c>
      <c r="AJ75" s="89">
        <f t="shared" si="23"/>
        <v>16</v>
      </c>
    </row>
    <row r="76" spans="1:44" ht="13.8">
      <c r="A76" s="9" t="s">
        <v>500</v>
      </c>
      <c r="B76" s="9">
        <v>1</v>
      </c>
      <c r="C76" s="9">
        <v>0</v>
      </c>
      <c r="D76" s="9">
        <v>7</v>
      </c>
      <c r="E76" s="9">
        <v>12</v>
      </c>
      <c r="F76" s="9">
        <v>8</v>
      </c>
      <c r="G76" s="9">
        <v>0</v>
      </c>
      <c r="H76" s="9">
        <v>1</v>
      </c>
      <c r="I76" s="9">
        <v>9</v>
      </c>
      <c r="J76" s="9">
        <v>0</v>
      </c>
      <c r="K76" s="9">
        <v>1</v>
      </c>
      <c r="L76" s="9">
        <v>5</v>
      </c>
      <c r="M76" s="9">
        <v>3</v>
      </c>
      <c r="N76" s="9">
        <v>3</v>
      </c>
      <c r="O76" s="9">
        <v>0</v>
      </c>
      <c r="P76" s="9">
        <v>0</v>
      </c>
      <c r="Q76" s="9">
        <v>1</v>
      </c>
      <c r="R76" s="9">
        <v>3</v>
      </c>
      <c r="S76" s="9">
        <v>6</v>
      </c>
      <c r="T76" s="9">
        <v>60</v>
      </c>
      <c r="V76" s="302">
        <v>13</v>
      </c>
      <c r="W76" s="28">
        <f t="shared" si="16"/>
        <v>294</v>
      </c>
      <c r="X76" s="63">
        <f t="shared" si="24"/>
        <v>28</v>
      </c>
      <c r="Y76" s="63">
        <f t="shared" si="21"/>
        <v>61</v>
      </c>
      <c r="Z76" s="63">
        <f t="shared" si="21"/>
        <v>35</v>
      </c>
      <c r="AA76" s="88">
        <f t="shared" si="25"/>
        <v>7</v>
      </c>
      <c r="AB76" s="89">
        <f t="shared" si="25"/>
        <v>20</v>
      </c>
      <c r="AC76" s="89">
        <f t="shared" si="25"/>
        <v>29</v>
      </c>
      <c r="AD76" s="89">
        <f t="shared" si="25"/>
        <v>11</v>
      </c>
      <c r="AE76" s="88">
        <f t="shared" si="22"/>
        <v>5</v>
      </c>
      <c r="AF76" s="63">
        <f t="shared" si="22"/>
        <v>48</v>
      </c>
      <c r="AG76" s="88">
        <f t="shared" si="26"/>
        <v>3</v>
      </c>
      <c r="AH76" s="89">
        <f t="shared" ref="AH76:AJ77" si="27">SUM(Q73:Q76)</f>
        <v>4</v>
      </c>
      <c r="AI76" s="89">
        <f t="shared" si="27"/>
        <v>11</v>
      </c>
      <c r="AJ76" s="89">
        <f t="shared" si="27"/>
        <v>19</v>
      </c>
    </row>
    <row r="77" spans="1:44" ht="13.8">
      <c r="A77" s="9" t="s">
        <v>506</v>
      </c>
      <c r="B77" s="9">
        <v>2</v>
      </c>
      <c r="C77" s="9">
        <v>0</v>
      </c>
      <c r="D77" s="9">
        <v>12</v>
      </c>
      <c r="E77" s="9">
        <v>11</v>
      </c>
      <c r="F77" s="9">
        <v>10</v>
      </c>
      <c r="G77" s="9">
        <v>0</v>
      </c>
      <c r="H77" s="9">
        <v>1</v>
      </c>
      <c r="I77" s="9">
        <v>4</v>
      </c>
      <c r="J77" s="9">
        <v>1</v>
      </c>
      <c r="K77" s="9">
        <v>0</v>
      </c>
      <c r="L77" s="9">
        <v>6</v>
      </c>
      <c r="M77" s="9">
        <v>3</v>
      </c>
      <c r="N77" s="9">
        <v>4</v>
      </c>
      <c r="O77" s="9">
        <v>0</v>
      </c>
      <c r="P77" s="9">
        <v>0</v>
      </c>
      <c r="Q77" s="9">
        <v>1</v>
      </c>
      <c r="R77" s="9">
        <v>6</v>
      </c>
      <c r="S77" s="9">
        <v>0</v>
      </c>
      <c r="T77" s="9">
        <v>61</v>
      </c>
      <c r="V77" s="302">
        <v>13</v>
      </c>
      <c r="W77" s="28">
        <f t="shared" ref="W77:W82" si="28">SUM(T74:T77)</f>
        <v>285</v>
      </c>
      <c r="X77" s="63">
        <f t="shared" si="24"/>
        <v>33</v>
      </c>
      <c r="Y77" s="63">
        <f t="shared" ref="Y77:Z79" si="29">SUM(E74:E77)</f>
        <v>56</v>
      </c>
      <c r="Z77" s="63">
        <f t="shared" si="29"/>
        <v>32</v>
      </c>
      <c r="AA77" s="88">
        <f t="shared" ref="AA77:AD78" si="30">SUM(K74:K77)</f>
        <v>7</v>
      </c>
      <c r="AB77" s="89">
        <f t="shared" si="30"/>
        <v>23</v>
      </c>
      <c r="AC77" s="89">
        <f t="shared" si="30"/>
        <v>24</v>
      </c>
      <c r="AD77" s="89">
        <f t="shared" si="30"/>
        <v>14</v>
      </c>
      <c r="AE77" s="88">
        <f t="shared" ref="AE77:AF79" si="31">SUM(H74:H77)</f>
        <v>5</v>
      </c>
      <c r="AF77" s="63">
        <f t="shared" si="31"/>
        <v>42</v>
      </c>
      <c r="AG77" s="88">
        <f t="shared" si="26"/>
        <v>2</v>
      </c>
      <c r="AH77" s="89">
        <f t="shared" si="27"/>
        <v>3</v>
      </c>
      <c r="AI77" s="89">
        <f t="shared" si="27"/>
        <v>17</v>
      </c>
      <c r="AJ77" s="89">
        <f t="shared" si="27"/>
        <v>14</v>
      </c>
    </row>
    <row r="78" spans="1:44" ht="13.8">
      <c r="A78" s="9" t="s">
        <v>508</v>
      </c>
      <c r="B78" s="9">
        <v>0</v>
      </c>
      <c r="C78" s="9">
        <v>0</v>
      </c>
      <c r="D78" s="9">
        <v>8</v>
      </c>
      <c r="E78" s="9">
        <v>20</v>
      </c>
      <c r="F78" s="9">
        <v>9</v>
      </c>
      <c r="G78" s="9">
        <v>0</v>
      </c>
      <c r="H78" s="9">
        <v>3</v>
      </c>
      <c r="I78" s="9">
        <v>10</v>
      </c>
      <c r="J78" s="9">
        <v>1</v>
      </c>
      <c r="K78" s="9">
        <v>1</v>
      </c>
      <c r="L78" s="9">
        <v>3</v>
      </c>
      <c r="M78" s="9">
        <v>3</v>
      </c>
      <c r="N78" s="9">
        <v>2</v>
      </c>
      <c r="O78" s="9">
        <v>0</v>
      </c>
      <c r="P78" s="9">
        <v>1</v>
      </c>
      <c r="Q78" s="9">
        <v>2</v>
      </c>
      <c r="R78" s="9">
        <v>2</v>
      </c>
      <c r="S78" s="9">
        <v>1</v>
      </c>
      <c r="T78" s="9">
        <v>66</v>
      </c>
      <c r="V78" s="302">
        <v>13</v>
      </c>
      <c r="W78" s="28">
        <f t="shared" si="28"/>
        <v>253</v>
      </c>
      <c r="X78" s="63">
        <f t="shared" si="24"/>
        <v>33</v>
      </c>
      <c r="Y78" s="63">
        <f t="shared" si="29"/>
        <v>57</v>
      </c>
      <c r="Z78" s="63">
        <f t="shared" si="29"/>
        <v>35</v>
      </c>
      <c r="AA78" s="88">
        <f t="shared" si="30"/>
        <v>4</v>
      </c>
      <c r="AB78" s="89">
        <f t="shared" si="30"/>
        <v>21</v>
      </c>
      <c r="AC78" s="89">
        <f t="shared" si="30"/>
        <v>11</v>
      </c>
      <c r="AD78" s="89">
        <f t="shared" si="30"/>
        <v>11</v>
      </c>
      <c r="AE78" s="88">
        <f t="shared" si="31"/>
        <v>6</v>
      </c>
      <c r="AF78" s="63">
        <f t="shared" si="31"/>
        <v>33</v>
      </c>
      <c r="AG78" s="88">
        <f t="shared" si="26"/>
        <v>2</v>
      </c>
      <c r="AH78" s="89">
        <f t="shared" ref="AH78:AJ79" si="32">SUM(Q75:Q78)</f>
        <v>4</v>
      </c>
      <c r="AI78" s="89">
        <f t="shared" si="32"/>
        <v>17</v>
      </c>
      <c r="AJ78" s="89">
        <f t="shared" si="32"/>
        <v>9</v>
      </c>
    </row>
    <row r="79" spans="1:44" ht="13.8">
      <c r="A79" s="9" t="s">
        <v>510</v>
      </c>
      <c r="B79" s="9">
        <v>3</v>
      </c>
      <c r="C79" s="9">
        <v>0</v>
      </c>
      <c r="D79" s="9">
        <v>6</v>
      </c>
      <c r="E79" s="9">
        <v>17</v>
      </c>
      <c r="F79" s="9">
        <v>10</v>
      </c>
      <c r="G79" s="9">
        <v>0</v>
      </c>
      <c r="H79" s="9">
        <v>4</v>
      </c>
      <c r="I79" s="9">
        <v>13</v>
      </c>
      <c r="J79" s="9">
        <v>0</v>
      </c>
      <c r="K79" s="9">
        <v>1</v>
      </c>
      <c r="L79" s="9">
        <v>2</v>
      </c>
      <c r="M79" s="9">
        <v>4</v>
      </c>
      <c r="N79" s="9">
        <v>1</v>
      </c>
      <c r="O79" s="9">
        <v>1</v>
      </c>
      <c r="P79" s="9">
        <v>0</v>
      </c>
      <c r="Q79" s="9">
        <v>1</v>
      </c>
      <c r="R79" s="9">
        <v>1</v>
      </c>
      <c r="S79" s="9">
        <v>2</v>
      </c>
      <c r="T79" s="9">
        <v>66</v>
      </c>
      <c r="V79" s="302">
        <v>14</v>
      </c>
      <c r="W79" s="28">
        <f t="shared" si="28"/>
        <v>253</v>
      </c>
      <c r="X79" s="63">
        <f t="shared" si="24"/>
        <v>33</v>
      </c>
      <c r="Y79" s="63">
        <f t="shared" si="29"/>
        <v>60</v>
      </c>
      <c r="Z79" s="63">
        <f t="shared" si="29"/>
        <v>37</v>
      </c>
      <c r="AA79" s="88">
        <f t="shared" ref="AA79:AD82" si="33">SUM(K76:K79)</f>
        <v>3</v>
      </c>
      <c r="AB79" s="89">
        <f t="shared" si="33"/>
        <v>16</v>
      </c>
      <c r="AC79" s="89">
        <f t="shared" si="33"/>
        <v>13</v>
      </c>
      <c r="AD79" s="89">
        <f t="shared" si="33"/>
        <v>10</v>
      </c>
      <c r="AE79" s="88">
        <f t="shared" si="31"/>
        <v>9</v>
      </c>
      <c r="AF79" s="63">
        <f t="shared" si="31"/>
        <v>36</v>
      </c>
      <c r="AG79" s="88">
        <f t="shared" si="26"/>
        <v>1</v>
      </c>
      <c r="AH79" s="89">
        <f t="shared" si="32"/>
        <v>5</v>
      </c>
      <c r="AI79" s="89">
        <f t="shared" si="32"/>
        <v>12</v>
      </c>
      <c r="AJ79" s="89">
        <f t="shared" si="32"/>
        <v>9</v>
      </c>
    </row>
    <row r="80" spans="1:44" ht="13.8">
      <c r="A80" s="9" t="s">
        <v>514</v>
      </c>
      <c r="B80" s="9">
        <v>2</v>
      </c>
      <c r="C80" s="9">
        <v>0</v>
      </c>
      <c r="D80" s="9">
        <v>4</v>
      </c>
      <c r="E80" s="9">
        <v>21</v>
      </c>
      <c r="F80" s="9">
        <v>9</v>
      </c>
      <c r="G80" s="9">
        <v>0</v>
      </c>
      <c r="H80" s="9">
        <v>2</v>
      </c>
      <c r="I80" s="9">
        <v>6</v>
      </c>
      <c r="J80" s="9">
        <v>2</v>
      </c>
      <c r="K80" s="9">
        <v>4</v>
      </c>
      <c r="L80" s="9">
        <v>7</v>
      </c>
      <c r="M80" s="9">
        <v>7</v>
      </c>
      <c r="N80" s="9">
        <v>3</v>
      </c>
      <c r="O80" s="9">
        <v>0</v>
      </c>
      <c r="P80" s="9">
        <v>1</v>
      </c>
      <c r="Q80" s="9">
        <v>2</v>
      </c>
      <c r="R80" s="9">
        <v>3</v>
      </c>
      <c r="S80" s="9">
        <v>10</v>
      </c>
      <c r="T80" s="9">
        <v>83</v>
      </c>
      <c r="V80" s="302">
        <v>14</v>
      </c>
      <c r="W80" s="28">
        <f t="shared" si="28"/>
        <v>276</v>
      </c>
      <c r="X80" s="63">
        <f t="shared" si="24"/>
        <v>30</v>
      </c>
      <c r="Y80" s="63">
        <f t="shared" ref="Y80:Z82" si="34">SUM(E77:E80)</f>
        <v>69</v>
      </c>
      <c r="Z80" s="63">
        <f t="shared" si="34"/>
        <v>38</v>
      </c>
      <c r="AA80" s="88">
        <f t="shared" si="33"/>
        <v>6</v>
      </c>
      <c r="AB80" s="89">
        <f t="shared" si="33"/>
        <v>18</v>
      </c>
      <c r="AC80" s="89">
        <f t="shared" si="33"/>
        <v>17</v>
      </c>
      <c r="AD80" s="89">
        <f t="shared" si="33"/>
        <v>10</v>
      </c>
      <c r="AE80" s="88">
        <f t="shared" ref="AE80:AF82" si="35">SUM(H77:H80)</f>
        <v>10</v>
      </c>
      <c r="AF80" s="63">
        <f t="shared" si="35"/>
        <v>33</v>
      </c>
      <c r="AG80" s="88">
        <f t="shared" si="26"/>
        <v>2</v>
      </c>
      <c r="AH80" s="89">
        <f t="shared" ref="AH80:AJ82" si="36">SUM(Q77:Q80)</f>
        <v>6</v>
      </c>
      <c r="AI80" s="89">
        <f t="shared" si="36"/>
        <v>12</v>
      </c>
      <c r="AJ80" s="89">
        <f t="shared" si="36"/>
        <v>13</v>
      </c>
    </row>
    <row r="81" spans="1:36" ht="13.8">
      <c r="A81" s="9" t="s">
        <v>522</v>
      </c>
      <c r="B81" s="9">
        <v>5</v>
      </c>
      <c r="C81" s="9">
        <v>0</v>
      </c>
      <c r="D81" s="9">
        <v>8</v>
      </c>
      <c r="E81" s="9">
        <v>8</v>
      </c>
      <c r="F81" s="9">
        <v>4</v>
      </c>
      <c r="G81" s="9">
        <v>0</v>
      </c>
      <c r="H81" s="9">
        <v>0</v>
      </c>
      <c r="I81" s="9">
        <v>4</v>
      </c>
      <c r="J81" s="9">
        <v>3</v>
      </c>
      <c r="K81" s="9">
        <v>0</v>
      </c>
      <c r="L81" s="9">
        <v>4</v>
      </c>
      <c r="M81" s="9">
        <v>1</v>
      </c>
      <c r="N81" s="9">
        <v>2</v>
      </c>
      <c r="O81" s="9">
        <v>0</v>
      </c>
      <c r="P81" s="9">
        <v>1</v>
      </c>
      <c r="Q81" s="9">
        <v>2</v>
      </c>
      <c r="R81" s="9">
        <v>5</v>
      </c>
      <c r="S81" s="9">
        <v>1</v>
      </c>
      <c r="T81" s="9">
        <v>48</v>
      </c>
      <c r="V81" s="302">
        <v>14</v>
      </c>
      <c r="W81" s="28">
        <f t="shared" si="28"/>
        <v>263</v>
      </c>
      <c r="X81" s="63">
        <f t="shared" ref="X81:X86" si="37">SUM(D78:D81)</f>
        <v>26</v>
      </c>
      <c r="Y81" s="63">
        <f t="shared" si="34"/>
        <v>66</v>
      </c>
      <c r="Z81" s="63">
        <f t="shared" si="34"/>
        <v>32</v>
      </c>
      <c r="AA81" s="88">
        <f t="shared" si="33"/>
        <v>6</v>
      </c>
      <c r="AB81" s="89">
        <f t="shared" si="33"/>
        <v>16</v>
      </c>
      <c r="AC81" s="89">
        <f t="shared" si="33"/>
        <v>15</v>
      </c>
      <c r="AD81" s="89">
        <f t="shared" si="33"/>
        <v>8</v>
      </c>
      <c r="AE81" s="88">
        <f t="shared" si="35"/>
        <v>9</v>
      </c>
      <c r="AF81" s="63">
        <f t="shared" si="35"/>
        <v>33</v>
      </c>
      <c r="AG81" s="88">
        <f t="shared" ref="AG81:AG86" si="38">SUM(P78:P81)</f>
        <v>3</v>
      </c>
      <c r="AH81" s="89">
        <f t="shared" si="36"/>
        <v>7</v>
      </c>
      <c r="AI81" s="89">
        <f t="shared" si="36"/>
        <v>11</v>
      </c>
      <c r="AJ81" s="89">
        <f t="shared" si="36"/>
        <v>14</v>
      </c>
    </row>
    <row r="82" spans="1:36" ht="13.8">
      <c r="A82" s="9" t="s">
        <v>526</v>
      </c>
      <c r="B82" s="9">
        <v>0</v>
      </c>
      <c r="C82" s="9">
        <v>0</v>
      </c>
      <c r="D82" s="9">
        <v>5</v>
      </c>
      <c r="E82" s="9">
        <v>17</v>
      </c>
      <c r="F82" s="9">
        <v>18</v>
      </c>
      <c r="G82" s="9">
        <v>0</v>
      </c>
      <c r="H82" s="9">
        <v>1</v>
      </c>
      <c r="I82" s="9">
        <v>13</v>
      </c>
      <c r="J82" s="9">
        <v>1</v>
      </c>
      <c r="K82" s="9">
        <v>4</v>
      </c>
      <c r="L82" s="9">
        <v>10</v>
      </c>
      <c r="M82" s="9">
        <v>10</v>
      </c>
      <c r="N82" s="9">
        <v>4</v>
      </c>
      <c r="O82" s="9">
        <v>0</v>
      </c>
      <c r="P82" s="9">
        <v>1</v>
      </c>
      <c r="Q82" s="9">
        <v>3</v>
      </c>
      <c r="R82" s="9">
        <v>4</v>
      </c>
      <c r="S82" s="9">
        <v>5</v>
      </c>
      <c r="T82" s="9">
        <v>96</v>
      </c>
      <c r="V82" s="302">
        <v>14</v>
      </c>
      <c r="W82" s="28">
        <f t="shared" si="28"/>
        <v>293</v>
      </c>
      <c r="X82" s="63">
        <f t="shared" si="37"/>
        <v>23</v>
      </c>
      <c r="Y82" s="63">
        <f t="shared" si="34"/>
        <v>63</v>
      </c>
      <c r="Z82" s="63">
        <f t="shared" si="34"/>
        <v>41</v>
      </c>
      <c r="AA82" s="88">
        <f t="shared" si="33"/>
        <v>9</v>
      </c>
      <c r="AB82" s="89">
        <f t="shared" si="33"/>
        <v>23</v>
      </c>
      <c r="AC82" s="89">
        <f t="shared" si="33"/>
        <v>22</v>
      </c>
      <c r="AD82" s="89">
        <f t="shared" si="33"/>
        <v>10</v>
      </c>
      <c r="AE82" s="88">
        <f t="shared" si="35"/>
        <v>7</v>
      </c>
      <c r="AF82" s="63">
        <f t="shared" si="35"/>
        <v>36</v>
      </c>
      <c r="AG82" s="88">
        <f t="shared" si="38"/>
        <v>3</v>
      </c>
      <c r="AH82" s="89">
        <f t="shared" si="36"/>
        <v>8</v>
      </c>
      <c r="AI82" s="89">
        <f t="shared" si="36"/>
        <v>13</v>
      </c>
      <c r="AJ82" s="89">
        <f t="shared" si="36"/>
        <v>18</v>
      </c>
    </row>
    <row r="83" spans="1:36" ht="13.8">
      <c r="A83" s="9" t="s">
        <v>533</v>
      </c>
      <c r="B83" s="9">
        <v>2</v>
      </c>
      <c r="C83" s="9">
        <v>0</v>
      </c>
      <c r="D83" s="9">
        <v>16</v>
      </c>
      <c r="E83" s="9">
        <v>14</v>
      </c>
      <c r="F83" s="9">
        <v>8</v>
      </c>
      <c r="G83" s="9">
        <v>0</v>
      </c>
      <c r="H83" s="9">
        <v>2</v>
      </c>
      <c r="I83" s="9">
        <v>11</v>
      </c>
      <c r="J83" s="9">
        <v>4</v>
      </c>
      <c r="K83" s="9">
        <v>3</v>
      </c>
      <c r="L83" s="9">
        <v>3</v>
      </c>
      <c r="M83" s="9">
        <v>9</v>
      </c>
      <c r="N83" s="9">
        <v>4</v>
      </c>
      <c r="O83" s="9">
        <v>0</v>
      </c>
      <c r="P83" s="9">
        <v>0</v>
      </c>
      <c r="Q83" s="9">
        <v>1</v>
      </c>
      <c r="R83" s="9">
        <v>1</v>
      </c>
      <c r="S83" s="9">
        <v>3</v>
      </c>
      <c r="T83" s="9">
        <v>81</v>
      </c>
      <c r="V83" s="302">
        <v>15</v>
      </c>
      <c r="W83" s="28">
        <f t="shared" ref="W83:W88" si="39">SUM(T80:T83)</f>
        <v>308</v>
      </c>
      <c r="X83" s="63">
        <f t="shared" si="37"/>
        <v>33</v>
      </c>
      <c r="Y83" s="63">
        <f t="shared" ref="Y83:Z85" si="40">SUM(E80:E83)</f>
        <v>60</v>
      </c>
      <c r="Z83" s="63">
        <f t="shared" si="40"/>
        <v>39</v>
      </c>
      <c r="AA83" s="88">
        <f t="shared" ref="AA83:AD85" si="41">SUM(K80:K83)</f>
        <v>11</v>
      </c>
      <c r="AB83" s="89">
        <f t="shared" si="41"/>
        <v>24</v>
      </c>
      <c r="AC83" s="89">
        <f t="shared" si="41"/>
        <v>27</v>
      </c>
      <c r="AD83" s="89">
        <f t="shared" si="41"/>
        <v>13</v>
      </c>
      <c r="AE83" s="88">
        <f t="shared" ref="AE83:AF85" si="42">SUM(H80:H83)</f>
        <v>5</v>
      </c>
      <c r="AF83" s="63">
        <f t="shared" si="42"/>
        <v>34</v>
      </c>
      <c r="AG83" s="88">
        <f t="shared" si="38"/>
        <v>3</v>
      </c>
      <c r="AH83" s="89">
        <f t="shared" ref="AH83:AJ85" si="43">SUM(Q80:Q83)</f>
        <v>8</v>
      </c>
      <c r="AI83" s="89">
        <f t="shared" si="43"/>
        <v>13</v>
      </c>
      <c r="AJ83" s="89">
        <f t="shared" si="43"/>
        <v>19</v>
      </c>
    </row>
    <row r="84" spans="1:36" ht="13.8">
      <c r="A84" s="9" t="s">
        <v>537</v>
      </c>
      <c r="B84" s="9">
        <v>0</v>
      </c>
      <c r="C84" s="9">
        <v>0</v>
      </c>
      <c r="D84" s="9">
        <v>15</v>
      </c>
      <c r="E84" s="9">
        <v>17</v>
      </c>
      <c r="F84" s="9">
        <v>8</v>
      </c>
      <c r="G84" s="9">
        <v>0</v>
      </c>
      <c r="H84" s="9">
        <v>4</v>
      </c>
      <c r="I84" s="9">
        <v>6</v>
      </c>
      <c r="J84" s="9">
        <v>0</v>
      </c>
      <c r="K84" s="9">
        <v>2</v>
      </c>
      <c r="L84" s="9">
        <v>4</v>
      </c>
      <c r="M84" s="9">
        <v>10</v>
      </c>
      <c r="N84" s="9">
        <v>3</v>
      </c>
      <c r="O84" s="9">
        <v>0</v>
      </c>
      <c r="P84" s="9">
        <v>1</v>
      </c>
      <c r="Q84" s="9">
        <v>1</v>
      </c>
      <c r="R84" s="9">
        <v>2</v>
      </c>
      <c r="S84" s="9">
        <v>7</v>
      </c>
      <c r="T84" s="9">
        <v>80</v>
      </c>
      <c r="V84" s="302">
        <v>15</v>
      </c>
      <c r="W84" s="28">
        <f t="shared" si="39"/>
        <v>305</v>
      </c>
      <c r="X84" s="63">
        <f t="shared" si="37"/>
        <v>44</v>
      </c>
      <c r="Y84" s="63">
        <f t="shared" si="40"/>
        <v>56</v>
      </c>
      <c r="Z84" s="63">
        <f t="shared" si="40"/>
        <v>38</v>
      </c>
      <c r="AA84" s="88">
        <f t="shared" si="41"/>
        <v>9</v>
      </c>
      <c r="AB84" s="89">
        <f t="shared" si="41"/>
        <v>21</v>
      </c>
      <c r="AC84" s="89">
        <f t="shared" si="41"/>
        <v>30</v>
      </c>
      <c r="AD84" s="89">
        <f t="shared" si="41"/>
        <v>13</v>
      </c>
      <c r="AE84" s="88">
        <f t="shared" si="42"/>
        <v>7</v>
      </c>
      <c r="AF84" s="63">
        <f t="shared" si="42"/>
        <v>34</v>
      </c>
      <c r="AG84" s="88">
        <f t="shared" si="38"/>
        <v>3</v>
      </c>
      <c r="AH84" s="89">
        <f t="shared" si="43"/>
        <v>7</v>
      </c>
      <c r="AI84" s="89">
        <f t="shared" si="43"/>
        <v>12</v>
      </c>
      <c r="AJ84" s="89">
        <f t="shared" si="43"/>
        <v>16</v>
      </c>
    </row>
    <row r="85" spans="1:36" ht="13.8">
      <c r="A85" s="9" t="s">
        <v>545</v>
      </c>
      <c r="B85" s="9">
        <v>0</v>
      </c>
      <c r="C85" s="9">
        <v>0</v>
      </c>
      <c r="D85" s="9">
        <v>4</v>
      </c>
      <c r="E85" s="9">
        <v>20</v>
      </c>
      <c r="F85" s="9">
        <v>12</v>
      </c>
      <c r="G85" s="9">
        <v>0</v>
      </c>
      <c r="H85" s="9">
        <v>1</v>
      </c>
      <c r="I85" s="9">
        <v>11</v>
      </c>
      <c r="J85" s="9">
        <v>1</v>
      </c>
      <c r="K85" s="9">
        <v>0</v>
      </c>
      <c r="L85" s="9">
        <v>6</v>
      </c>
      <c r="M85" s="9">
        <v>4</v>
      </c>
      <c r="N85" s="9">
        <v>2</v>
      </c>
      <c r="O85" s="9">
        <v>0</v>
      </c>
      <c r="P85" s="9">
        <v>1</v>
      </c>
      <c r="Q85" s="9">
        <v>0</v>
      </c>
      <c r="R85" s="9">
        <v>3</v>
      </c>
      <c r="S85" s="9">
        <v>2</v>
      </c>
      <c r="T85" s="9">
        <v>67</v>
      </c>
      <c r="V85" s="302">
        <v>15</v>
      </c>
      <c r="W85" s="28">
        <f t="shared" si="39"/>
        <v>324</v>
      </c>
      <c r="X85" s="63">
        <f t="shared" si="37"/>
        <v>40</v>
      </c>
      <c r="Y85" s="63">
        <f t="shared" si="40"/>
        <v>68</v>
      </c>
      <c r="Z85" s="63">
        <f t="shared" si="40"/>
        <v>46</v>
      </c>
      <c r="AA85" s="88">
        <f t="shared" si="41"/>
        <v>9</v>
      </c>
      <c r="AB85" s="89">
        <f t="shared" si="41"/>
        <v>23</v>
      </c>
      <c r="AC85" s="89">
        <f t="shared" si="41"/>
        <v>33</v>
      </c>
      <c r="AD85" s="89">
        <f t="shared" si="41"/>
        <v>13</v>
      </c>
      <c r="AE85" s="88">
        <f t="shared" si="42"/>
        <v>8</v>
      </c>
      <c r="AF85" s="63">
        <f t="shared" si="42"/>
        <v>41</v>
      </c>
      <c r="AG85" s="88">
        <f t="shared" si="38"/>
        <v>3</v>
      </c>
      <c r="AH85" s="89">
        <f t="shared" si="43"/>
        <v>5</v>
      </c>
      <c r="AI85" s="89">
        <f t="shared" si="43"/>
        <v>10</v>
      </c>
      <c r="AJ85" s="89">
        <f t="shared" si="43"/>
        <v>17</v>
      </c>
    </row>
    <row r="86" spans="1:36" ht="13.8">
      <c r="A86" s="9" t="s">
        <v>551</v>
      </c>
      <c r="B86" s="9">
        <v>4</v>
      </c>
      <c r="C86" s="9">
        <v>0</v>
      </c>
      <c r="D86" s="9">
        <v>10</v>
      </c>
      <c r="E86" s="9">
        <v>18</v>
      </c>
      <c r="F86" s="9">
        <v>15</v>
      </c>
      <c r="G86" s="9">
        <v>0</v>
      </c>
      <c r="H86" s="9">
        <v>6</v>
      </c>
      <c r="I86" s="9">
        <v>13</v>
      </c>
      <c r="J86" s="9">
        <v>0</v>
      </c>
      <c r="K86" s="9">
        <v>0</v>
      </c>
      <c r="L86" s="9">
        <v>8</v>
      </c>
      <c r="M86" s="9">
        <v>8</v>
      </c>
      <c r="N86" s="9">
        <v>4</v>
      </c>
      <c r="O86" s="9">
        <v>0</v>
      </c>
      <c r="P86" s="9">
        <v>1</v>
      </c>
      <c r="Q86" s="9">
        <v>1</v>
      </c>
      <c r="R86" s="9">
        <v>3</v>
      </c>
      <c r="S86" s="9">
        <v>0</v>
      </c>
      <c r="T86" s="9">
        <v>91</v>
      </c>
      <c r="V86" s="302">
        <v>15</v>
      </c>
      <c r="W86" s="28">
        <f t="shared" si="39"/>
        <v>319</v>
      </c>
      <c r="X86" s="63">
        <f t="shared" si="37"/>
        <v>45</v>
      </c>
      <c r="Y86" s="63">
        <f t="shared" ref="Y86" si="44">SUM(E83:E86)</f>
        <v>69</v>
      </c>
      <c r="Z86" s="63">
        <f t="shared" ref="Z86" si="45">SUM(F83:F86)</f>
        <v>43</v>
      </c>
      <c r="AA86" s="88">
        <f t="shared" ref="AA86" si="46">SUM(K83:K86)</f>
        <v>5</v>
      </c>
      <c r="AB86" s="89">
        <f t="shared" ref="AB86" si="47">SUM(L83:L86)</f>
        <v>21</v>
      </c>
      <c r="AC86" s="89">
        <f t="shared" ref="AC86" si="48">SUM(M83:M86)</f>
        <v>31</v>
      </c>
      <c r="AD86" s="89">
        <f t="shared" ref="AD86" si="49">SUM(N83:N86)</f>
        <v>13</v>
      </c>
      <c r="AE86" s="88">
        <f t="shared" ref="AE86" si="50">SUM(H83:H86)</f>
        <v>13</v>
      </c>
      <c r="AF86" s="63">
        <f t="shared" ref="AF86" si="51">SUM(I83:I86)</f>
        <v>41</v>
      </c>
      <c r="AG86" s="88">
        <f t="shared" si="38"/>
        <v>3</v>
      </c>
      <c r="AH86" s="89">
        <f t="shared" ref="AH86" si="52">SUM(Q83:Q86)</f>
        <v>3</v>
      </c>
      <c r="AI86" s="89">
        <f t="shared" ref="AI86" si="53">SUM(R83:R86)</f>
        <v>9</v>
      </c>
      <c r="AJ86" s="89">
        <f t="shared" ref="AJ86" si="54">SUM(S83:S86)</f>
        <v>12</v>
      </c>
    </row>
    <row r="87" spans="1:36" ht="13.8">
      <c r="A87" s="9" t="s">
        <v>557</v>
      </c>
      <c r="B87" s="9">
        <v>2</v>
      </c>
      <c r="C87" s="9">
        <v>0</v>
      </c>
      <c r="D87" s="9">
        <v>13</v>
      </c>
      <c r="E87" s="9">
        <v>23</v>
      </c>
      <c r="F87" s="9">
        <v>9</v>
      </c>
      <c r="G87" s="9">
        <v>0</v>
      </c>
      <c r="H87" s="9">
        <v>1</v>
      </c>
      <c r="I87" s="9">
        <v>13</v>
      </c>
      <c r="J87" s="9">
        <v>0</v>
      </c>
      <c r="K87" s="9">
        <v>3</v>
      </c>
      <c r="L87" s="9">
        <v>7</v>
      </c>
      <c r="M87" s="9">
        <v>9</v>
      </c>
      <c r="N87" s="9">
        <v>4</v>
      </c>
      <c r="O87" s="9">
        <v>0</v>
      </c>
      <c r="P87" s="9">
        <v>1</v>
      </c>
      <c r="Q87" s="9">
        <v>1</v>
      </c>
      <c r="R87" s="9">
        <v>1</v>
      </c>
      <c r="S87" s="9">
        <v>2</v>
      </c>
      <c r="T87" s="9">
        <v>89</v>
      </c>
      <c r="V87" s="302">
        <v>16</v>
      </c>
      <c r="W87" s="28">
        <f t="shared" si="39"/>
        <v>327</v>
      </c>
      <c r="X87" s="63">
        <f t="shared" ref="X87" si="55">SUM(D84:D87)</f>
        <v>42</v>
      </c>
      <c r="Y87" s="63">
        <f t="shared" ref="Y87" si="56">SUM(E84:E87)</f>
        <v>78</v>
      </c>
      <c r="Z87" s="63">
        <f t="shared" ref="Z87" si="57">SUM(F84:F87)</f>
        <v>44</v>
      </c>
      <c r="AA87" s="88">
        <f t="shared" ref="AA87" si="58">SUM(K84:K87)</f>
        <v>5</v>
      </c>
      <c r="AB87" s="89">
        <f t="shared" ref="AB87" si="59">SUM(L84:L87)</f>
        <v>25</v>
      </c>
      <c r="AC87" s="89">
        <f t="shared" ref="AC87" si="60">SUM(M84:M87)</f>
        <v>31</v>
      </c>
      <c r="AD87" s="89">
        <f t="shared" ref="AD87" si="61">SUM(N84:N87)</f>
        <v>13</v>
      </c>
      <c r="AE87" s="88">
        <f t="shared" ref="AE87" si="62">SUM(H84:H87)</f>
        <v>12</v>
      </c>
      <c r="AF87" s="63">
        <f t="shared" ref="AF87" si="63">SUM(I84:I87)</f>
        <v>43</v>
      </c>
      <c r="AG87" s="88">
        <f t="shared" ref="AG87" si="64">SUM(P84:P87)</f>
        <v>4</v>
      </c>
      <c r="AH87" s="89">
        <f t="shared" ref="AH87" si="65">SUM(Q84:Q87)</f>
        <v>3</v>
      </c>
      <c r="AI87" s="89">
        <f t="shared" ref="AI87" si="66">SUM(R84:R87)</f>
        <v>9</v>
      </c>
      <c r="AJ87" s="89">
        <f t="shared" ref="AJ87" si="67">SUM(S84:S87)</f>
        <v>11</v>
      </c>
    </row>
    <row r="88" spans="1:36" ht="13.8">
      <c r="A88" s="9" t="s">
        <v>562</v>
      </c>
      <c r="B88" s="9">
        <v>1</v>
      </c>
      <c r="C88" s="9">
        <v>0</v>
      </c>
      <c r="D88" s="9">
        <v>4</v>
      </c>
      <c r="E88" s="9">
        <v>27</v>
      </c>
      <c r="F88" s="9">
        <v>9</v>
      </c>
      <c r="G88" s="9">
        <v>0</v>
      </c>
      <c r="H88" s="9">
        <v>1</v>
      </c>
      <c r="I88" s="9">
        <v>8</v>
      </c>
      <c r="J88" s="9">
        <v>0</v>
      </c>
      <c r="K88" s="9">
        <v>3</v>
      </c>
      <c r="L88" s="9">
        <v>10</v>
      </c>
      <c r="M88" s="9">
        <v>7</v>
      </c>
      <c r="N88" s="9">
        <v>2</v>
      </c>
      <c r="O88" s="9">
        <v>0</v>
      </c>
      <c r="P88" s="9">
        <v>2</v>
      </c>
      <c r="Q88" s="9">
        <v>1</v>
      </c>
      <c r="R88" s="9">
        <v>3</v>
      </c>
      <c r="S88" s="9">
        <v>3</v>
      </c>
      <c r="T88" s="9">
        <v>81</v>
      </c>
      <c r="V88" s="302">
        <v>16</v>
      </c>
      <c r="W88" s="28">
        <f t="shared" si="39"/>
        <v>328</v>
      </c>
      <c r="X88" s="63">
        <f t="shared" ref="X88" si="68">SUM(D85:D88)</f>
        <v>31</v>
      </c>
      <c r="Y88" s="63">
        <f t="shared" ref="Y88" si="69">SUM(E85:E88)</f>
        <v>88</v>
      </c>
      <c r="Z88" s="63">
        <f t="shared" ref="Z88" si="70">SUM(F85:F88)</f>
        <v>45</v>
      </c>
      <c r="AA88" s="88">
        <f t="shared" ref="AA88" si="71">SUM(K85:K88)</f>
        <v>6</v>
      </c>
      <c r="AB88" s="89">
        <f t="shared" ref="AB88" si="72">SUM(L85:L88)</f>
        <v>31</v>
      </c>
      <c r="AC88" s="89">
        <f t="shared" ref="AC88" si="73">SUM(M85:M88)</f>
        <v>28</v>
      </c>
      <c r="AD88" s="89">
        <f t="shared" ref="AD88" si="74">SUM(N85:N88)</f>
        <v>12</v>
      </c>
      <c r="AE88" s="88">
        <f t="shared" ref="AE88" si="75">SUM(H85:H88)</f>
        <v>9</v>
      </c>
      <c r="AF88" s="63">
        <f t="shared" ref="AF88" si="76">SUM(I85:I88)</f>
        <v>45</v>
      </c>
      <c r="AG88" s="88">
        <f t="shared" ref="AG88" si="77">SUM(P85:P88)</f>
        <v>5</v>
      </c>
      <c r="AH88" s="89">
        <f t="shared" ref="AH88" si="78">SUM(Q85:Q88)</f>
        <v>3</v>
      </c>
      <c r="AI88" s="89">
        <f t="shared" ref="AI88" si="79">SUM(R85:R88)</f>
        <v>10</v>
      </c>
      <c r="AJ88" s="89">
        <f t="shared" ref="AJ88" si="80">SUM(S85:S88)</f>
        <v>7</v>
      </c>
    </row>
    <row r="89" spans="1:36" ht="13.8">
      <c r="A89" s="9" t="s">
        <v>569</v>
      </c>
      <c r="B89" s="9">
        <v>1</v>
      </c>
      <c r="C89" s="9">
        <v>0</v>
      </c>
      <c r="D89" s="9">
        <v>9</v>
      </c>
      <c r="E89" s="9">
        <v>15</v>
      </c>
      <c r="F89" s="9">
        <v>7</v>
      </c>
      <c r="G89" s="9">
        <v>1</v>
      </c>
      <c r="H89" s="9">
        <v>3</v>
      </c>
      <c r="I89" s="9">
        <v>8</v>
      </c>
      <c r="J89" s="9">
        <v>0</v>
      </c>
      <c r="K89" s="9">
        <v>2</v>
      </c>
      <c r="L89" s="9">
        <v>8</v>
      </c>
      <c r="M89" s="9">
        <v>5</v>
      </c>
      <c r="N89" s="9">
        <v>3</v>
      </c>
      <c r="O89" s="9">
        <v>0</v>
      </c>
      <c r="P89" s="9">
        <v>0</v>
      </c>
      <c r="Q89" s="9">
        <v>0</v>
      </c>
      <c r="R89" s="9">
        <v>5</v>
      </c>
      <c r="S89" s="9">
        <v>5</v>
      </c>
      <c r="T89" s="9">
        <v>72</v>
      </c>
      <c r="V89" s="302">
        <v>16</v>
      </c>
      <c r="W89" s="28">
        <f t="shared" ref="W89" si="81">SUM(T86:T89)</f>
        <v>333</v>
      </c>
      <c r="X89" s="63">
        <f t="shared" ref="X89" si="82">SUM(D86:D89)</f>
        <v>36</v>
      </c>
      <c r="Y89" s="63">
        <f t="shared" ref="Y89" si="83">SUM(E86:E89)</f>
        <v>83</v>
      </c>
      <c r="Z89" s="63">
        <f t="shared" ref="Z89" si="84">SUM(F86:F89)</f>
        <v>40</v>
      </c>
      <c r="AA89" s="88">
        <f t="shared" ref="AA89" si="85">SUM(K86:K89)</f>
        <v>8</v>
      </c>
      <c r="AB89" s="89">
        <f t="shared" ref="AB89" si="86">SUM(L86:L89)</f>
        <v>33</v>
      </c>
      <c r="AC89" s="89">
        <f t="shared" ref="AC89" si="87">SUM(M86:M89)</f>
        <v>29</v>
      </c>
      <c r="AD89" s="89">
        <f t="shared" ref="AD89" si="88">SUM(N86:N89)</f>
        <v>13</v>
      </c>
      <c r="AE89" s="88">
        <f t="shared" ref="AE89" si="89">SUM(H86:H89)</f>
        <v>11</v>
      </c>
      <c r="AF89" s="63">
        <f t="shared" ref="AF89" si="90">SUM(I86:I89)</f>
        <v>42</v>
      </c>
      <c r="AG89" s="88">
        <f t="shared" ref="AG89" si="91">SUM(P86:P89)</f>
        <v>4</v>
      </c>
      <c r="AH89" s="89">
        <f t="shared" ref="AH89" si="92">SUM(Q86:Q89)</f>
        <v>3</v>
      </c>
      <c r="AI89" s="89">
        <f t="shared" ref="AI89" si="93">SUM(R86:R89)</f>
        <v>12</v>
      </c>
      <c r="AJ89" s="89">
        <f t="shared" ref="AJ89" si="94">SUM(S86:S89)</f>
        <v>10</v>
      </c>
    </row>
    <row r="90" spans="1:36" ht="13.8">
      <c r="A90" s="9" t="s">
        <v>578</v>
      </c>
      <c r="B90" s="9">
        <v>1</v>
      </c>
      <c r="C90" s="9">
        <v>3</v>
      </c>
      <c r="D90" s="9">
        <v>15</v>
      </c>
      <c r="E90" s="9">
        <v>19</v>
      </c>
      <c r="F90" s="9">
        <v>12</v>
      </c>
      <c r="G90" s="9">
        <v>0</v>
      </c>
      <c r="H90" s="9">
        <v>2</v>
      </c>
      <c r="I90" s="9">
        <v>15</v>
      </c>
      <c r="J90" s="9">
        <v>0</v>
      </c>
      <c r="K90" s="9">
        <v>3</v>
      </c>
      <c r="L90" s="9">
        <v>5</v>
      </c>
      <c r="M90" s="9">
        <v>4</v>
      </c>
      <c r="N90" s="9">
        <v>2</v>
      </c>
      <c r="O90" s="9">
        <v>0</v>
      </c>
      <c r="P90" s="9">
        <v>1</v>
      </c>
      <c r="Q90" s="9">
        <v>0</v>
      </c>
      <c r="R90" s="9">
        <v>1</v>
      </c>
      <c r="S90" s="9">
        <v>3</v>
      </c>
      <c r="T90" s="9">
        <v>86</v>
      </c>
      <c r="V90" s="302">
        <v>16</v>
      </c>
      <c r="W90" s="28">
        <f t="shared" ref="W90" si="95">SUM(T87:T90)</f>
        <v>328</v>
      </c>
      <c r="X90" s="63">
        <f t="shared" ref="X90" si="96">SUM(D87:D90)</f>
        <v>41</v>
      </c>
      <c r="Y90" s="63">
        <f t="shared" ref="Y90" si="97">SUM(E87:E90)</f>
        <v>84</v>
      </c>
      <c r="Z90" s="63">
        <f t="shared" ref="Z90" si="98">SUM(F87:F90)</f>
        <v>37</v>
      </c>
      <c r="AA90" s="88">
        <f t="shared" ref="AA90" si="99">SUM(K87:K90)</f>
        <v>11</v>
      </c>
      <c r="AB90" s="89">
        <f t="shared" ref="AB90" si="100">SUM(L87:L90)</f>
        <v>30</v>
      </c>
      <c r="AC90" s="89">
        <f t="shared" ref="AC90" si="101">SUM(M87:M90)</f>
        <v>25</v>
      </c>
      <c r="AD90" s="89">
        <f t="shared" ref="AD90" si="102">SUM(N87:N90)</f>
        <v>11</v>
      </c>
      <c r="AE90" s="88">
        <f t="shared" ref="AE90" si="103">SUM(H87:H90)</f>
        <v>7</v>
      </c>
      <c r="AF90" s="63">
        <f t="shared" ref="AF90" si="104">SUM(I87:I90)</f>
        <v>44</v>
      </c>
      <c r="AG90" s="88">
        <f t="shared" ref="AG90" si="105">SUM(P87:P90)</f>
        <v>4</v>
      </c>
      <c r="AH90" s="89">
        <f t="shared" ref="AH90" si="106">SUM(Q87:Q90)</f>
        <v>2</v>
      </c>
      <c r="AI90" s="89">
        <f t="shared" ref="AI90" si="107">SUM(R87:R90)</f>
        <v>10</v>
      </c>
      <c r="AJ90" s="89">
        <f t="shared" ref="AJ90" si="108">SUM(S87:S90)</f>
        <v>13</v>
      </c>
    </row>
    <row r="91" spans="1:36">
      <c r="A91" s="235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56"/>
    </row>
    <row r="92" spans="1:36">
      <c r="B92" s="113" t="s">
        <v>270</v>
      </c>
    </row>
    <row r="93" spans="1:36" ht="24">
      <c r="B93" s="357"/>
      <c r="C93" s="358" t="s">
        <v>198</v>
      </c>
      <c r="D93" s="358" t="s">
        <v>199</v>
      </c>
      <c r="E93" s="358" t="s">
        <v>200</v>
      </c>
      <c r="F93" s="358" t="s">
        <v>201</v>
      </c>
      <c r="G93" s="358" t="s">
        <v>210</v>
      </c>
      <c r="H93" s="358" t="s">
        <v>263</v>
      </c>
      <c r="I93" s="358" t="s">
        <v>304</v>
      </c>
      <c r="J93" s="359" t="s">
        <v>364</v>
      </c>
      <c r="K93" s="359" t="s">
        <v>371</v>
      </c>
      <c r="L93" s="358" t="s">
        <v>380</v>
      </c>
      <c r="M93" s="358" t="s">
        <v>390</v>
      </c>
      <c r="N93" s="358" t="s">
        <v>463</v>
      </c>
      <c r="O93" s="359" t="s">
        <v>493</v>
      </c>
      <c r="P93" s="358" t="s">
        <v>500</v>
      </c>
      <c r="Q93" s="359" t="s">
        <v>506</v>
      </c>
      <c r="R93" s="359" t="s">
        <v>508</v>
      </c>
      <c r="S93" s="359" t="s">
        <v>510</v>
      </c>
      <c r="T93" s="358" t="s">
        <v>514</v>
      </c>
      <c r="U93" s="359" t="s">
        <v>522</v>
      </c>
      <c r="V93" s="358" t="s">
        <v>526</v>
      </c>
      <c r="W93" s="358" t="s">
        <v>535</v>
      </c>
      <c r="X93" s="358" t="s">
        <v>537</v>
      </c>
      <c r="Y93" s="358" t="s">
        <v>545</v>
      </c>
      <c r="Z93" s="358" t="s">
        <v>551</v>
      </c>
      <c r="AA93" s="358" t="s">
        <v>557</v>
      </c>
      <c r="AB93" s="358" t="s">
        <v>562</v>
      </c>
      <c r="AC93" s="160" t="s">
        <v>569</v>
      </c>
      <c r="AD93" s="358" t="s">
        <v>578</v>
      </c>
      <c r="AE93" s="320" t="s">
        <v>585</v>
      </c>
      <c r="AF93" s="320" t="s">
        <v>586</v>
      </c>
      <c r="AG93" s="267" t="s">
        <v>498</v>
      </c>
    </row>
    <row r="94" spans="1:36">
      <c r="B94" s="357" t="s">
        <v>287</v>
      </c>
      <c r="C94" s="160">
        <v>0</v>
      </c>
      <c r="D94" s="160">
        <v>0</v>
      </c>
      <c r="E94" s="160">
        <v>0</v>
      </c>
      <c r="F94" s="160">
        <v>0</v>
      </c>
      <c r="G94" s="160">
        <v>0</v>
      </c>
      <c r="H94" s="160">
        <v>0</v>
      </c>
      <c r="I94" s="160">
        <v>1</v>
      </c>
      <c r="J94" s="160">
        <v>0</v>
      </c>
      <c r="K94" s="160">
        <v>0</v>
      </c>
      <c r="L94" s="160">
        <v>0</v>
      </c>
      <c r="M94" s="160">
        <v>0</v>
      </c>
      <c r="N94" s="160">
        <v>0</v>
      </c>
      <c r="O94" s="160">
        <v>0</v>
      </c>
      <c r="P94" s="160">
        <v>0</v>
      </c>
      <c r="Q94" s="160">
        <v>0</v>
      </c>
      <c r="R94" s="160">
        <v>0</v>
      </c>
      <c r="S94" s="160">
        <v>0</v>
      </c>
      <c r="T94" s="160">
        <v>0</v>
      </c>
      <c r="U94" s="160">
        <v>0</v>
      </c>
      <c r="V94" s="160">
        <v>0</v>
      </c>
      <c r="W94" s="160">
        <v>0</v>
      </c>
      <c r="X94" s="160">
        <v>0</v>
      </c>
      <c r="Y94" s="160">
        <v>0</v>
      </c>
      <c r="Z94" s="160">
        <v>0</v>
      </c>
      <c r="AA94" s="160">
        <v>0</v>
      </c>
      <c r="AB94" s="160">
        <v>0</v>
      </c>
      <c r="AC94" s="160">
        <v>0</v>
      </c>
      <c r="AD94" s="361">
        <v>3</v>
      </c>
      <c r="AE94" s="361">
        <f>SUM(W94:Z94)</f>
        <v>0</v>
      </c>
      <c r="AF94" s="361">
        <f>SUM(AA94:AD94)</f>
        <v>3</v>
      </c>
      <c r="AG94" s="189"/>
    </row>
    <row r="95" spans="1:36">
      <c r="B95" s="360" t="s">
        <v>122</v>
      </c>
      <c r="C95" s="160">
        <v>13</v>
      </c>
      <c r="D95" s="160">
        <v>14</v>
      </c>
      <c r="E95" s="160">
        <v>8</v>
      </c>
      <c r="F95" s="160">
        <v>16</v>
      </c>
      <c r="G95" s="361">
        <v>11</v>
      </c>
      <c r="H95" s="361">
        <v>11</v>
      </c>
      <c r="I95" s="361">
        <v>11</v>
      </c>
      <c r="J95" s="160">
        <v>10</v>
      </c>
      <c r="K95" s="160">
        <v>9</v>
      </c>
      <c r="L95" s="160">
        <v>8</v>
      </c>
      <c r="M95" s="160">
        <v>7</v>
      </c>
      <c r="N95" s="160">
        <v>8</v>
      </c>
      <c r="O95" s="160">
        <v>6</v>
      </c>
      <c r="P95" s="160">
        <v>7</v>
      </c>
      <c r="Q95" s="160">
        <v>12</v>
      </c>
      <c r="R95" s="160">
        <v>8</v>
      </c>
      <c r="S95" s="160">
        <v>6</v>
      </c>
      <c r="T95" s="160">
        <v>4</v>
      </c>
      <c r="U95" s="160">
        <v>8</v>
      </c>
      <c r="V95" s="160">
        <v>5</v>
      </c>
      <c r="W95" s="160">
        <v>16</v>
      </c>
      <c r="X95" s="160">
        <v>15</v>
      </c>
      <c r="Y95" s="160">
        <v>4</v>
      </c>
      <c r="Z95" s="160">
        <v>10</v>
      </c>
      <c r="AA95" s="160">
        <v>13</v>
      </c>
      <c r="AB95" s="160">
        <v>4</v>
      </c>
      <c r="AC95" s="160">
        <v>9</v>
      </c>
      <c r="AD95" s="361">
        <v>15</v>
      </c>
      <c r="AE95" s="361">
        <f t="shared" ref="AE95:AE98" si="109">SUM(W95:Z95)</f>
        <v>45</v>
      </c>
      <c r="AF95" s="361">
        <f t="shared" ref="AF95:AF98" si="110">SUM(AA95:AD95)</f>
        <v>41</v>
      </c>
      <c r="AG95" s="303">
        <f>-(AE95-AF95)/AE95</f>
        <v>-8.8888888888888892E-2</v>
      </c>
    </row>
    <row r="96" spans="1:36">
      <c r="B96" s="360" t="s">
        <v>123</v>
      </c>
      <c r="C96" s="160">
        <v>25</v>
      </c>
      <c r="D96" s="160">
        <v>19</v>
      </c>
      <c r="E96" s="160">
        <v>14</v>
      </c>
      <c r="F96" s="160">
        <v>19</v>
      </c>
      <c r="G96" s="361">
        <v>19</v>
      </c>
      <c r="H96" s="361">
        <v>12</v>
      </c>
      <c r="I96" s="361">
        <v>16</v>
      </c>
      <c r="J96" s="160">
        <v>21</v>
      </c>
      <c r="K96" s="160">
        <v>17</v>
      </c>
      <c r="L96" s="160">
        <v>8</v>
      </c>
      <c r="M96" s="160">
        <v>16</v>
      </c>
      <c r="N96" s="160">
        <v>19</v>
      </c>
      <c r="O96" s="160">
        <v>14</v>
      </c>
      <c r="P96" s="160">
        <v>12</v>
      </c>
      <c r="Q96" s="160">
        <v>11</v>
      </c>
      <c r="R96" s="160">
        <v>20</v>
      </c>
      <c r="S96" s="160">
        <v>17</v>
      </c>
      <c r="T96" s="160">
        <v>21</v>
      </c>
      <c r="U96" s="160">
        <v>8</v>
      </c>
      <c r="V96" s="160">
        <v>17</v>
      </c>
      <c r="W96" s="160">
        <v>14</v>
      </c>
      <c r="X96" s="160">
        <v>17</v>
      </c>
      <c r="Y96" s="160">
        <v>20</v>
      </c>
      <c r="Z96" s="160">
        <v>18</v>
      </c>
      <c r="AA96" s="160">
        <v>23</v>
      </c>
      <c r="AB96" s="160">
        <v>27</v>
      </c>
      <c r="AC96" s="160">
        <v>15</v>
      </c>
      <c r="AD96" s="361">
        <v>19</v>
      </c>
      <c r="AE96" s="361">
        <f t="shared" si="109"/>
        <v>69</v>
      </c>
      <c r="AF96" s="361">
        <f t="shared" si="110"/>
        <v>84</v>
      </c>
      <c r="AG96" s="303">
        <f>-(AE96-AF96)/AE96</f>
        <v>0.21739130434782608</v>
      </c>
    </row>
    <row r="97" spans="2:33">
      <c r="B97" s="360" t="s">
        <v>124</v>
      </c>
      <c r="C97" s="160">
        <v>12</v>
      </c>
      <c r="D97" s="160">
        <v>15</v>
      </c>
      <c r="E97" s="160">
        <v>11</v>
      </c>
      <c r="F97" s="160">
        <v>14</v>
      </c>
      <c r="G97" s="361">
        <v>10</v>
      </c>
      <c r="H97" s="361">
        <v>6</v>
      </c>
      <c r="I97" s="361">
        <v>11</v>
      </c>
      <c r="J97" s="160">
        <v>11</v>
      </c>
      <c r="K97" s="160">
        <v>9</v>
      </c>
      <c r="L97" s="160">
        <v>15</v>
      </c>
      <c r="M97" s="160">
        <v>13</v>
      </c>
      <c r="N97" s="160">
        <v>6</v>
      </c>
      <c r="O97" s="160">
        <v>8</v>
      </c>
      <c r="P97" s="160">
        <v>8</v>
      </c>
      <c r="Q97" s="160">
        <v>10</v>
      </c>
      <c r="R97" s="160">
        <v>9</v>
      </c>
      <c r="S97" s="160">
        <v>10</v>
      </c>
      <c r="T97" s="160">
        <v>9</v>
      </c>
      <c r="U97" s="160">
        <v>4</v>
      </c>
      <c r="V97" s="160">
        <v>18</v>
      </c>
      <c r="W97" s="160">
        <v>8</v>
      </c>
      <c r="X97" s="160">
        <v>8</v>
      </c>
      <c r="Y97" s="160">
        <v>12</v>
      </c>
      <c r="Z97" s="160">
        <v>15</v>
      </c>
      <c r="AA97" s="160">
        <v>9</v>
      </c>
      <c r="AB97" s="160">
        <v>9</v>
      </c>
      <c r="AC97" s="160">
        <v>7</v>
      </c>
      <c r="AD97" s="361">
        <v>12</v>
      </c>
      <c r="AE97" s="361">
        <f t="shared" si="109"/>
        <v>43</v>
      </c>
      <c r="AF97" s="361">
        <f t="shared" si="110"/>
        <v>37</v>
      </c>
      <c r="AG97" s="303">
        <f>-(AE97-AF97)/AE97</f>
        <v>-0.13953488372093023</v>
      </c>
    </row>
    <row r="98" spans="2:33">
      <c r="B98" s="357" t="s">
        <v>59</v>
      </c>
      <c r="C98" s="160">
        <v>50</v>
      </c>
      <c r="D98" s="160">
        <v>48</v>
      </c>
      <c r="E98" s="160">
        <v>33</v>
      </c>
      <c r="F98" s="160">
        <v>49</v>
      </c>
      <c r="G98" s="160">
        <v>40</v>
      </c>
      <c r="H98" s="160">
        <v>29</v>
      </c>
      <c r="I98" s="160">
        <v>39</v>
      </c>
      <c r="J98" s="160">
        <v>42</v>
      </c>
      <c r="K98" s="160">
        <v>35</v>
      </c>
      <c r="L98" s="160">
        <v>31</v>
      </c>
      <c r="M98" s="160">
        <v>36</v>
      </c>
      <c r="N98" s="160">
        <v>33</v>
      </c>
      <c r="O98" s="160">
        <v>28</v>
      </c>
      <c r="P98" s="160">
        <v>27</v>
      </c>
      <c r="Q98" s="160">
        <v>33</v>
      </c>
      <c r="R98" s="160">
        <v>37</v>
      </c>
      <c r="S98" s="160">
        <v>33</v>
      </c>
      <c r="T98" s="160">
        <v>34</v>
      </c>
      <c r="U98" s="160">
        <v>20</v>
      </c>
      <c r="V98" s="160">
        <v>40</v>
      </c>
      <c r="W98" s="160">
        <v>38</v>
      </c>
      <c r="X98" s="160">
        <v>40</v>
      </c>
      <c r="Y98" s="160">
        <v>36</v>
      </c>
      <c r="Z98" s="160">
        <v>43</v>
      </c>
      <c r="AA98" s="160">
        <v>45</v>
      </c>
      <c r="AB98" s="160">
        <v>40</v>
      </c>
      <c r="AC98" s="160">
        <v>31</v>
      </c>
      <c r="AD98" s="361">
        <v>49</v>
      </c>
      <c r="AE98" s="361">
        <f t="shared" si="109"/>
        <v>157</v>
      </c>
      <c r="AF98" s="361">
        <f t="shared" si="110"/>
        <v>165</v>
      </c>
      <c r="AG98" s="303">
        <f>-(AE98-AF98)/AE98</f>
        <v>5.0955414012738856E-2</v>
      </c>
    </row>
    <row r="99" spans="2:33" s="56" customFormat="1">
      <c r="B99" s="90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08"/>
      <c r="N99" s="362"/>
      <c r="O99" s="308"/>
      <c r="P99" s="362"/>
      <c r="Q99" s="363"/>
      <c r="S99" s="79"/>
      <c r="U99" s="265"/>
      <c r="X99" s="265"/>
      <c r="AA99" s="265"/>
      <c r="AD99" s="265"/>
      <c r="AE99" s="80"/>
      <c r="AF99" s="266"/>
    </row>
    <row r="100" spans="2:33" s="56" customFormat="1">
      <c r="B100" s="364" t="s">
        <v>271</v>
      </c>
      <c r="C100" s="357"/>
      <c r="D100" s="357"/>
      <c r="E100" s="357"/>
      <c r="F100" s="357"/>
      <c r="G100" s="90"/>
      <c r="H100" s="13"/>
      <c r="I100" s="13"/>
      <c r="J100" s="13"/>
      <c r="K100" s="13"/>
      <c r="L100" s="13"/>
      <c r="M100" s="308"/>
      <c r="N100" s="13"/>
      <c r="O100" s="308"/>
      <c r="P100" s="13"/>
      <c r="Q100" s="13"/>
      <c r="S100" s="79"/>
      <c r="X100" s="265"/>
      <c r="AA100" s="265"/>
      <c r="AD100" s="265"/>
      <c r="AE100" s="80"/>
      <c r="AF100" s="266"/>
    </row>
    <row r="101" spans="2:33" ht="24">
      <c r="B101" s="357"/>
      <c r="C101" s="358" t="s">
        <v>198</v>
      </c>
      <c r="D101" s="358" t="s">
        <v>199</v>
      </c>
      <c r="E101" s="358" t="s">
        <v>200</v>
      </c>
      <c r="F101" s="358" t="s">
        <v>201</v>
      </c>
      <c r="G101" s="358" t="s">
        <v>210</v>
      </c>
      <c r="H101" s="358" t="s">
        <v>263</v>
      </c>
      <c r="I101" s="358" t="s">
        <v>304</v>
      </c>
      <c r="J101" s="359" t="s">
        <v>364</v>
      </c>
      <c r="K101" s="359" t="s">
        <v>371</v>
      </c>
      <c r="L101" s="359" t="s">
        <v>380</v>
      </c>
      <c r="M101" s="359" t="s">
        <v>390</v>
      </c>
      <c r="N101" s="359" t="s">
        <v>463</v>
      </c>
      <c r="O101" s="359" t="s">
        <v>493</v>
      </c>
      <c r="P101" s="358" t="s">
        <v>500</v>
      </c>
      <c r="Q101" s="359" t="s">
        <v>506</v>
      </c>
      <c r="R101" s="359" t="s">
        <v>508</v>
      </c>
      <c r="S101" s="359" t="s">
        <v>510</v>
      </c>
      <c r="T101" s="358" t="s">
        <v>514</v>
      </c>
      <c r="U101" s="359" t="s">
        <v>522</v>
      </c>
      <c r="V101" s="358" t="s">
        <v>526</v>
      </c>
      <c r="W101" s="358" t="s">
        <v>535</v>
      </c>
      <c r="X101" s="358" t="s">
        <v>537</v>
      </c>
      <c r="Y101" s="358" t="s">
        <v>545</v>
      </c>
      <c r="Z101" s="358" t="s">
        <v>551</v>
      </c>
      <c r="AA101" s="358" t="s">
        <v>557</v>
      </c>
      <c r="AB101" s="358" t="s">
        <v>562</v>
      </c>
      <c r="AC101" s="358" t="s">
        <v>569</v>
      </c>
      <c r="AD101" s="358" t="s">
        <v>578</v>
      </c>
      <c r="AE101" s="320" t="s">
        <v>585</v>
      </c>
      <c r="AF101" s="320" t="s">
        <v>586</v>
      </c>
      <c r="AG101" s="267" t="s">
        <v>498</v>
      </c>
    </row>
    <row r="102" spans="2:33">
      <c r="B102" s="357" t="s">
        <v>287</v>
      </c>
      <c r="C102" s="160">
        <v>0</v>
      </c>
      <c r="D102" s="160">
        <v>0</v>
      </c>
      <c r="E102" s="160">
        <v>0</v>
      </c>
      <c r="F102" s="160">
        <v>0</v>
      </c>
      <c r="G102" s="160">
        <v>0</v>
      </c>
      <c r="H102" s="160">
        <v>0</v>
      </c>
      <c r="I102" s="160">
        <v>0</v>
      </c>
      <c r="J102" s="160">
        <v>0</v>
      </c>
      <c r="K102" s="160">
        <v>0</v>
      </c>
      <c r="L102" s="160">
        <v>1</v>
      </c>
      <c r="M102" s="160">
        <v>1</v>
      </c>
      <c r="N102" s="160">
        <v>0</v>
      </c>
      <c r="O102" s="160">
        <v>0</v>
      </c>
      <c r="P102" s="160">
        <v>0</v>
      </c>
      <c r="Q102" s="160">
        <v>1</v>
      </c>
      <c r="R102" s="160">
        <v>1</v>
      </c>
      <c r="S102" s="160">
        <v>0</v>
      </c>
      <c r="T102" s="160">
        <v>2</v>
      </c>
      <c r="U102" s="160">
        <v>3</v>
      </c>
      <c r="V102" s="160">
        <v>1</v>
      </c>
      <c r="W102" s="160">
        <v>4</v>
      </c>
      <c r="X102" s="160">
        <v>0</v>
      </c>
      <c r="Y102" s="160">
        <v>1</v>
      </c>
      <c r="Z102" s="160">
        <v>0</v>
      </c>
      <c r="AA102" s="160">
        <v>0</v>
      </c>
      <c r="AB102" s="160">
        <v>0</v>
      </c>
      <c r="AC102" s="160">
        <v>0</v>
      </c>
      <c r="AD102" s="361">
        <v>0</v>
      </c>
      <c r="AE102" s="361">
        <f>SUM(W102:Z102)</f>
        <v>5</v>
      </c>
      <c r="AF102" s="361">
        <f>SUM(AA102:AD102)</f>
        <v>0</v>
      </c>
      <c r="AG102" s="189"/>
    </row>
    <row r="103" spans="2:33">
      <c r="B103" s="360" t="s">
        <v>281</v>
      </c>
      <c r="C103" s="160">
        <v>4</v>
      </c>
      <c r="D103" s="160">
        <v>5</v>
      </c>
      <c r="E103" s="160">
        <v>2</v>
      </c>
      <c r="F103" s="160">
        <v>3</v>
      </c>
      <c r="G103" s="361">
        <v>3</v>
      </c>
      <c r="H103" s="361">
        <v>2</v>
      </c>
      <c r="I103" s="361">
        <v>1</v>
      </c>
      <c r="J103" s="361">
        <v>3</v>
      </c>
      <c r="K103" s="160">
        <v>4</v>
      </c>
      <c r="L103" s="160">
        <v>0</v>
      </c>
      <c r="M103" s="160">
        <v>0</v>
      </c>
      <c r="N103" s="160">
        <v>4</v>
      </c>
      <c r="O103" s="160">
        <v>2</v>
      </c>
      <c r="P103" s="160">
        <v>1</v>
      </c>
      <c r="Q103" s="160">
        <v>0</v>
      </c>
      <c r="R103" s="160">
        <v>1</v>
      </c>
      <c r="S103" s="160">
        <v>1</v>
      </c>
      <c r="T103" s="160">
        <v>4</v>
      </c>
      <c r="U103" s="160">
        <v>0</v>
      </c>
      <c r="V103" s="160">
        <v>4</v>
      </c>
      <c r="W103" s="160">
        <v>3</v>
      </c>
      <c r="X103" s="160">
        <v>2</v>
      </c>
      <c r="Y103" s="160">
        <v>0</v>
      </c>
      <c r="Z103" s="160">
        <v>0</v>
      </c>
      <c r="AA103" s="160">
        <v>3</v>
      </c>
      <c r="AB103" s="160">
        <v>3</v>
      </c>
      <c r="AC103" s="160">
        <v>2</v>
      </c>
      <c r="AD103" s="361">
        <v>3</v>
      </c>
      <c r="AE103" s="361">
        <f t="shared" ref="AE103:AE107" si="111">SUM(W103:Z103)</f>
        <v>5</v>
      </c>
      <c r="AF103" s="361">
        <f t="shared" ref="AF103:AF107" si="112">SUM(AA103:AD103)</f>
        <v>11</v>
      </c>
      <c r="AG103" s="303">
        <f t="shared" ref="AG103:AG107" si="113">-(AE103-AF103)/AE103</f>
        <v>1.2</v>
      </c>
    </row>
    <row r="104" spans="2:33">
      <c r="B104" s="360" t="s">
        <v>122</v>
      </c>
      <c r="C104" s="160">
        <v>10</v>
      </c>
      <c r="D104" s="160">
        <v>11</v>
      </c>
      <c r="E104" s="160">
        <v>11</v>
      </c>
      <c r="F104" s="160">
        <v>13</v>
      </c>
      <c r="G104" s="361">
        <v>8</v>
      </c>
      <c r="H104" s="361">
        <v>8</v>
      </c>
      <c r="I104" s="361">
        <v>5</v>
      </c>
      <c r="J104" s="361">
        <v>4</v>
      </c>
      <c r="K104" s="160">
        <v>5</v>
      </c>
      <c r="L104" s="160">
        <v>5</v>
      </c>
      <c r="M104" s="160">
        <v>3</v>
      </c>
      <c r="N104" s="160">
        <v>5</v>
      </c>
      <c r="O104" s="160">
        <v>7</v>
      </c>
      <c r="P104" s="160">
        <v>5</v>
      </c>
      <c r="Q104" s="160">
        <v>6</v>
      </c>
      <c r="R104" s="160">
        <v>3</v>
      </c>
      <c r="S104" s="160">
        <v>2</v>
      </c>
      <c r="T104" s="160">
        <v>7</v>
      </c>
      <c r="U104" s="160">
        <v>4</v>
      </c>
      <c r="V104" s="160">
        <v>10</v>
      </c>
      <c r="W104" s="160">
        <v>3</v>
      </c>
      <c r="X104" s="160">
        <v>4</v>
      </c>
      <c r="Y104" s="160">
        <v>6</v>
      </c>
      <c r="Z104" s="160">
        <v>8</v>
      </c>
      <c r="AA104" s="160">
        <v>7</v>
      </c>
      <c r="AB104" s="160">
        <v>10</v>
      </c>
      <c r="AC104" s="160">
        <v>8</v>
      </c>
      <c r="AD104" s="361">
        <v>5</v>
      </c>
      <c r="AE104" s="361">
        <f t="shared" si="111"/>
        <v>21</v>
      </c>
      <c r="AF104" s="361">
        <f t="shared" si="112"/>
        <v>30</v>
      </c>
      <c r="AG104" s="303">
        <f t="shared" si="113"/>
        <v>0.42857142857142855</v>
      </c>
    </row>
    <row r="105" spans="2:33">
      <c r="B105" s="360" t="s">
        <v>123</v>
      </c>
      <c r="C105" s="160">
        <v>7</v>
      </c>
      <c r="D105" s="160">
        <v>6</v>
      </c>
      <c r="E105" s="160">
        <v>6</v>
      </c>
      <c r="F105" s="160">
        <v>7</v>
      </c>
      <c r="G105" s="361">
        <v>2</v>
      </c>
      <c r="H105" s="361">
        <v>4</v>
      </c>
      <c r="I105" s="361">
        <v>3</v>
      </c>
      <c r="J105" s="361">
        <v>7</v>
      </c>
      <c r="K105" s="160">
        <v>11</v>
      </c>
      <c r="L105" s="160">
        <v>4</v>
      </c>
      <c r="M105" s="160">
        <v>8</v>
      </c>
      <c r="N105" s="160">
        <v>16</v>
      </c>
      <c r="O105" s="160">
        <v>2</v>
      </c>
      <c r="P105" s="160">
        <v>3</v>
      </c>
      <c r="Q105" s="160">
        <v>3</v>
      </c>
      <c r="R105" s="160">
        <v>3</v>
      </c>
      <c r="S105" s="160">
        <v>4</v>
      </c>
      <c r="T105" s="160">
        <v>7</v>
      </c>
      <c r="U105" s="160">
        <v>1</v>
      </c>
      <c r="V105" s="160">
        <v>10</v>
      </c>
      <c r="W105" s="160">
        <v>9</v>
      </c>
      <c r="X105" s="160">
        <v>10</v>
      </c>
      <c r="Y105" s="160">
        <v>4</v>
      </c>
      <c r="Z105" s="160">
        <v>8</v>
      </c>
      <c r="AA105" s="160">
        <v>9</v>
      </c>
      <c r="AB105" s="160">
        <v>7</v>
      </c>
      <c r="AC105" s="160">
        <v>5</v>
      </c>
      <c r="AD105" s="361">
        <v>4</v>
      </c>
      <c r="AE105" s="361">
        <f t="shared" si="111"/>
        <v>31</v>
      </c>
      <c r="AF105" s="361">
        <f t="shared" si="112"/>
        <v>25</v>
      </c>
      <c r="AG105" s="303">
        <f t="shared" si="113"/>
        <v>-0.19354838709677419</v>
      </c>
    </row>
    <row r="106" spans="2:33">
      <c r="B106" s="360" t="s">
        <v>124</v>
      </c>
      <c r="C106" s="160">
        <v>4</v>
      </c>
      <c r="D106" s="160">
        <v>5</v>
      </c>
      <c r="E106" s="160">
        <v>3</v>
      </c>
      <c r="F106" s="160">
        <v>1</v>
      </c>
      <c r="G106" s="361">
        <v>1</v>
      </c>
      <c r="H106" s="361">
        <v>4</v>
      </c>
      <c r="I106" s="361">
        <v>4</v>
      </c>
      <c r="J106" s="361">
        <v>2</v>
      </c>
      <c r="K106" s="160">
        <v>3</v>
      </c>
      <c r="L106" s="160">
        <v>6</v>
      </c>
      <c r="M106" s="160">
        <v>1</v>
      </c>
      <c r="N106" s="160">
        <v>5</v>
      </c>
      <c r="O106" s="160">
        <v>2</v>
      </c>
      <c r="P106" s="160">
        <v>3</v>
      </c>
      <c r="Q106" s="160">
        <v>4</v>
      </c>
      <c r="R106" s="160">
        <v>2</v>
      </c>
      <c r="S106" s="160">
        <v>1</v>
      </c>
      <c r="T106" s="160">
        <v>3</v>
      </c>
      <c r="U106" s="160">
        <v>2</v>
      </c>
      <c r="V106" s="160">
        <v>4</v>
      </c>
      <c r="W106" s="160">
        <v>4</v>
      </c>
      <c r="X106" s="160">
        <v>3</v>
      </c>
      <c r="Y106" s="160">
        <v>2</v>
      </c>
      <c r="Z106" s="160">
        <v>4</v>
      </c>
      <c r="AA106" s="160">
        <v>4</v>
      </c>
      <c r="AB106" s="160">
        <v>2</v>
      </c>
      <c r="AC106" s="160">
        <v>3</v>
      </c>
      <c r="AD106" s="361">
        <v>2</v>
      </c>
      <c r="AE106" s="361">
        <f t="shared" si="111"/>
        <v>13</v>
      </c>
      <c r="AF106" s="361">
        <f t="shared" si="112"/>
        <v>11</v>
      </c>
      <c r="AG106" s="303">
        <f t="shared" si="113"/>
        <v>-0.15384615384615385</v>
      </c>
    </row>
    <row r="107" spans="2:33">
      <c r="B107" s="357" t="s">
        <v>59</v>
      </c>
      <c r="C107" s="361">
        <v>25</v>
      </c>
      <c r="D107" s="361">
        <v>27</v>
      </c>
      <c r="E107" s="361">
        <v>22</v>
      </c>
      <c r="F107" s="361">
        <v>24</v>
      </c>
      <c r="G107" s="361">
        <v>14</v>
      </c>
      <c r="H107" s="361">
        <v>18</v>
      </c>
      <c r="I107" s="361">
        <v>13</v>
      </c>
      <c r="J107" s="361">
        <v>16</v>
      </c>
      <c r="K107" s="361">
        <v>23</v>
      </c>
      <c r="L107" s="361">
        <v>16</v>
      </c>
      <c r="M107" s="361">
        <v>13</v>
      </c>
      <c r="N107" s="361">
        <v>30</v>
      </c>
      <c r="O107" s="361">
        <v>13</v>
      </c>
      <c r="P107" s="361">
        <v>12</v>
      </c>
      <c r="Q107" s="160">
        <v>14</v>
      </c>
      <c r="R107" s="160">
        <v>10</v>
      </c>
      <c r="S107" s="359">
        <v>8</v>
      </c>
      <c r="T107" s="359">
        <v>23</v>
      </c>
      <c r="U107" s="359">
        <v>10</v>
      </c>
      <c r="V107" s="359">
        <v>29</v>
      </c>
      <c r="W107" s="359">
        <v>23</v>
      </c>
      <c r="X107" s="359">
        <v>19</v>
      </c>
      <c r="Y107" s="359">
        <v>13</v>
      </c>
      <c r="Z107" s="359">
        <v>20</v>
      </c>
      <c r="AA107" s="359">
        <v>23</v>
      </c>
      <c r="AB107" s="359">
        <v>22</v>
      </c>
      <c r="AC107" s="359">
        <f>SUM(AC102:AC106)</f>
        <v>18</v>
      </c>
      <c r="AD107" s="361">
        <v>14</v>
      </c>
      <c r="AE107" s="361">
        <f t="shared" si="111"/>
        <v>75</v>
      </c>
      <c r="AF107" s="361">
        <f t="shared" si="112"/>
        <v>77</v>
      </c>
      <c r="AG107" s="303">
        <f t="shared" si="113"/>
        <v>2.6666666666666668E-2</v>
      </c>
    </row>
    <row r="108" spans="2:33">
      <c r="R108" s="79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</row>
    <row r="109" spans="2:33"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</row>
  </sheetData>
  <customSheetViews>
    <customSheetView guid="{BE477902-03C8-43E2-8A95-9B5C06ED7E3B}" scale="90">
      <pane xSplit="1" ySplit="22" topLeftCell="B74" activePane="bottomRight" state="frozen"/>
      <selection pane="bottomRight" activeCell="O98" sqref="O98"/>
      <pageMargins left="0.7" right="0.7" top="0.75" bottom="0.75" header="0.3" footer="0.3"/>
      <pageSetup paperSize="9" orientation="portrait" r:id="rId1"/>
    </customSheetView>
    <customSheetView guid="{54431632-60CA-490A-B625-F84D986B77B5}" scale="90">
      <pane xSplit="1" ySplit="22" topLeftCell="B74" activePane="bottomRight" state="frozen"/>
      <selection pane="bottomRight" activeCell="R78" sqref="R78"/>
      <pageMargins left="0.7" right="0.7" top="0.75" bottom="0.75" header="0.3" footer="0.3"/>
      <pageSetup paperSize="9" orientation="portrait" r:id="rId2"/>
    </customSheetView>
    <customSheetView guid="{CA0580B8-3FF5-49ED-816A-017DDF38942F}" scale="90">
      <pane xSplit="1" ySplit="22" topLeftCell="B74" activePane="bottomRight" state="frozen"/>
      <selection pane="bottomRight" activeCell="R78" sqref="R78"/>
      <pageMargins left="0.7" right="0.7" top="0.75" bottom="0.75" header="0.3" footer="0.3"/>
      <pageSetup paperSize="9" orientation="portrait" r:id="rId3"/>
    </customSheetView>
  </customSheetViews>
  <pageMargins left="0.7" right="0.7" top="0.75" bottom="0.75" header="0.3" footer="0.3"/>
  <pageSetup paperSize="9" orientation="portrait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Y96"/>
  <sheetViews>
    <sheetView workbookViewId="0">
      <pane ySplit="22" topLeftCell="A104" activePane="bottomLeft" state="frozen"/>
      <selection pane="bottomLeft" activeCell="A23" sqref="A23"/>
    </sheetView>
  </sheetViews>
  <sheetFormatPr defaultRowHeight="13.2"/>
  <cols>
    <col min="7" max="7" width="10.44140625" customWidth="1"/>
    <col min="8" max="8" width="8.33203125" customWidth="1"/>
    <col min="17" max="17" width="10.44140625" customWidth="1"/>
    <col min="18" max="18" width="15.88671875" customWidth="1"/>
  </cols>
  <sheetData>
    <row r="1" spans="1:17" ht="24.75" customHeight="1">
      <c r="A1" s="7" t="s">
        <v>41</v>
      </c>
      <c r="B1" s="15"/>
      <c r="C1" s="15"/>
      <c r="D1" s="15"/>
      <c r="E1" s="16"/>
      <c r="F1" s="16"/>
      <c r="G1" s="16"/>
      <c r="H1" s="16"/>
      <c r="I1" s="16"/>
      <c r="J1" s="6"/>
      <c r="K1" s="6"/>
      <c r="L1" s="6"/>
      <c r="M1" s="6"/>
      <c r="N1" s="6"/>
      <c r="O1" s="6"/>
      <c r="P1" s="6"/>
    </row>
    <row r="2" spans="1:17" s="56" customFormat="1" ht="14.25" customHeight="1">
      <c r="A2" s="268"/>
      <c r="B2" s="270"/>
      <c r="C2" s="270"/>
      <c r="D2" s="270"/>
      <c r="E2" s="90"/>
      <c r="F2" s="90"/>
      <c r="G2" s="90"/>
      <c r="H2" s="90"/>
      <c r="I2" s="90"/>
    </row>
    <row r="3" spans="1:17" s="56" customFormat="1" ht="14.25" customHeight="1">
      <c r="A3" s="268"/>
      <c r="B3" s="270"/>
      <c r="C3" s="270"/>
      <c r="D3" s="270"/>
      <c r="E3" s="90"/>
      <c r="F3" s="90"/>
      <c r="G3" s="90"/>
      <c r="H3" s="90"/>
      <c r="I3" s="90"/>
    </row>
    <row r="4" spans="1:17" s="56" customFormat="1" ht="14.25" customHeight="1">
      <c r="A4" s="268"/>
      <c r="B4" s="270"/>
      <c r="C4" s="270"/>
      <c r="D4" s="270"/>
      <c r="E4" s="90"/>
      <c r="F4" s="90"/>
      <c r="G4" s="90"/>
      <c r="H4" s="90"/>
      <c r="I4" s="90"/>
    </row>
    <row r="5" spans="1:17" s="56" customFormat="1" ht="14.25" customHeight="1">
      <c r="A5" s="268"/>
      <c r="B5" s="270"/>
      <c r="C5" s="270"/>
      <c r="D5" s="270"/>
      <c r="E5" s="90"/>
      <c r="F5" s="90"/>
      <c r="G5" s="90"/>
      <c r="H5" s="90"/>
      <c r="I5" s="90"/>
    </row>
    <row r="6" spans="1:17" s="56" customFormat="1" ht="14.25" customHeight="1">
      <c r="A6" s="268"/>
      <c r="B6" s="270"/>
      <c r="C6" s="270"/>
      <c r="D6" s="270"/>
      <c r="E6" s="90"/>
      <c r="F6" s="90"/>
      <c r="G6" s="90"/>
      <c r="H6" s="90"/>
      <c r="I6" s="90"/>
    </row>
    <row r="7" spans="1:17" s="56" customFormat="1" ht="14.25" customHeight="1">
      <c r="A7" s="268"/>
      <c r="B7" s="270"/>
      <c r="C7" s="270"/>
      <c r="D7" s="270"/>
      <c r="E7" s="90"/>
      <c r="F7" s="90"/>
      <c r="G7" s="90"/>
      <c r="H7" s="90"/>
      <c r="I7" s="90"/>
    </row>
    <row r="8" spans="1:17" s="56" customFormat="1" ht="14.25" customHeight="1">
      <c r="A8" s="268"/>
      <c r="B8" s="270"/>
      <c r="C8" s="270"/>
      <c r="D8" s="270"/>
      <c r="E8" s="90"/>
      <c r="F8" s="90"/>
      <c r="G8" s="90"/>
      <c r="H8" s="90"/>
      <c r="I8" s="90"/>
    </row>
    <row r="9" spans="1:17" s="56" customFormat="1" ht="14.25" customHeight="1">
      <c r="A9" s="268"/>
      <c r="B9" s="270"/>
      <c r="C9" s="270"/>
      <c r="D9" s="270"/>
      <c r="E9" s="90"/>
      <c r="F9" s="90"/>
      <c r="G9" s="90"/>
      <c r="H9" s="90"/>
      <c r="I9" s="90"/>
    </row>
    <row r="10" spans="1:17" s="56" customFormat="1" ht="14.25" customHeight="1">
      <c r="A10" s="268"/>
      <c r="B10" s="270"/>
      <c r="C10" s="270"/>
      <c r="D10" s="270"/>
      <c r="E10" s="90"/>
      <c r="F10" s="90"/>
      <c r="G10" s="90"/>
      <c r="H10" s="90"/>
      <c r="I10" s="90"/>
    </row>
    <row r="11" spans="1:17" s="56" customFormat="1" ht="14.25" customHeight="1">
      <c r="A11" s="268"/>
      <c r="B11" s="270"/>
      <c r="C11" s="270"/>
      <c r="D11" s="270"/>
      <c r="E11" s="90"/>
      <c r="F11" s="90"/>
      <c r="G11" s="90"/>
      <c r="H11" s="90"/>
      <c r="I11" s="90"/>
    </row>
    <row r="12" spans="1:17" s="56" customFormat="1" ht="14.25" customHeight="1">
      <c r="A12" s="268"/>
      <c r="B12" s="270"/>
      <c r="C12" s="270"/>
      <c r="D12" s="270"/>
      <c r="E12" s="90"/>
      <c r="F12" s="90"/>
      <c r="G12" s="90"/>
      <c r="H12" s="90"/>
      <c r="I12" s="90"/>
    </row>
    <row r="13" spans="1:17" s="56" customFormat="1" ht="14.25" customHeight="1">
      <c r="A13" s="268"/>
      <c r="B13" s="270"/>
      <c r="C13" s="270"/>
      <c r="D13" s="270"/>
      <c r="E13" s="90"/>
      <c r="F13" s="90"/>
      <c r="G13" s="90"/>
      <c r="H13" s="90"/>
      <c r="I13" s="90"/>
    </row>
    <row r="14" spans="1:17" s="56" customFormat="1" ht="14.25" customHeight="1">
      <c r="A14" s="268"/>
      <c r="B14" s="270"/>
      <c r="C14" s="270"/>
      <c r="D14" s="270"/>
      <c r="E14" s="90"/>
      <c r="F14" s="90"/>
      <c r="G14" s="90"/>
      <c r="H14" s="90"/>
      <c r="I14" s="90"/>
    </row>
    <row r="15" spans="1:17" s="56" customFormat="1" ht="14.25" customHeight="1">
      <c r="A15" s="268"/>
      <c r="B15" s="270"/>
      <c r="C15" s="270"/>
      <c r="D15" s="270"/>
      <c r="E15" s="90"/>
      <c r="F15" s="90"/>
      <c r="G15" s="90"/>
      <c r="H15" s="90"/>
      <c r="I15" s="90"/>
    </row>
    <row r="16" spans="1:17" s="56" customFormat="1" ht="14.25" customHeight="1">
      <c r="A16" s="429"/>
      <c r="B16" s="430"/>
      <c r="C16" s="430"/>
      <c r="D16" s="430"/>
      <c r="E16" s="431"/>
      <c r="F16" s="431"/>
      <c r="G16" s="431"/>
      <c r="H16" s="431"/>
      <c r="I16" s="431"/>
      <c r="J16" s="390"/>
      <c r="K16" s="390"/>
      <c r="L16" s="390"/>
      <c r="M16" s="390"/>
      <c r="N16" s="390"/>
      <c r="O16" s="390"/>
      <c r="P16" s="390"/>
      <c r="Q16" s="390"/>
    </row>
    <row r="17" spans="1:17">
      <c r="A17" s="388"/>
      <c r="B17" s="388"/>
      <c r="C17" s="388"/>
      <c r="D17" s="388"/>
      <c r="E17" s="388"/>
      <c r="F17" s="388"/>
      <c r="G17" s="388"/>
      <c r="H17" s="388"/>
      <c r="I17" s="388"/>
      <c r="J17" s="388"/>
      <c r="K17" s="388"/>
      <c r="L17" s="388"/>
      <c r="M17" s="388"/>
      <c r="N17" s="388"/>
      <c r="O17" s="388"/>
      <c r="P17" s="388"/>
      <c r="Q17" s="388"/>
    </row>
    <row r="18" spans="1:17">
      <c r="A18" s="388" t="s">
        <v>60</v>
      </c>
      <c r="B18" s="389" t="s">
        <v>308</v>
      </c>
      <c r="C18" s="432" t="s">
        <v>281</v>
      </c>
      <c r="D18" s="432" t="s">
        <v>309</v>
      </c>
      <c r="E18" s="432" t="s">
        <v>310</v>
      </c>
      <c r="F18" s="432" t="s">
        <v>311</v>
      </c>
      <c r="G18" s="432" t="s">
        <v>312</v>
      </c>
      <c r="H18" s="432" t="s">
        <v>124</v>
      </c>
      <c r="I18" s="389" t="s">
        <v>59</v>
      </c>
      <c r="J18" s="388"/>
      <c r="K18" s="388"/>
      <c r="L18" s="388"/>
      <c r="M18" s="388"/>
      <c r="N18" s="388"/>
      <c r="O18" s="388"/>
      <c r="P18" s="388"/>
      <c r="Q18" s="388"/>
    </row>
    <row r="19" spans="1:17">
      <c r="A19" s="388" t="s">
        <v>202</v>
      </c>
      <c r="B19" s="389">
        <v>2</v>
      </c>
      <c r="C19" s="389">
        <v>12</v>
      </c>
      <c r="D19" s="389">
        <v>14</v>
      </c>
      <c r="E19" s="389">
        <v>16</v>
      </c>
      <c r="F19" s="389">
        <v>32</v>
      </c>
      <c r="G19" s="389">
        <v>24</v>
      </c>
      <c r="H19" s="389">
        <v>30</v>
      </c>
      <c r="I19" s="389">
        <v>130</v>
      </c>
      <c r="J19" s="388"/>
      <c r="K19" s="388"/>
      <c r="L19" s="388"/>
      <c r="M19" s="388"/>
      <c r="N19" s="388"/>
      <c r="O19" s="388"/>
      <c r="P19" s="388"/>
      <c r="Q19" s="388"/>
    </row>
    <row r="20" spans="1:17">
      <c r="A20" s="388" t="s">
        <v>203</v>
      </c>
      <c r="B20" s="389">
        <v>6</v>
      </c>
      <c r="C20" s="389">
        <v>7</v>
      </c>
      <c r="D20" s="389">
        <v>18</v>
      </c>
      <c r="E20" s="389">
        <v>13</v>
      </c>
      <c r="F20" s="389">
        <v>26</v>
      </c>
      <c r="G20" s="389">
        <v>20</v>
      </c>
      <c r="H20" s="389">
        <v>35</v>
      </c>
      <c r="I20" s="389">
        <v>125</v>
      </c>
      <c r="J20" s="388"/>
      <c r="K20" s="388"/>
      <c r="L20" s="388"/>
      <c r="M20" s="388"/>
      <c r="N20" s="388"/>
      <c r="O20" s="388"/>
      <c r="P20" s="388"/>
      <c r="Q20" s="388"/>
    </row>
    <row r="21" spans="1:17">
      <c r="A21" s="388" t="s">
        <v>204</v>
      </c>
      <c r="B21" s="389">
        <v>3</v>
      </c>
      <c r="C21" s="389">
        <v>6</v>
      </c>
      <c r="D21" s="389">
        <v>24</v>
      </c>
      <c r="E21" s="389">
        <v>12</v>
      </c>
      <c r="F21" s="389">
        <v>36</v>
      </c>
      <c r="G21" s="389">
        <v>26</v>
      </c>
      <c r="H21" s="389">
        <v>22</v>
      </c>
      <c r="I21" s="389">
        <v>129</v>
      </c>
      <c r="J21" s="388"/>
      <c r="K21" s="433" t="s">
        <v>313</v>
      </c>
      <c r="L21" s="388"/>
      <c r="M21" s="388"/>
      <c r="N21" s="388"/>
      <c r="O21" s="388"/>
      <c r="P21" s="388"/>
      <c r="Q21" s="388"/>
    </row>
    <row r="22" spans="1:17">
      <c r="A22" s="388" t="s">
        <v>205</v>
      </c>
      <c r="B22" s="389">
        <v>2</v>
      </c>
      <c r="C22" s="389">
        <v>7</v>
      </c>
      <c r="D22" s="389">
        <v>17</v>
      </c>
      <c r="E22" s="389">
        <v>17</v>
      </c>
      <c r="F22" s="389">
        <v>29</v>
      </c>
      <c r="G22" s="389">
        <v>26</v>
      </c>
      <c r="H22" s="389">
        <v>27</v>
      </c>
      <c r="I22" s="389">
        <v>125</v>
      </c>
      <c r="J22" s="388"/>
      <c r="K22" s="432" t="s">
        <v>281</v>
      </c>
      <c r="L22" s="432" t="s">
        <v>309</v>
      </c>
      <c r="M22" s="432" t="s">
        <v>310</v>
      </c>
      <c r="N22" s="432" t="s">
        <v>311</v>
      </c>
      <c r="O22" s="432" t="s">
        <v>312</v>
      </c>
      <c r="P22" s="432" t="s">
        <v>124</v>
      </c>
      <c r="Q22" s="389" t="s">
        <v>407</v>
      </c>
    </row>
    <row r="23" spans="1:17">
      <c r="A23" s="388" t="s">
        <v>206</v>
      </c>
      <c r="B23" s="389">
        <v>0</v>
      </c>
      <c r="C23" s="389">
        <v>15</v>
      </c>
      <c r="D23" s="389">
        <v>20</v>
      </c>
      <c r="E23" s="389">
        <v>12</v>
      </c>
      <c r="F23" s="389">
        <v>22</v>
      </c>
      <c r="G23" s="389">
        <v>19</v>
      </c>
      <c r="H23" s="389">
        <v>20</v>
      </c>
      <c r="I23" s="389">
        <v>108</v>
      </c>
      <c r="J23" s="434" t="s">
        <v>12</v>
      </c>
      <c r="K23" s="389">
        <f t="shared" ref="K23:P23" si="0">SUM(C20:C23)</f>
        <v>35</v>
      </c>
      <c r="L23" s="389">
        <f t="shared" si="0"/>
        <v>79</v>
      </c>
      <c r="M23" s="389">
        <f t="shared" si="0"/>
        <v>54</v>
      </c>
      <c r="N23" s="389">
        <f t="shared" si="0"/>
        <v>113</v>
      </c>
      <c r="O23" s="389">
        <f t="shared" si="0"/>
        <v>91</v>
      </c>
      <c r="P23" s="389">
        <f t="shared" si="0"/>
        <v>104</v>
      </c>
      <c r="Q23" s="389">
        <f>SUM(K23:P23)</f>
        <v>476</v>
      </c>
    </row>
    <row r="24" spans="1:17">
      <c r="A24" s="388" t="s">
        <v>207</v>
      </c>
      <c r="B24" s="389">
        <v>0</v>
      </c>
      <c r="C24" s="389">
        <v>10</v>
      </c>
      <c r="D24" s="389">
        <v>13</v>
      </c>
      <c r="E24" s="389">
        <v>11</v>
      </c>
      <c r="F24" s="389">
        <v>42</v>
      </c>
      <c r="G24" s="389">
        <v>29</v>
      </c>
      <c r="H24" s="389">
        <v>23</v>
      </c>
      <c r="I24" s="389">
        <v>128</v>
      </c>
      <c r="J24" s="435" t="s">
        <v>12</v>
      </c>
      <c r="K24" s="389">
        <f t="shared" ref="K24:P24" si="1">SUM(C21:C24)</f>
        <v>38</v>
      </c>
      <c r="L24" s="389">
        <f t="shared" si="1"/>
        <v>74</v>
      </c>
      <c r="M24" s="389">
        <f t="shared" si="1"/>
        <v>52</v>
      </c>
      <c r="N24" s="389">
        <f t="shared" si="1"/>
        <v>129</v>
      </c>
      <c r="O24" s="389">
        <f t="shared" si="1"/>
        <v>100</v>
      </c>
      <c r="P24" s="389">
        <f t="shared" si="1"/>
        <v>92</v>
      </c>
      <c r="Q24" s="388"/>
    </row>
    <row r="25" spans="1:17">
      <c r="A25" s="388" t="s">
        <v>208</v>
      </c>
      <c r="B25" s="389">
        <v>0</v>
      </c>
      <c r="C25" s="389">
        <v>9</v>
      </c>
      <c r="D25" s="389">
        <v>11</v>
      </c>
      <c r="E25" s="389">
        <v>16</v>
      </c>
      <c r="F25" s="389">
        <v>18</v>
      </c>
      <c r="G25" s="389">
        <v>29</v>
      </c>
      <c r="H25" s="389">
        <v>26</v>
      </c>
      <c r="I25" s="389">
        <v>109</v>
      </c>
      <c r="J25" s="435" t="s">
        <v>12</v>
      </c>
      <c r="K25" s="389">
        <f t="shared" ref="K25:P25" si="2">SUM(C22:C25)</f>
        <v>41</v>
      </c>
      <c r="L25" s="389">
        <f t="shared" si="2"/>
        <v>61</v>
      </c>
      <c r="M25" s="389">
        <f t="shared" si="2"/>
        <v>56</v>
      </c>
      <c r="N25" s="389">
        <f t="shared" si="2"/>
        <v>111</v>
      </c>
      <c r="O25" s="389">
        <f t="shared" si="2"/>
        <v>103</v>
      </c>
      <c r="P25" s="389">
        <f t="shared" si="2"/>
        <v>96</v>
      </c>
      <c r="Q25" s="388"/>
    </row>
    <row r="26" spans="1:17">
      <c r="A26" s="388" t="s">
        <v>209</v>
      </c>
      <c r="B26" s="389">
        <v>1</v>
      </c>
      <c r="C26" s="389">
        <v>7</v>
      </c>
      <c r="D26" s="389">
        <v>18</v>
      </c>
      <c r="E26" s="389">
        <v>11</v>
      </c>
      <c r="F26" s="389">
        <v>37</v>
      </c>
      <c r="G26" s="389">
        <v>24</v>
      </c>
      <c r="H26" s="389">
        <v>19</v>
      </c>
      <c r="I26" s="389">
        <v>117</v>
      </c>
      <c r="J26" s="435" t="s">
        <v>12</v>
      </c>
      <c r="K26" s="389">
        <f t="shared" ref="K26:P26" si="3">SUM(C23:C26)</f>
        <v>41</v>
      </c>
      <c r="L26" s="389">
        <f t="shared" si="3"/>
        <v>62</v>
      </c>
      <c r="M26" s="389">
        <f t="shared" si="3"/>
        <v>50</v>
      </c>
      <c r="N26" s="389">
        <f t="shared" si="3"/>
        <v>119</v>
      </c>
      <c r="O26" s="389">
        <f t="shared" si="3"/>
        <v>101</v>
      </c>
      <c r="P26" s="389">
        <f t="shared" si="3"/>
        <v>88</v>
      </c>
      <c r="Q26" s="388"/>
    </row>
    <row r="27" spans="1:17">
      <c r="A27" s="388" t="s">
        <v>162</v>
      </c>
      <c r="B27" s="389">
        <v>1</v>
      </c>
      <c r="C27" s="389">
        <v>14</v>
      </c>
      <c r="D27" s="389">
        <v>20</v>
      </c>
      <c r="E27" s="389">
        <v>12</v>
      </c>
      <c r="F27" s="389">
        <v>29</v>
      </c>
      <c r="G27" s="389">
        <v>27</v>
      </c>
      <c r="H27" s="389">
        <v>19</v>
      </c>
      <c r="I27" s="389">
        <v>122</v>
      </c>
      <c r="J27" s="435" t="s">
        <v>13</v>
      </c>
      <c r="K27" s="389">
        <f t="shared" ref="K27:P27" si="4">SUM(C24:C27)</f>
        <v>40</v>
      </c>
      <c r="L27" s="389">
        <f t="shared" si="4"/>
        <v>62</v>
      </c>
      <c r="M27" s="389">
        <f t="shared" si="4"/>
        <v>50</v>
      </c>
      <c r="N27" s="389">
        <f t="shared" si="4"/>
        <v>126</v>
      </c>
      <c r="O27" s="389">
        <f t="shared" si="4"/>
        <v>109</v>
      </c>
      <c r="P27" s="389">
        <f t="shared" si="4"/>
        <v>87</v>
      </c>
      <c r="Q27" s="388"/>
    </row>
    <row r="28" spans="1:17">
      <c r="A28" s="388" t="s">
        <v>163</v>
      </c>
      <c r="B28" s="389">
        <v>2</v>
      </c>
      <c r="C28" s="389">
        <v>8</v>
      </c>
      <c r="D28" s="389">
        <v>18</v>
      </c>
      <c r="E28" s="389">
        <v>16</v>
      </c>
      <c r="F28" s="389">
        <v>22</v>
      </c>
      <c r="G28" s="389">
        <v>29</v>
      </c>
      <c r="H28" s="389">
        <v>28</v>
      </c>
      <c r="I28" s="389">
        <v>123</v>
      </c>
      <c r="J28" s="435" t="s">
        <v>13</v>
      </c>
      <c r="K28" s="389">
        <f t="shared" ref="K28:P28" si="5">SUM(C25:C28)</f>
        <v>38</v>
      </c>
      <c r="L28" s="389">
        <f t="shared" si="5"/>
        <v>67</v>
      </c>
      <c r="M28" s="389">
        <f t="shared" si="5"/>
        <v>55</v>
      </c>
      <c r="N28" s="389">
        <f t="shared" si="5"/>
        <v>106</v>
      </c>
      <c r="O28" s="389">
        <f t="shared" si="5"/>
        <v>109</v>
      </c>
      <c r="P28" s="389">
        <f t="shared" si="5"/>
        <v>92</v>
      </c>
      <c r="Q28" s="388"/>
    </row>
    <row r="29" spans="1:17">
      <c r="A29" s="388" t="s">
        <v>164</v>
      </c>
      <c r="B29" s="389">
        <v>4</v>
      </c>
      <c r="C29" s="389">
        <v>5</v>
      </c>
      <c r="D29" s="389">
        <v>12</v>
      </c>
      <c r="E29" s="389">
        <v>8</v>
      </c>
      <c r="F29" s="389">
        <v>22</v>
      </c>
      <c r="G29" s="389">
        <v>22</v>
      </c>
      <c r="H29" s="389">
        <v>13</v>
      </c>
      <c r="I29" s="389">
        <v>86</v>
      </c>
      <c r="J29" s="435" t="s">
        <v>13</v>
      </c>
      <c r="K29" s="389">
        <f t="shared" ref="K29:P29" si="6">SUM(C26:C29)</f>
        <v>34</v>
      </c>
      <c r="L29" s="389">
        <f t="shared" si="6"/>
        <v>68</v>
      </c>
      <c r="M29" s="389">
        <f t="shared" si="6"/>
        <v>47</v>
      </c>
      <c r="N29" s="389">
        <f t="shared" si="6"/>
        <v>110</v>
      </c>
      <c r="O29" s="389">
        <f t="shared" si="6"/>
        <v>102</v>
      </c>
      <c r="P29" s="389">
        <f t="shared" si="6"/>
        <v>79</v>
      </c>
      <c r="Q29" s="388"/>
    </row>
    <row r="30" spans="1:17">
      <c r="A30" s="388" t="s">
        <v>165</v>
      </c>
      <c r="B30" s="389">
        <v>8</v>
      </c>
      <c r="C30" s="389">
        <v>6</v>
      </c>
      <c r="D30" s="389">
        <v>17</v>
      </c>
      <c r="E30" s="389">
        <v>17</v>
      </c>
      <c r="F30" s="389">
        <v>24</v>
      </c>
      <c r="G30" s="389">
        <v>25</v>
      </c>
      <c r="H30" s="389">
        <v>27</v>
      </c>
      <c r="I30" s="389">
        <v>124</v>
      </c>
      <c r="J30" s="435" t="s">
        <v>13</v>
      </c>
      <c r="K30" s="389">
        <f t="shared" ref="K30:P30" si="7">SUM(C27:C30)</f>
        <v>33</v>
      </c>
      <c r="L30" s="389">
        <f t="shared" si="7"/>
        <v>67</v>
      </c>
      <c r="M30" s="389">
        <f t="shared" si="7"/>
        <v>53</v>
      </c>
      <c r="N30" s="389">
        <f t="shared" si="7"/>
        <v>97</v>
      </c>
      <c r="O30" s="389">
        <f t="shared" si="7"/>
        <v>103</v>
      </c>
      <c r="P30" s="389">
        <f t="shared" si="7"/>
        <v>87</v>
      </c>
      <c r="Q30" s="388"/>
    </row>
    <row r="31" spans="1:17">
      <c r="A31" s="388" t="s">
        <v>166</v>
      </c>
      <c r="B31" s="389">
        <v>0</v>
      </c>
      <c r="C31" s="389">
        <v>12</v>
      </c>
      <c r="D31" s="389">
        <v>17</v>
      </c>
      <c r="E31" s="389">
        <v>12</v>
      </c>
      <c r="F31" s="389">
        <v>27</v>
      </c>
      <c r="G31" s="389">
        <v>29</v>
      </c>
      <c r="H31" s="389">
        <v>16</v>
      </c>
      <c r="I31" s="389">
        <v>113</v>
      </c>
      <c r="J31" s="435" t="s">
        <v>14</v>
      </c>
      <c r="K31" s="389">
        <f t="shared" ref="K31:P31" si="8">SUM(C28:C31)</f>
        <v>31</v>
      </c>
      <c r="L31" s="389">
        <f t="shared" si="8"/>
        <v>64</v>
      </c>
      <c r="M31" s="389">
        <f t="shared" si="8"/>
        <v>53</v>
      </c>
      <c r="N31" s="389">
        <f t="shared" si="8"/>
        <v>95</v>
      </c>
      <c r="O31" s="389">
        <f t="shared" si="8"/>
        <v>105</v>
      </c>
      <c r="P31" s="389">
        <f t="shared" si="8"/>
        <v>84</v>
      </c>
      <c r="Q31" s="388"/>
    </row>
    <row r="32" spans="1:17">
      <c r="A32" s="388" t="s">
        <v>167</v>
      </c>
      <c r="B32" s="389">
        <v>4</v>
      </c>
      <c r="C32" s="389">
        <v>7</v>
      </c>
      <c r="D32" s="389">
        <v>20</v>
      </c>
      <c r="E32" s="389">
        <v>10</v>
      </c>
      <c r="F32" s="389">
        <v>21</v>
      </c>
      <c r="G32" s="389">
        <v>22</v>
      </c>
      <c r="H32" s="389">
        <v>22</v>
      </c>
      <c r="I32" s="389">
        <v>106</v>
      </c>
      <c r="J32" s="435" t="s">
        <v>14</v>
      </c>
      <c r="K32" s="389">
        <f t="shared" ref="K32:P32" si="9">SUM(C29:C32)</f>
        <v>30</v>
      </c>
      <c r="L32" s="389">
        <f t="shared" si="9"/>
        <v>66</v>
      </c>
      <c r="M32" s="389">
        <f t="shared" si="9"/>
        <v>47</v>
      </c>
      <c r="N32" s="389">
        <f t="shared" si="9"/>
        <v>94</v>
      </c>
      <c r="O32" s="389">
        <f t="shared" si="9"/>
        <v>98</v>
      </c>
      <c r="P32" s="389">
        <f t="shared" si="9"/>
        <v>78</v>
      </c>
      <c r="Q32" s="388"/>
    </row>
    <row r="33" spans="1:17">
      <c r="A33" s="388" t="s">
        <v>168</v>
      </c>
      <c r="B33" s="389">
        <v>1</v>
      </c>
      <c r="C33" s="389">
        <v>6</v>
      </c>
      <c r="D33" s="389">
        <v>7</v>
      </c>
      <c r="E33" s="389">
        <v>14</v>
      </c>
      <c r="F33" s="389">
        <v>25</v>
      </c>
      <c r="G33" s="389">
        <v>20</v>
      </c>
      <c r="H33" s="389">
        <v>13</v>
      </c>
      <c r="I33" s="389">
        <v>86</v>
      </c>
      <c r="J33" s="435" t="s">
        <v>14</v>
      </c>
      <c r="K33" s="389">
        <f t="shared" ref="K33:P33" si="10">SUM(C30:C33)</f>
        <v>31</v>
      </c>
      <c r="L33" s="389">
        <f t="shared" si="10"/>
        <v>61</v>
      </c>
      <c r="M33" s="389">
        <f t="shared" si="10"/>
        <v>53</v>
      </c>
      <c r="N33" s="389">
        <f t="shared" si="10"/>
        <v>97</v>
      </c>
      <c r="O33" s="389">
        <f t="shared" si="10"/>
        <v>96</v>
      </c>
      <c r="P33" s="389">
        <f t="shared" si="10"/>
        <v>78</v>
      </c>
      <c r="Q33" s="388"/>
    </row>
    <row r="34" spans="1:17">
      <c r="A34" s="388" t="s">
        <v>169</v>
      </c>
      <c r="B34" s="389">
        <v>2</v>
      </c>
      <c r="C34" s="389">
        <v>6</v>
      </c>
      <c r="D34" s="389">
        <v>10</v>
      </c>
      <c r="E34" s="389">
        <v>11</v>
      </c>
      <c r="F34" s="389">
        <v>29</v>
      </c>
      <c r="G34" s="389">
        <v>17</v>
      </c>
      <c r="H34" s="389">
        <v>25</v>
      </c>
      <c r="I34" s="389">
        <v>100</v>
      </c>
      <c r="J34" s="435" t="s">
        <v>14</v>
      </c>
      <c r="K34" s="389">
        <f t="shared" ref="K34:P34" si="11">SUM(C31:C34)</f>
        <v>31</v>
      </c>
      <c r="L34" s="389">
        <f t="shared" si="11"/>
        <v>54</v>
      </c>
      <c r="M34" s="389">
        <f t="shared" si="11"/>
        <v>47</v>
      </c>
      <c r="N34" s="389">
        <f t="shared" si="11"/>
        <v>102</v>
      </c>
      <c r="O34" s="389">
        <f t="shared" si="11"/>
        <v>88</v>
      </c>
      <c r="P34" s="389">
        <f t="shared" si="11"/>
        <v>76</v>
      </c>
      <c r="Q34" s="388"/>
    </row>
    <row r="35" spans="1:17">
      <c r="A35" s="388" t="s">
        <v>170</v>
      </c>
      <c r="B35" s="389">
        <v>0</v>
      </c>
      <c r="C35" s="389">
        <v>9</v>
      </c>
      <c r="D35" s="389">
        <v>18</v>
      </c>
      <c r="E35" s="389">
        <v>11</v>
      </c>
      <c r="F35" s="389">
        <v>30</v>
      </c>
      <c r="G35" s="389">
        <v>23</v>
      </c>
      <c r="H35" s="389">
        <v>26</v>
      </c>
      <c r="I35" s="389">
        <v>117</v>
      </c>
      <c r="J35" s="435" t="s">
        <v>15</v>
      </c>
      <c r="K35" s="389">
        <f t="shared" ref="K35:P35" si="12">SUM(C32:C35)</f>
        <v>28</v>
      </c>
      <c r="L35" s="389">
        <f t="shared" si="12"/>
        <v>55</v>
      </c>
      <c r="M35" s="389">
        <f t="shared" si="12"/>
        <v>46</v>
      </c>
      <c r="N35" s="389">
        <f t="shared" si="12"/>
        <v>105</v>
      </c>
      <c r="O35" s="389">
        <f t="shared" si="12"/>
        <v>82</v>
      </c>
      <c r="P35" s="389">
        <f t="shared" si="12"/>
        <v>86</v>
      </c>
      <c r="Q35" s="388"/>
    </row>
    <row r="36" spans="1:17">
      <c r="A36" s="388" t="s">
        <v>171</v>
      </c>
      <c r="B36" s="389">
        <v>3</v>
      </c>
      <c r="C36" s="389">
        <v>5</v>
      </c>
      <c r="D36" s="389">
        <v>18</v>
      </c>
      <c r="E36" s="389">
        <v>15</v>
      </c>
      <c r="F36" s="389">
        <v>32</v>
      </c>
      <c r="G36" s="389">
        <v>24</v>
      </c>
      <c r="H36" s="389">
        <v>17</v>
      </c>
      <c r="I36" s="389">
        <v>114</v>
      </c>
      <c r="J36" s="435" t="s">
        <v>15</v>
      </c>
      <c r="K36" s="389">
        <f t="shared" ref="K36:P36" si="13">SUM(C33:C36)</f>
        <v>26</v>
      </c>
      <c r="L36" s="389">
        <f t="shared" si="13"/>
        <v>53</v>
      </c>
      <c r="M36" s="389">
        <f t="shared" si="13"/>
        <v>51</v>
      </c>
      <c r="N36" s="389">
        <f t="shared" si="13"/>
        <v>116</v>
      </c>
      <c r="O36" s="389">
        <f t="shared" si="13"/>
        <v>84</v>
      </c>
      <c r="P36" s="389">
        <f t="shared" si="13"/>
        <v>81</v>
      </c>
      <c r="Q36" s="388"/>
    </row>
    <row r="37" spans="1:17">
      <c r="A37" s="388" t="s">
        <v>172</v>
      </c>
      <c r="B37" s="389">
        <v>2</v>
      </c>
      <c r="C37" s="389">
        <v>4</v>
      </c>
      <c r="D37" s="389">
        <v>19</v>
      </c>
      <c r="E37" s="389">
        <v>17</v>
      </c>
      <c r="F37" s="389">
        <v>37</v>
      </c>
      <c r="G37" s="389">
        <v>22</v>
      </c>
      <c r="H37" s="389">
        <v>19</v>
      </c>
      <c r="I37" s="389">
        <v>120</v>
      </c>
      <c r="J37" s="435" t="s">
        <v>15</v>
      </c>
      <c r="K37" s="389">
        <f t="shared" ref="K37:P37" si="14">SUM(C34:C37)</f>
        <v>24</v>
      </c>
      <c r="L37" s="389">
        <f t="shared" si="14"/>
        <v>65</v>
      </c>
      <c r="M37" s="389">
        <f t="shared" si="14"/>
        <v>54</v>
      </c>
      <c r="N37" s="389">
        <f t="shared" si="14"/>
        <v>128</v>
      </c>
      <c r="O37" s="389">
        <f t="shared" si="14"/>
        <v>86</v>
      </c>
      <c r="P37" s="389">
        <f t="shared" si="14"/>
        <v>87</v>
      </c>
      <c r="Q37" s="388"/>
    </row>
    <row r="38" spans="1:17">
      <c r="A38" s="388" t="s">
        <v>173</v>
      </c>
      <c r="B38" s="389">
        <v>1</v>
      </c>
      <c r="C38" s="389">
        <v>9</v>
      </c>
      <c r="D38" s="389">
        <v>18</v>
      </c>
      <c r="E38" s="389">
        <v>13</v>
      </c>
      <c r="F38" s="389">
        <v>27</v>
      </c>
      <c r="G38" s="389">
        <v>20</v>
      </c>
      <c r="H38" s="389">
        <v>22</v>
      </c>
      <c r="I38" s="389">
        <v>110</v>
      </c>
      <c r="J38" s="435" t="s">
        <v>15</v>
      </c>
      <c r="K38" s="389">
        <f t="shared" ref="K38:P38" si="15">SUM(C35:C38)</f>
        <v>27</v>
      </c>
      <c r="L38" s="389">
        <f t="shared" si="15"/>
        <v>73</v>
      </c>
      <c r="M38" s="389">
        <f t="shared" si="15"/>
        <v>56</v>
      </c>
      <c r="N38" s="389">
        <f t="shared" si="15"/>
        <v>126</v>
      </c>
      <c r="O38" s="389">
        <f t="shared" si="15"/>
        <v>89</v>
      </c>
      <c r="P38" s="389">
        <f t="shared" si="15"/>
        <v>84</v>
      </c>
      <c r="Q38" s="388"/>
    </row>
    <row r="39" spans="1:17">
      <c r="A39" s="388" t="s">
        <v>174</v>
      </c>
      <c r="B39" s="389">
        <v>1</v>
      </c>
      <c r="C39" s="389">
        <v>5</v>
      </c>
      <c r="D39" s="389">
        <v>24</v>
      </c>
      <c r="E39" s="389">
        <v>19</v>
      </c>
      <c r="F39" s="389">
        <v>20</v>
      </c>
      <c r="G39" s="389">
        <v>26</v>
      </c>
      <c r="H39" s="389">
        <v>22</v>
      </c>
      <c r="I39" s="389">
        <v>117</v>
      </c>
      <c r="J39" s="435" t="s">
        <v>16</v>
      </c>
      <c r="K39" s="389">
        <f t="shared" ref="K39:P39" si="16">SUM(C36:C39)</f>
        <v>23</v>
      </c>
      <c r="L39" s="389">
        <f t="shared" si="16"/>
        <v>79</v>
      </c>
      <c r="M39" s="389">
        <f t="shared" si="16"/>
        <v>64</v>
      </c>
      <c r="N39" s="389">
        <f t="shared" si="16"/>
        <v>116</v>
      </c>
      <c r="O39" s="389">
        <f t="shared" si="16"/>
        <v>92</v>
      </c>
      <c r="P39" s="389">
        <f t="shared" si="16"/>
        <v>80</v>
      </c>
      <c r="Q39" s="388"/>
    </row>
    <row r="40" spans="1:17">
      <c r="A40" s="388" t="s">
        <v>175</v>
      </c>
      <c r="B40" s="389">
        <v>0</v>
      </c>
      <c r="C40" s="389">
        <v>5</v>
      </c>
      <c r="D40" s="389">
        <v>16</v>
      </c>
      <c r="E40" s="389">
        <v>9</v>
      </c>
      <c r="F40" s="389">
        <v>19</v>
      </c>
      <c r="G40" s="389">
        <v>26</v>
      </c>
      <c r="H40" s="389">
        <v>24</v>
      </c>
      <c r="I40" s="389">
        <v>99</v>
      </c>
      <c r="J40" s="435" t="s">
        <v>16</v>
      </c>
      <c r="K40" s="389">
        <f t="shared" ref="K40:P40" si="17">SUM(C37:C40)</f>
        <v>23</v>
      </c>
      <c r="L40" s="389">
        <f t="shared" si="17"/>
        <v>77</v>
      </c>
      <c r="M40" s="389">
        <f t="shared" si="17"/>
        <v>58</v>
      </c>
      <c r="N40" s="389">
        <f t="shared" si="17"/>
        <v>103</v>
      </c>
      <c r="O40" s="389">
        <f t="shared" si="17"/>
        <v>94</v>
      </c>
      <c r="P40" s="389">
        <f t="shared" si="17"/>
        <v>87</v>
      </c>
      <c r="Q40" s="388"/>
    </row>
    <row r="41" spans="1:17">
      <c r="A41" s="388" t="s">
        <v>176</v>
      </c>
      <c r="B41" s="389">
        <v>4</v>
      </c>
      <c r="C41" s="389">
        <v>4</v>
      </c>
      <c r="D41" s="389">
        <v>25</v>
      </c>
      <c r="E41" s="389">
        <v>15</v>
      </c>
      <c r="F41" s="389">
        <v>21</v>
      </c>
      <c r="G41" s="389">
        <v>27</v>
      </c>
      <c r="H41" s="389">
        <v>14</v>
      </c>
      <c r="I41" s="389">
        <v>110</v>
      </c>
      <c r="J41" s="435" t="s">
        <v>16</v>
      </c>
      <c r="K41" s="389">
        <f t="shared" ref="K41:P41" si="18">SUM(C38:C41)</f>
        <v>23</v>
      </c>
      <c r="L41" s="389">
        <f t="shared" si="18"/>
        <v>83</v>
      </c>
      <c r="M41" s="389">
        <f t="shared" si="18"/>
        <v>56</v>
      </c>
      <c r="N41" s="389">
        <f t="shared" si="18"/>
        <v>87</v>
      </c>
      <c r="O41" s="389">
        <f t="shared" si="18"/>
        <v>99</v>
      </c>
      <c r="P41" s="389">
        <f t="shared" si="18"/>
        <v>82</v>
      </c>
      <c r="Q41" s="388"/>
    </row>
    <row r="42" spans="1:17">
      <c r="A42" s="388" t="s">
        <v>177</v>
      </c>
      <c r="B42" s="389">
        <v>3</v>
      </c>
      <c r="C42" s="389">
        <v>11</v>
      </c>
      <c r="D42" s="389">
        <v>16</v>
      </c>
      <c r="E42" s="389">
        <v>13</v>
      </c>
      <c r="F42" s="389">
        <v>24</v>
      </c>
      <c r="G42" s="389">
        <v>27</v>
      </c>
      <c r="H42" s="389">
        <v>15</v>
      </c>
      <c r="I42" s="389">
        <v>109</v>
      </c>
      <c r="J42" s="435" t="s">
        <v>16</v>
      </c>
      <c r="K42" s="389">
        <f t="shared" ref="K42:P42" si="19">SUM(C39:C42)</f>
        <v>25</v>
      </c>
      <c r="L42" s="389">
        <f t="shared" si="19"/>
        <v>81</v>
      </c>
      <c r="M42" s="389">
        <f t="shared" si="19"/>
        <v>56</v>
      </c>
      <c r="N42" s="389">
        <f t="shared" si="19"/>
        <v>84</v>
      </c>
      <c r="O42" s="389">
        <f t="shared" si="19"/>
        <v>106</v>
      </c>
      <c r="P42" s="389">
        <f t="shared" si="19"/>
        <v>75</v>
      </c>
      <c r="Q42" s="388"/>
    </row>
    <row r="43" spans="1:17">
      <c r="A43" s="388" t="s">
        <v>178</v>
      </c>
      <c r="B43" s="389">
        <v>0</v>
      </c>
      <c r="C43" s="389">
        <v>13</v>
      </c>
      <c r="D43" s="389">
        <v>24</v>
      </c>
      <c r="E43" s="389">
        <v>18</v>
      </c>
      <c r="F43" s="389">
        <v>12</v>
      </c>
      <c r="G43" s="389">
        <v>30</v>
      </c>
      <c r="H43" s="389">
        <v>22</v>
      </c>
      <c r="I43" s="389">
        <v>119</v>
      </c>
      <c r="J43" s="435" t="s">
        <v>17</v>
      </c>
      <c r="K43" s="389">
        <f t="shared" ref="K43:P43" si="20">SUM(C40:C43)</f>
        <v>33</v>
      </c>
      <c r="L43" s="389">
        <f t="shared" si="20"/>
        <v>81</v>
      </c>
      <c r="M43" s="389">
        <f t="shared" si="20"/>
        <v>55</v>
      </c>
      <c r="N43" s="389">
        <f t="shared" si="20"/>
        <v>76</v>
      </c>
      <c r="O43" s="389">
        <f t="shared" si="20"/>
        <v>110</v>
      </c>
      <c r="P43" s="389">
        <f t="shared" si="20"/>
        <v>75</v>
      </c>
      <c r="Q43" s="388"/>
    </row>
    <row r="44" spans="1:17">
      <c r="A44" s="388" t="s">
        <v>179</v>
      </c>
      <c r="B44" s="389">
        <v>0</v>
      </c>
      <c r="C44" s="389">
        <v>5</v>
      </c>
      <c r="D44" s="389">
        <v>20</v>
      </c>
      <c r="E44" s="389">
        <v>14</v>
      </c>
      <c r="F44" s="389">
        <v>24</v>
      </c>
      <c r="G44" s="389">
        <v>35</v>
      </c>
      <c r="H44" s="389">
        <v>15</v>
      </c>
      <c r="I44" s="389">
        <v>113</v>
      </c>
      <c r="J44" s="435" t="s">
        <v>17</v>
      </c>
      <c r="K44" s="389">
        <f t="shared" ref="K44:P44" si="21">SUM(C41:C44)</f>
        <v>33</v>
      </c>
      <c r="L44" s="389">
        <f t="shared" si="21"/>
        <v>85</v>
      </c>
      <c r="M44" s="389">
        <f t="shared" si="21"/>
        <v>60</v>
      </c>
      <c r="N44" s="389">
        <f t="shared" si="21"/>
        <v>81</v>
      </c>
      <c r="O44" s="389">
        <f t="shared" si="21"/>
        <v>119</v>
      </c>
      <c r="P44" s="389">
        <f t="shared" si="21"/>
        <v>66</v>
      </c>
      <c r="Q44" s="388"/>
    </row>
    <row r="45" spans="1:17">
      <c r="A45" s="388" t="s">
        <v>180</v>
      </c>
      <c r="B45" s="389">
        <v>0</v>
      </c>
      <c r="C45" s="389">
        <v>8</v>
      </c>
      <c r="D45" s="389">
        <v>18</v>
      </c>
      <c r="E45" s="389">
        <v>9</v>
      </c>
      <c r="F45" s="389">
        <v>13</v>
      </c>
      <c r="G45" s="389">
        <v>17</v>
      </c>
      <c r="H45" s="389">
        <v>12</v>
      </c>
      <c r="I45" s="389">
        <v>77</v>
      </c>
      <c r="J45" s="435" t="s">
        <v>17</v>
      </c>
      <c r="K45" s="389">
        <f t="shared" ref="K45:P45" si="22">SUM(C42:C45)</f>
        <v>37</v>
      </c>
      <c r="L45" s="389">
        <f t="shared" si="22"/>
        <v>78</v>
      </c>
      <c r="M45" s="389">
        <f t="shared" si="22"/>
        <v>54</v>
      </c>
      <c r="N45" s="389">
        <f t="shared" si="22"/>
        <v>73</v>
      </c>
      <c r="O45" s="389">
        <f t="shared" si="22"/>
        <v>109</v>
      </c>
      <c r="P45" s="389">
        <f t="shared" si="22"/>
        <v>64</v>
      </c>
      <c r="Q45" s="388"/>
    </row>
    <row r="46" spans="1:17">
      <c r="A46" s="388" t="s">
        <v>181</v>
      </c>
      <c r="B46" s="389">
        <v>0</v>
      </c>
      <c r="C46" s="389">
        <v>5</v>
      </c>
      <c r="D46" s="389">
        <v>22</v>
      </c>
      <c r="E46" s="389">
        <v>8</v>
      </c>
      <c r="F46" s="389">
        <v>19</v>
      </c>
      <c r="G46" s="389">
        <v>21</v>
      </c>
      <c r="H46" s="389">
        <v>21</v>
      </c>
      <c r="I46" s="389">
        <v>96</v>
      </c>
      <c r="J46" s="435" t="s">
        <v>17</v>
      </c>
      <c r="K46" s="389">
        <f t="shared" ref="K46:P46" si="23">SUM(C43:C46)</f>
        <v>31</v>
      </c>
      <c r="L46" s="389">
        <f t="shared" si="23"/>
        <v>84</v>
      </c>
      <c r="M46" s="389">
        <f t="shared" si="23"/>
        <v>49</v>
      </c>
      <c r="N46" s="389">
        <f t="shared" si="23"/>
        <v>68</v>
      </c>
      <c r="O46" s="389">
        <f t="shared" si="23"/>
        <v>103</v>
      </c>
      <c r="P46" s="389">
        <f t="shared" si="23"/>
        <v>70</v>
      </c>
      <c r="Q46" s="388"/>
    </row>
    <row r="47" spans="1:17">
      <c r="A47" s="388" t="s">
        <v>182</v>
      </c>
      <c r="B47" s="389">
        <v>0</v>
      </c>
      <c r="C47" s="389">
        <v>5</v>
      </c>
      <c r="D47" s="389">
        <v>7</v>
      </c>
      <c r="E47" s="389">
        <v>10</v>
      </c>
      <c r="F47" s="389">
        <v>21</v>
      </c>
      <c r="G47" s="389">
        <v>33</v>
      </c>
      <c r="H47" s="389">
        <v>22</v>
      </c>
      <c r="I47" s="389">
        <v>98</v>
      </c>
      <c r="J47" s="435" t="s">
        <v>18</v>
      </c>
      <c r="K47" s="389">
        <f t="shared" ref="K47:P47" si="24">SUM(C44:C47)</f>
        <v>23</v>
      </c>
      <c r="L47" s="389">
        <f t="shared" si="24"/>
        <v>67</v>
      </c>
      <c r="M47" s="389">
        <f t="shared" si="24"/>
        <v>41</v>
      </c>
      <c r="N47" s="389">
        <f t="shared" si="24"/>
        <v>77</v>
      </c>
      <c r="O47" s="389">
        <f t="shared" si="24"/>
        <v>106</v>
      </c>
      <c r="P47" s="389">
        <f t="shared" si="24"/>
        <v>70</v>
      </c>
      <c r="Q47" s="388"/>
    </row>
    <row r="48" spans="1:17">
      <c r="A48" s="388" t="s">
        <v>183</v>
      </c>
      <c r="B48" s="389">
        <v>0</v>
      </c>
      <c r="C48" s="389">
        <v>5</v>
      </c>
      <c r="D48" s="389">
        <v>16</v>
      </c>
      <c r="E48" s="389">
        <v>10</v>
      </c>
      <c r="F48" s="389">
        <v>17</v>
      </c>
      <c r="G48" s="389">
        <v>21</v>
      </c>
      <c r="H48" s="389">
        <v>25</v>
      </c>
      <c r="I48" s="389">
        <v>94</v>
      </c>
      <c r="J48" s="435" t="s">
        <v>18</v>
      </c>
      <c r="K48" s="389">
        <f t="shared" ref="K48:P48" si="25">SUM(C45:C48)</f>
        <v>23</v>
      </c>
      <c r="L48" s="389">
        <f t="shared" si="25"/>
        <v>63</v>
      </c>
      <c r="M48" s="389">
        <f t="shared" si="25"/>
        <v>37</v>
      </c>
      <c r="N48" s="389">
        <f t="shared" si="25"/>
        <v>70</v>
      </c>
      <c r="O48" s="389">
        <f t="shared" si="25"/>
        <v>92</v>
      </c>
      <c r="P48" s="389">
        <f t="shared" si="25"/>
        <v>80</v>
      </c>
      <c r="Q48" s="388"/>
    </row>
    <row r="49" spans="1:25">
      <c r="A49" s="388" t="s">
        <v>184</v>
      </c>
      <c r="B49" s="389">
        <v>0</v>
      </c>
      <c r="C49" s="389">
        <v>6</v>
      </c>
      <c r="D49" s="389">
        <v>17</v>
      </c>
      <c r="E49" s="389">
        <v>15</v>
      </c>
      <c r="F49" s="389">
        <v>16</v>
      </c>
      <c r="G49" s="389">
        <v>22</v>
      </c>
      <c r="H49" s="389">
        <v>18</v>
      </c>
      <c r="I49" s="389">
        <v>94</v>
      </c>
      <c r="J49" s="435" t="s">
        <v>18</v>
      </c>
      <c r="K49" s="389">
        <f t="shared" ref="K49:P49" si="26">SUM(C46:C49)</f>
        <v>21</v>
      </c>
      <c r="L49" s="389">
        <f t="shared" si="26"/>
        <v>62</v>
      </c>
      <c r="M49" s="389">
        <f t="shared" si="26"/>
        <v>43</v>
      </c>
      <c r="N49" s="389">
        <f t="shared" si="26"/>
        <v>73</v>
      </c>
      <c r="O49" s="389">
        <f t="shared" si="26"/>
        <v>97</v>
      </c>
      <c r="P49" s="389">
        <f t="shared" si="26"/>
        <v>86</v>
      </c>
      <c r="Q49" s="388"/>
    </row>
    <row r="50" spans="1:25">
      <c r="A50" s="388" t="s">
        <v>185</v>
      </c>
      <c r="B50" s="389">
        <v>0</v>
      </c>
      <c r="C50" s="389">
        <v>9</v>
      </c>
      <c r="D50" s="389">
        <v>21</v>
      </c>
      <c r="E50" s="389">
        <v>7</v>
      </c>
      <c r="F50" s="389">
        <v>24</v>
      </c>
      <c r="G50" s="389">
        <v>20</v>
      </c>
      <c r="H50" s="389">
        <v>26</v>
      </c>
      <c r="I50" s="389">
        <v>107</v>
      </c>
      <c r="J50" s="435" t="s">
        <v>18</v>
      </c>
      <c r="K50" s="389">
        <f t="shared" ref="K50:P50" si="27">SUM(C47:C50)</f>
        <v>25</v>
      </c>
      <c r="L50" s="389">
        <f t="shared" si="27"/>
        <v>61</v>
      </c>
      <c r="M50" s="389">
        <f t="shared" si="27"/>
        <v>42</v>
      </c>
      <c r="N50" s="389">
        <f t="shared" si="27"/>
        <v>78</v>
      </c>
      <c r="O50" s="389">
        <f t="shared" si="27"/>
        <v>96</v>
      </c>
      <c r="P50" s="389">
        <f t="shared" si="27"/>
        <v>91</v>
      </c>
      <c r="Q50" s="388"/>
    </row>
    <row r="51" spans="1:25">
      <c r="A51" s="388" t="s">
        <v>186</v>
      </c>
      <c r="B51" s="389">
        <v>0</v>
      </c>
      <c r="C51" s="389">
        <v>8</v>
      </c>
      <c r="D51" s="389">
        <v>14</v>
      </c>
      <c r="E51" s="389">
        <v>19</v>
      </c>
      <c r="F51" s="389">
        <v>26</v>
      </c>
      <c r="G51" s="389">
        <v>14</v>
      </c>
      <c r="H51" s="389">
        <v>16</v>
      </c>
      <c r="I51" s="389">
        <v>97</v>
      </c>
      <c r="J51" s="435" t="s">
        <v>19</v>
      </c>
      <c r="K51" s="389">
        <f t="shared" ref="K51:P51" si="28">SUM(C48:C51)</f>
        <v>28</v>
      </c>
      <c r="L51" s="389">
        <f t="shared" si="28"/>
        <v>68</v>
      </c>
      <c r="M51" s="389">
        <f t="shared" si="28"/>
        <v>51</v>
      </c>
      <c r="N51" s="389">
        <f t="shared" si="28"/>
        <v>83</v>
      </c>
      <c r="O51" s="389">
        <f t="shared" si="28"/>
        <v>77</v>
      </c>
      <c r="P51" s="389">
        <f t="shared" si="28"/>
        <v>85</v>
      </c>
      <c r="Q51" s="388"/>
    </row>
    <row r="52" spans="1:25">
      <c r="A52" s="388" t="s">
        <v>187</v>
      </c>
      <c r="B52" s="389">
        <v>0</v>
      </c>
      <c r="C52" s="389">
        <v>0</v>
      </c>
      <c r="D52" s="389">
        <v>13</v>
      </c>
      <c r="E52" s="389">
        <v>20</v>
      </c>
      <c r="F52" s="389">
        <v>24</v>
      </c>
      <c r="G52" s="389">
        <v>28</v>
      </c>
      <c r="H52" s="389">
        <v>19</v>
      </c>
      <c r="I52" s="389">
        <v>104</v>
      </c>
      <c r="J52" s="435" t="s">
        <v>19</v>
      </c>
      <c r="K52" s="389">
        <f t="shared" ref="K52:P52" si="29">SUM(C49:C52)</f>
        <v>23</v>
      </c>
      <c r="L52" s="389">
        <f t="shared" si="29"/>
        <v>65</v>
      </c>
      <c r="M52" s="389">
        <f t="shared" si="29"/>
        <v>61</v>
      </c>
      <c r="N52" s="389">
        <f t="shared" si="29"/>
        <v>90</v>
      </c>
      <c r="O52" s="389">
        <f t="shared" si="29"/>
        <v>84</v>
      </c>
      <c r="P52" s="389">
        <f t="shared" si="29"/>
        <v>79</v>
      </c>
      <c r="Q52" s="388"/>
    </row>
    <row r="53" spans="1:25">
      <c r="A53" s="388" t="s">
        <v>188</v>
      </c>
      <c r="B53" s="389">
        <v>0</v>
      </c>
      <c r="C53" s="389">
        <v>9</v>
      </c>
      <c r="D53" s="389">
        <v>20</v>
      </c>
      <c r="E53" s="389">
        <v>8</v>
      </c>
      <c r="F53" s="389">
        <v>25</v>
      </c>
      <c r="G53" s="389">
        <v>21</v>
      </c>
      <c r="H53" s="389">
        <v>16</v>
      </c>
      <c r="I53" s="389">
        <v>99</v>
      </c>
      <c r="J53" s="435" t="s">
        <v>19</v>
      </c>
      <c r="K53" s="389">
        <f t="shared" ref="K53:P53" si="30">SUM(C50:C53)</f>
        <v>26</v>
      </c>
      <c r="L53" s="389">
        <f t="shared" si="30"/>
        <v>68</v>
      </c>
      <c r="M53" s="389">
        <f t="shared" si="30"/>
        <v>54</v>
      </c>
      <c r="N53" s="389">
        <f t="shared" si="30"/>
        <v>99</v>
      </c>
      <c r="O53" s="389">
        <f t="shared" si="30"/>
        <v>83</v>
      </c>
      <c r="P53" s="389">
        <f t="shared" si="30"/>
        <v>77</v>
      </c>
      <c r="Q53" s="388"/>
    </row>
    <row r="54" spans="1:25">
      <c r="A54" s="388" t="s">
        <v>189</v>
      </c>
      <c r="B54" s="389">
        <v>0</v>
      </c>
      <c r="C54" s="389">
        <v>10</v>
      </c>
      <c r="D54" s="389">
        <v>18</v>
      </c>
      <c r="E54" s="389">
        <v>20</v>
      </c>
      <c r="F54" s="389">
        <v>23</v>
      </c>
      <c r="G54" s="389">
        <v>24</v>
      </c>
      <c r="H54" s="389">
        <v>26</v>
      </c>
      <c r="I54" s="389">
        <v>121</v>
      </c>
      <c r="J54" s="435" t="s">
        <v>19</v>
      </c>
      <c r="K54" s="389">
        <f t="shared" ref="K54:P54" si="31">SUM(C51:C54)</f>
        <v>27</v>
      </c>
      <c r="L54" s="389">
        <f t="shared" si="31"/>
        <v>65</v>
      </c>
      <c r="M54" s="389">
        <f t="shared" si="31"/>
        <v>67</v>
      </c>
      <c r="N54" s="389">
        <f t="shared" si="31"/>
        <v>98</v>
      </c>
      <c r="O54" s="389">
        <f t="shared" si="31"/>
        <v>87</v>
      </c>
      <c r="P54" s="389">
        <f t="shared" si="31"/>
        <v>77</v>
      </c>
      <c r="Q54" s="388"/>
    </row>
    <row r="55" spans="1:25">
      <c r="A55" s="388" t="s">
        <v>190</v>
      </c>
      <c r="B55" s="389">
        <v>0</v>
      </c>
      <c r="C55" s="389">
        <v>9</v>
      </c>
      <c r="D55" s="389">
        <v>20</v>
      </c>
      <c r="E55" s="389">
        <v>12</v>
      </c>
      <c r="F55" s="389">
        <v>32</v>
      </c>
      <c r="G55" s="389">
        <v>21</v>
      </c>
      <c r="H55" s="389">
        <v>14</v>
      </c>
      <c r="I55" s="389">
        <v>108</v>
      </c>
      <c r="J55" s="435" t="s">
        <v>20</v>
      </c>
      <c r="K55" s="389">
        <f t="shared" ref="K55:P55" si="32">SUM(C52:C55)</f>
        <v>28</v>
      </c>
      <c r="L55" s="389">
        <f t="shared" si="32"/>
        <v>71</v>
      </c>
      <c r="M55" s="389">
        <f t="shared" si="32"/>
        <v>60</v>
      </c>
      <c r="N55" s="389">
        <f t="shared" si="32"/>
        <v>104</v>
      </c>
      <c r="O55" s="389">
        <f t="shared" si="32"/>
        <v>94</v>
      </c>
      <c r="P55" s="389">
        <f t="shared" si="32"/>
        <v>75</v>
      </c>
      <c r="Q55" s="388"/>
    </row>
    <row r="56" spans="1:25">
      <c r="A56" s="388" t="s">
        <v>191</v>
      </c>
      <c r="B56" s="389">
        <v>0</v>
      </c>
      <c r="C56" s="389">
        <v>8</v>
      </c>
      <c r="D56" s="389">
        <v>13</v>
      </c>
      <c r="E56" s="389">
        <v>16</v>
      </c>
      <c r="F56" s="389">
        <v>16</v>
      </c>
      <c r="G56" s="389">
        <v>17</v>
      </c>
      <c r="H56" s="389">
        <v>19</v>
      </c>
      <c r="I56" s="389">
        <v>89</v>
      </c>
      <c r="J56" s="435" t="s">
        <v>20</v>
      </c>
      <c r="K56" s="389">
        <f t="shared" ref="K56:P56" si="33">SUM(C53:C56)</f>
        <v>36</v>
      </c>
      <c r="L56" s="389">
        <f t="shared" si="33"/>
        <v>71</v>
      </c>
      <c r="M56" s="389">
        <f t="shared" si="33"/>
        <v>56</v>
      </c>
      <c r="N56" s="389">
        <f t="shared" si="33"/>
        <v>96</v>
      </c>
      <c r="O56" s="389">
        <f t="shared" si="33"/>
        <v>83</v>
      </c>
      <c r="P56" s="389">
        <f t="shared" si="33"/>
        <v>75</v>
      </c>
      <c r="Q56" s="388"/>
    </row>
    <row r="57" spans="1:25">
      <c r="A57" s="388" t="s">
        <v>192</v>
      </c>
      <c r="B57" s="389">
        <v>0</v>
      </c>
      <c r="C57" s="389">
        <v>3</v>
      </c>
      <c r="D57" s="389">
        <v>10</v>
      </c>
      <c r="E57" s="389">
        <v>17</v>
      </c>
      <c r="F57" s="389">
        <v>12</v>
      </c>
      <c r="G57" s="389">
        <v>13</v>
      </c>
      <c r="H57" s="389">
        <v>12</v>
      </c>
      <c r="I57" s="389">
        <v>67</v>
      </c>
      <c r="J57" s="435" t="s">
        <v>20</v>
      </c>
      <c r="K57" s="389">
        <f t="shared" ref="K57:P57" si="34">SUM(C54:C57)</f>
        <v>30</v>
      </c>
      <c r="L57" s="389">
        <f t="shared" si="34"/>
        <v>61</v>
      </c>
      <c r="M57" s="389">
        <f t="shared" si="34"/>
        <v>65</v>
      </c>
      <c r="N57" s="389">
        <f t="shared" si="34"/>
        <v>83</v>
      </c>
      <c r="O57" s="389">
        <f t="shared" si="34"/>
        <v>75</v>
      </c>
      <c r="P57" s="389">
        <f t="shared" si="34"/>
        <v>71</v>
      </c>
      <c r="Q57" s="388"/>
    </row>
    <row r="58" spans="1:25">
      <c r="A58" s="388" t="s">
        <v>193</v>
      </c>
      <c r="B58" s="389">
        <v>0</v>
      </c>
      <c r="C58" s="389">
        <v>3</v>
      </c>
      <c r="D58" s="389">
        <v>14</v>
      </c>
      <c r="E58" s="389">
        <v>16</v>
      </c>
      <c r="F58" s="389">
        <v>22</v>
      </c>
      <c r="G58" s="389">
        <v>23</v>
      </c>
      <c r="H58" s="389">
        <v>24</v>
      </c>
      <c r="I58" s="389">
        <v>102</v>
      </c>
      <c r="J58" s="435" t="s">
        <v>20</v>
      </c>
      <c r="K58" s="389">
        <f t="shared" ref="K58:P58" si="35">SUM(C55:C58)</f>
        <v>23</v>
      </c>
      <c r="L58" s="389">
        <f t="shared" si="35"/>
        <v>57</v>
      </c>
      <c r="M58" s="389">
        <f t="shared" si="35"/>
        <v>61</v>
      </c>
      <c r="N58" s="389">
        <f t="shared" si="35"/>
        <v>82</v>
      </c>
      <c r="O58" s="389">
        <f t="shared" si="35"/>
        <v>74</v>
      </c>
      <c r="P58" s="389">
        <f t="shared" si="35"/>
        <v>69</v>
      </c>
      <c r="Q58" s="388"/>
      <c r="Y58" s="80"/>
    </row>
    <row r="59" spans="1:25">
      <c r="A59" s="388" t="s">
        <v>194</v>
      </c>
      <c r="B59" s="389">
        <v>0</v>
      </c>
      <c r="C59" s="389">
        <v>12</v>
      </c>
      <c r="D59" s="389">
        <v>12</v>
      </c>
      <c r="E59" s="389">
        <v>12</v>
      </c>
      <c r="F59" s="389">
        <v>21</v>
      </c>
      <c r="G59" s="389">
        <v>27</v>
      </c>
      <c r="H59" s="389">
        <v>21</v>
      </c>
      <c r="I59" s="389">
        <v>105</v>
      </c>
      <c r="J59" s="435" t="s">
        <v>21</v>
      </c>
      <c r="K59" s="389">
        <f t="shared" ref="K59:P59" si="36">SUM(C56:C59)</f>
        <v>26</v>
      </c>
      <c r="L59" s="389">
        <f t="shared" si="36"/>
        <v>49</v>
      </c>
      <c r="M59" s="389">
        <f t="shared" si="36"/>
        <v>61</v>
      </c>
      <c r="N59" s="389">
        <f t="shared" si="36"/>
        <v>71</v>
      </c>
      <c r="O59" s="389">
        <f t="shared" si="36"/>
        <v>80</v>
      </c>
      <c r="P59" s="389">
        <f t="shared" si="36"/>
        <v>76</v>
      </c>
      <c r="Q59" s="388"/>
      <c r="Y59" s="80"/>
    </row>
    <row r="60" spans="1:25">
      <c r="A60" s="388" t="s">
        <v>195</v>
      </c>
      <c r="B60" s="389">
        <v>0</v>
      </c>
      <c r="C60" s="389">
        <v>5</v>
      </c>
      <c r="D60" s="389">
        <v>16</v>
      </c>
      <c r="E60" s="389">
        <v>16</v>
      </c>
      <c r="F60" s="389">
        <v>32</v>
      </c>
      <c r="G60" s="389">
        <v>19</v>
      </c>
      <c r="H60" s="389">
        <v>19</v>
      </c>
      <c r="I60" s="389">
        <v>107</v>
      </c>
      <c r="J60" s="435" t="s">
        <v>21</v>
      </c>
      <c r="K60" s="389">
        <f t="shared" ref="K60:P60" si="37">SUM(C57:C60)</f>
        <v>23</v>
      </c>
      <c r="L60" s="389">
        <f t="shared" si="37"/>
        <v>52</v>
      </c>
      <c r="M60" s="389">
        <f t="shared" si="37"/>
        <v>61</v>
      </c>
      <c r="N60" s="389">
        <f t="shared" si="37"/>
        <v>87</v>
      </c>
      <c r="O60" s="389">
        <f t="shared" si="37"/>
        <v>82</v>
      </c>
      <c r="P60" s="389">
        <f t="shared" si="37"/>
        <v>76</v>
      </c>
      <c r="Q60" s="388"/>
      <c r="Y60" s="80"/>
    </row>
    <row r="61" spans="1:25">
      <c r="A61" s="388" t="s">
        <v>196</v>
      </c>
      <c r="B61" s="389">
        <v>0</v>
      </c>
      <c r="C61" s="389">
        <v>3</v>
      </c>
      <c r="D61" s="389">
        <v>16</v>
      </c>
      <c r="E61" s="389">
        <v>12</v>
      </c>
      <c r="F61" s="389">
        <v>20</v>
      </c>
      <c r="G61" s="389">
        <v>22</v>
      </c>
      <c r="H61" s="389">
        <v>21</v>
      </c>
      <c r="I61" s="389">
        <v>94</v>
      </c>
      <c r="J61" s="435" t="s">
        <v>21</v>
      </c>
      <c r="K61" s="389">
        <f t="shared" ref="K61:P61" si="38">SUM(C58:C61)</f>
        <v>23</v>
      </c>
      <c r="L61" s="389">
        <f t="shared" si="38"/>
        <v>58</v>
      </c>
      <c r="M61" s="389">
        <f t="shared" si="38"/>
        <v>56</v>
      </c>
      <c r="N61" s="389">
        <f t="shared" si="38"/>
        <v>95</v>
      </c>
      <c r="O61" s="389">
        <f t="shared" si="38"/>
        <v>91</v>
      </c>
      <c r="P61" s="389">
        <f t="shared" si="38"/>
        <v>85</v>
      </c>
      <c r="Q61" s="388"/>
      <c r="Y61" s="56"/>
    </row>
    <row r="62" spans="1:25">
      <c r="A62" s="388" t="s">
        <v>197</v>
      </c>
      <c r="B62" s="389">
        <v>0</v>
      </c>
      <c r="C62" s="389">
        <v>2</v>
      </c>
      <c r="D62" s="389">
        <v>8</v>
      </c>
      <c r="E62" s="389">
        <v>13</v>
      </c>
      <c r="F62" s="389">
        <v>17</v>
      </c>
      <c r="G62" s="389">
        <v>21</v>
      </c>
      <c r="H62" s="389">
        <v>18</v>
      </c>
      <c r="I62" s="389">
        <v>79</v>
      </c>
      <c r="J62" s="435" t="s">
        <v>21</v>
      </c>
      <c r="K62" s="389">
        <f t="shared" ref="K62:P62" si="39">SUM(C59:C62)</f>
        <v>22</v>
      </c>
      <c r="L62" s="389">
        <f t="shared" si="39"/>
        <v>52</v>
      </c>
      <c r="M62" s="389">
        <f t="shared" si="39"/>
        <v>53</v>
      </c>
      <c r="N62" s="389">
        <f t="shared" si="39"/>
        <v>90</v>
      </c>
      <c r="O62" s="389">
        <f t="shared" si="39"/>
        <v>89</v>
      </c>
      <c r="P62" s="389">
        <f t="shared" si="39"/>
        <v>79</v>
      </c>
      <c r="Q62" s="388"/>
    </row>
    <row r="63" spans="1:25">
      <c r="A63" s="388" t="s">
        <v>198</v>
      </c>
      <c r="B63" s="389">
        <v>0</v>
      </c>
      <c r="C63" s="389">
        <v>6</v>
      </c>
      <c r="D63" s="413">
        <v>12</v>
      </c>
      <c r="E63" s="389">
        <v>15</v>
      </c>
      <c r="F63" s="389">
        <v>21</v>
      </c>
      <c r="G63" s="389">
        <v>27</v>
      </c>
      <c r="H63" s="389">
        <v>19</v>
      </c>
      <c r="I63" s="389">
        <v>100</v>
      </c>
      <c r="J63" s="435" t="s">
        <v>22</v>
      </c>
      <c r="K63" s="389">
        <f t="shared" ref="K63:P63" si="40">SUM(C60:C63)</f>
        <v>16</v>
      </c>
      <c r="L63" s="389">
        <f t="shared" si="40"/>
        <v>52</v>
      </c>
      <c r="M63" s="389">
        <f t="shared" si="40"/>
        <v>56</v>
      </c>
      <c r="N63" s="389">
        <f t="shared" si="40"/>
        <v>90</v>
      </c>
      <c r="O63" s="389">
        <f t="shared" si="40"/>
        <v>89</v>
      </c>
      <c r="P63" s="389">
        <f t="shared" si="40"/>
        <v>77</v>
      </c>
      <c r="Q63" s="388"/>
    </row>
    <row r="64" spans="1:25">
      <c r="A64" s="388" t="s">
        <v>199</v>
      </c>
      <c r="B64" s="389">
        <v>0</v>
      </c>
      <c r="C64" s="389">
        <v>6</v>
      </c>
      <c r="D64" s="413">
        <v>18</v>
      </c>
      <c r="E64" s="389">
        <v>15</v>
      </c>
      <c r="F64" s="389">
        <v>16</v>
      </c>
      <c r="G64" s="389">
        <v>19</v>
      </c>
      <c r="H64" s="389">
        <v>25</v>
      </c>
      <c r="I64" s="389">
        <v>99</v>
      </c>
      <c r="J64" s="435" t="s">
        <v>22</v>
      </c>
      <c r="K64" s="389">
        <f t="shared" ref="K64:P64" si="41">SUM(C61:C64)</f>
        <v>17</v>
      </c>
      <c r="L64" s="389">
        <f t="shared" si="41"/>
        <v>54</v>
      </c>
      <c r="M64" s="389">
        <f t="shared" si="41"/>
        <v>55</v>
      </c>
      <c r="N64" s="389">
        <f t="shared" si="41"/>
        <v>74</v>
      </c>
      <c r="O64" s="389">
        <f t="shared" si="41"/>
        <v>89</v>
      </c>
      <c r="P64" s="389">
        <f t="shared" si="41"/>
        <v>83</v>
      </c>
      <c r="Q64" s="388"/>
    </row>
    <row r="65" spans="1:24">
      <c r="A65" s="388" t="s">
        <v>200</v>
      </c>
      <c r="B65" s="389">
        <v>0</v>
      </c>
      <c r="C65" s="389">
        <v>2</v>
      </c>
      <c r="D65" s="413">
        <v>11</v>
      </c>
      <c r="E65" s="389">
        <v>14</v>
      </c>
      <c r="F65" s="389">
        <v>19</v>
      </c>
      <c r="G65" s="389">
        <v>14</v>
      </c>
      <c r="H65" s="389">
        <v>19</v>
      </c>
      <c r="I65" s="389">
        <v>79</v>
      </c>
      <c r="J65" s="435" t="s">
        <v>22</v>
      </c>
      <c r="K65" s="389">
        <f t="shared" ref="K65:P65" si="42">SUM(C62:C65)</f>
        <v>16</v>
      </c>
      <c r="L65" s="389">
        <f t="shared" si="42"/>
        <v>49</v>
      </c>
      <c r="M65" s="389">
        <f t="shared" si="42"/>
        <v>57</v>
      </c>
      <c r="N65" s="389">
        <f t="shared" si="42"/>
        <v>73</v>
      </c>
      <c r="O65" s="389">
        <f t="shared" si="42"/>
        <v>81</v>
      </c>
      <c r="P65" s="389">
        <f t="shared" si="42"/>
        <v>81</v>
      </c>
      <c r="Q65" s="388"/>
    </row>
    <row r="66" spans="1:24">
      <c r="A66" s="388" t="s">
        <v>201</v>
      </c>
      <c r="B66" s="389">
        <v>0</v>
      </c>
      <c r="C66" s="389">
        <v>4</v>
      </c>
      <c r="D66" s="413">
        <v>11</v>
      </c>
      <c r="E66" s="389">
        <v>17</v>
      </c>
      <c r="F66" s="389">
        <v>20</v>
      </c>
      <c r="G66" s="389">
        <v>23</v>
      </c>
      <c r="H66" s="389">
        <v>22</v>
      </c>
      <c r="I66" s="389">
        <v>97</v>
      </c>
      <c r="J66" s="435" t="s">
        <v>22</v>
      </c>
      <c r="K66" s="389">
        <f t="shared" ref="K66:P66" si="43">SUM(C63:C66)</f>
        <v>18</v>
      </c>
      <c r="L66" s="389">
        <f t="shared" si="43"/>
        <v>52</v>
      </c>
      <c r="M66" s="389">
        <f t="shared" si="43"/>
        <v>61</v>
      </c>
      <c r="N66" s="389">
        <f t="shared" si="43"/>
        <v>76</v>
      </c>
      <c r="O66" s="389">
        <f t="shared" si="43"/>
        <v>83</v>
      </c>
      <c r="P66" s="389">
        <f t="shared" si="43"/>
        <v>85</v>
      </c>
      <c r="Q66" s="388"/>
    </row>
    <row r="67" spans="1:24">
      <c r="A67" s="388" t="s">
        <v>210</v>
      </c>
      <c r="B67" s="389">
        <v>0</v>
      </c>
      <c r="C67" s="389">
        <v>4</v>
      </c>
      <c r="D67" s="413">
        <v>6</v>
      </c>
      <c r="E67" s="389">
        <v>15</v>
      </c>
      <c r="F67" s="389">
        <v>8</v>
      </c>
      <c r="G67" s="389">
        <v>22</v>
      </c>
      <c r="H67" s="389">
        <v>15</v>
      </c>
      <c r="I67" s="389">
        <v>70</v>
      </c>
      <c r="J67" s="435" t="s">
        <v>23</v>
      </c>
      <c r="K67" s="389">
        <f t="shared" ref="K67:P67" si="44">SUM(C64:C67)</f>
        <v>16</v>
      </c>
      <c r="L67" s="389">
        <f t="shared" si="44"/>
        <v>46</v>
      </c>
      <c r="M67" s="389">
        <f t="shared" si="44"/>
        <v>61</v>
      </c>
      <c r="N67" s="389">
        <f t="shared" si="44"/>
        <v>63</v>
      </c>
      <c r="O67" s="389">
        <f t="shared" si="44"/>
        <v>78</v>
      </c>
      <c r="P67" s="389">
        <f t="shared" si="44"/>
        <v>81</v>
      </c>
      <c r="Q67" s="388"/>
    </row>
    <row r="68" spans="1:24">
      <c r="A68" s="388" t="s">
        <v>263</v>
      </c>
      <c r="B68" s="389">
        <v>0</v>
      </c>
      <c r="C68" s="389">
        <v>3</v>
      </c>
      <c r="D68" s="413">
        <v>9</v>
      </c>
      <c r="E68" s="389">
        <v>14</v>
      </c>
      <c r="F68" s="389">
        <v>9</v>
      </c>
      <c r="G68" s="389">
        <v>17</v>
      </c>
      <c r="H68" s="389">
        <v>17</v>
      </c>
      <c r="I68" s="389">
        <v>69</v>
      </c>
      <c r="J68" s="435" t="s">
        <v>23</v>
      </c>
      <c r="K68" s="389">
        <f t="shared" ref="K68:P68" si="45">SUM(C65:C68)</f>
        <v>13</v>
      </c>
      <c r="L68" s="389">
        <f t="shared" si="45"/>
        <v>37</v>
      </c>
      <c r="M68" s="389">
        <f t="shared" si="45"/>
        <v>60</v>
      </c>
      <c r="N68" s="389">
        <f t="shared" si="45"/>
        <v>56</v>
      </c>
      <c r="O68" s="389">
        <f t="shared" si="45"/>
        <v>76</v>
      </c>
      <c r="P68" s="389">
        <f t="shared" si="45"/>
        <v>73</v>
      </c>
      <c r="Q68" s="388"/>
      <c r="S68" s="405"/>
      <c r="T68" s="405"/>
      <c r="U68" s="405"/>
      <c r="V68" s="405"/>
      <c r="W68" s="405"/>
      <c r="X68" s="405"/>
    </row>
    <row r="69" spans="1:24">
      <c r="A69" s="388" t="s">
        <v>304</v>
      </c>
      <c r="B69" s="389">
        <v>1</v>
      </c>
      <c r="C69" s="389">
        <v>1</v>
      </c>
      <c r="D69" s="413">
        <v>10</v>
      </c>
      <c r="E69" s="389">
        <v>11</v>
      </c>
      <c r="F69" s="389">
        <v>11</v>
      </c>
      <c r="G69" s="389">
        <v>17</v>
      </c>
      <c r="H69" s="389">
        <v>16</v>
      </c>
      <c r="I69" s="389">
        <v>67</v>
      </c>
      <c r="J69" s="435" t="s">
        <v>23</v>
      </c>
      <c r="K69" s="389">
        <f t="shared" ref="K69:P69" si="46">SUM(C66:C69)</f>
        <v>12</v>
      </c>
      <c r="L69" s="389">
        <f t="shared" si="46"/>
        <v>36</v>
      </c>
      <c r="M69" s="389">
        <f t="shared" si="46"/>
        <v>57</v>
      </c>
      <c r="N69" s="389">
        <f t="shared" si="46"/>
        <v>48</v>
      </c>
      <c r="O69" s="389">
        <f t="shared" si="46"/>
        <v>79</v>
      </c>
      <c r="P69" s="389">
        <f t="shared" si="46"/>
        <v>70</v>
      </c>
      <c r="Q69" s="388"/>
      <c r="S69" s="405"/>
      <c r="T69" s="405"/>
      <c r="U69" s="405"/>
      <c r="V69" s="405"/>
      <c r="W69" s="405"/>
      <c r="X69" s="405"/>
    </row>
    <row r="70" spans="1:24">
      <c r="A70" s="388" t="s">
        <v>364</v>
      </c>
      <c r="B70" s="389">
        <v>0</v>
      </c>
      <c r="C70" s="389">
        <v>3</v>
      </c>
      <c r="D70" s="389">
        <v>10</v>
      </c>
      <c r="E70" s="389">
        <v>7</v>
      </c>
      <c r="F70" s="389">
        <v>18</v>
      </c>
      <c r="G70" s="389">
        <v>23</v>
      </c>
      <c r="H70" s="389">
        <v>17</v>
      </c>
      <c r="I70" s="389">
        <v>78</v>
      </c>
      <c r="J70" s="435" t="s">
        <v>23</v>
      </c>
      <c r="K70" s="389">
        <f t="shared" ref="K70:P73" si="47">SUM(C67:C70)</f>
        <v>11</v>
      </c>
      <c r="L70" s="389">
        <f t="shared" si="47"/>
        <v>35</v>
      </c>
      <c r="M70" s="389">
        <f t="shared" si="47"/>
        <v>47</v>
      </c>
      <c r="N70" s="389">
        <f t="shared" si="47"/>
        <v>46</v>
      </c>
      <c r="O70" s="389">
        <f t="shared" si="47"/>
        <v>79</v>
      </c>
      <c r="P70" s="389">
        <f t="shared" si="47"/>
        <v>65</v>
      </c>
      <c r="Q70" s="388"/>
      <c r="S70" s="405"/>
      <c r="T70" s="405"/>
      <c r="U70" s="405"/>
      <c r="V70" s="405"/>
      <c r="W70" s="405"/>
      <c r="X70" s="405"/>
    </row>
    <row r="71" spans="1:24">
      <c r="A71" s="388" t="s">
        <v>371</v>
      </c>
      <c r="B71" s="389">
        <v>0</v>
      </c>
      <c r="C71" s="389">
        <v>6</v>
      </c>
      <c r="D71" s="389">
        <v>4</v>
      </c>
      <c r="E71" s="389">
        <v>15</v>
      </c>
      <c r="F71" s="389">
        <v>16</v>
      </c>
      <c r="G71" s="389">
        <v>26</v>
      </c>
      <c r="H71" s="389">
        <v>17</v>
      </c>
      <c r="I71" s="389">
        <v>84</v>
      </c>
      <c r="J71" s="296">
        <v>12</v>
      </c>
      <c r="K71" s="389">
        <f t="shared" si="47"/>
        <v>13</v>
      </c>
      <c r="L71" s="389">
        <f t="shared" si="47"/>
        <v>33</v>
      </c>
      <c r="M71" s="389">
        <f t="shared" si="47"/>
        <v>47</v>
      </c>
      <c r="N71" s="389">
        <f t="shared" si="47"/>
        <v>54</v>
      </c>
      <c r="O71" s="389">
        <f t="shared" si="47"/>
        <v>83</v>
      </c>
      <c r="P71" s="389">
        <f t="shared" si="47"/>
        <v>67</v>
      </c>
      <c r="Q71" s="388"/>
      <c r="S71" s="405"/>
      <c r="T71" s="405"/>
      <c r="U71" s="405"/>
      <c r="V71" s="405"/>
      <c r="W71" s="405"/>
      <c r="X71" s="405"/>
    </row>
    <row r="72" spans="1:24">
      <c r="A72" s="436" t="s">
        <v>380</v>
      </c>
      <c r="B72" s="389">
        <v>1</v>
      </c>
      <c r="C72" s="389">
        <v>1</v>
      </c>
      <c r="D72" s="389">
        <v>10</v>
      </c>
      <c r="E72" s="389">
        <v>4</v>
      </c>
      <c r="F72" s="389">
        <v>7</v>
      </c>
      <c r="G72" s="389">
        <v>9</v>
      </c>
      <c r="H72" s="389">
        <v>24</v>
      </c>
      <c r="I72" s="389">
        <v>56</v>
      </c>
      <c r="J72" s="296">
        <v>12</v>
      </c>
      <c r="K72" s="389">
        <f t="shared" si="47"/>
        <v>11</v>
      </c>
      <c r="L72" s="389">
        <f t="shared" si="47"/>
        <v>34</v>
      </c>
      <c r="M72" s="389">
        <f t="shared" si="47"/>
        <v>37</v>
      </c>
      <c r="N72" s="389">
        <f t="shared" si="47"/>
        <v>52</v>
      </c>
      <c r="O72" s="389">
        <f t="shared" si="47"/>
        <v>75</v>
      </c>
      <c r="P72" s="389">
        <f t="shared" si="47"/>
        <v>74</v>
      </c>
      <c r="Q72" s="388"/>
      <c r="S72" s="405"/>
      <c r="T72" s="405"/>
      <c r="U72" s="405"/>
      <c r="V72" s="405"/>
      <c r="W72" s="405"/>
      <c r="X72" s="405"/>
    </row>
    <row r="73" spans="1:24">
      <c r="A73" s="437" t="s">
        <v>390</v>
      </c>
      <c r="B73" s="389">
        <v>1</v>
      </c>
      <c r="C73" s="389">
        <v>1</v>
      </c>
      <c r="D73" s="389">
        <v>7</v>
      </c>
      <c r="E73" s="389">
        <v>6</v>
      </c>
      <c r="F73" s="389">
        <v>20</v>
      </c>
      <c r="G73" s="389">
        <v>13</v>
      </c>
      <c r="H73" s="389">
        <v>22</v>
      </c>
      <c r="I73" s="389">
        <v>70</v>
      </c>
      <c r="J73" s="296">
        <v>12</v>
      </c>
      <c r="K73" s="389">
        <f t="shared" si="47"/>
        <v>11</v>
      </c>
      <c r="L73" s="389">
        <f t="shared" si="47"/>
        <v>31</v>
      </c>
      <c r="M73" s="389">
        <f t="shared" si="47"/>
        <v>32</v>
      </c>
      <c r="N73" s="389">
        <f t="shared" si="47"/>
        <v>61</v>
      </c>
      <c r="O73" s="389">
        <f t="shared" si="47"/>
        <v>71</v>
      </c>
      <c r="P73" s="389">
        <f t="shared" si="47"/>
        <v>80</v>
      </c>
      <c r="Q73" s="388"/>
      <c r="S73" s="405"/>
      <c r="T73" s="405"/>
      <c r="U73" s="405"/>
      <c r="V73" s="405"/>
      <c r="W73" s="405"/>
      <c r="X73" s="405"/>
    </row>
    <row r="74" spans="1:24">
      <c r="A74" s="388" t="s">
        <v>463</v>
      </c>
      <c r="B74" s="389">
        <v>0</v>
      </c>
      <c r="C74" s="389">
        <v>6</v>
      </c>
      <c r="D74" s="389">
        <v>9</v>
      </c>
      <c r="E74" s="389">
        <v>7</v>
      </c>
      <c r="F74" s="389">
        <v>25</v>
      </c>
      <c r="G74" s="389">
        <v>30</v>
      </c>
      <c r="H74" s="389">
        <v>21</v>
      </c>
      <c r="I74" s="389">
        <v>98</v>
      </c>
      <c r="J74" s="296">
        <v>12</v>
      </c>
      <c r="K74" s="389">
        <f t="shared" ref="K74:P74" si="48">SUM(C71:C74)</f>
        <v>14</v>
      </c>
      <c r="L74" s="389">
        <f t="shared" si="48"/>
        <v>30</v>
      </c>
      <c r="M74" s="389">
        <f t="shared" si="48"/>
        <v>32</v>
      </c>
      <c r="N74" s="389">
        <f t="shared" si="48"/>
        <v>68</v>
      </c>
      <c r="O74" s="389">
        <f t="shared" si="48"/>
        <v>78</v>
      </c>
      <c r="P74" s="389">
        <f t="shared" si="48"/>
        <v>84</v>
      </c>
      <c r="Q74" s="388"/>
    </row>
    <row r="75" spans="1:24">
      <c r="A75" s="388" t="s">
        <v>493</v>
      </c>
      <c r="B75" s="389">
        <v>0</v>
      </c>
      <c r="C75" s="389">
        <v>3</v>
      </c>
      <c r="D75" s="389">
        <v>11</v>
      </c>
      <c r="E75" s="389">
        <v>3</v>
      </c>
      <c r="F75" s="389">
        <v>13</v>
      </c>
      <c r="G75" s="389">
        <v>20</v>
      </c>
      <c r="H75" s="389">
        <v>16</v>
      </c>
      <c r="I75" s="389">
        <v>66</v>
      </c>
      <c r="J75" s="438">
        <v>13</v>
      </c>
      <c r="K75" s="389">
        <f t="shared" ref="K75:P75" si="49">SUM(C72:C75)</f>
        <v>11</v>
      </c>
      <c r="L75" s="389">
        <f t="shared" si="49"/>
        <v>37</v>
      </c>
      <c r="M75" s="389">
        <f t="shared" si="49"/>
        <v>20</v>
      </c>
      <c r="N75" s="389">
        <f t="shared" si="49"/>
        <v>65</v>
      </c>
      <c r="O75" s="389">
        <f t="shared" si="49"/>
        <v>72</v>
      </c>
      <c r="P75" s="389">
        <f t="shared" si="49"/>
        <v>83</v>
      </c>
      <c r="Q75" s="388"/>
    </row>
    <row r="76" spans="1:24">
      <c r="A76" s="433" t="s">
        <v>500</v>
      </c>
      <c r="B76" s="389">
        <v>0</v>
      </c>
      <c r="C76" s="389">
        <v>1</v>
      </c>
      <c r="D76" s="389">
        <v>7</v>
      </c>
      <c r="E76" s="389">
        <v>7</v>
      </c>
      <c r="F76" s="389">
        <v>10</v>
      </c>
      <c r="G76" s="389">
        <v>16</v>
      </c>
      <c r="H76" s="389">
        <v>19</v>
      </c>
      <c r="I76" s="389">
        <v>60</v>
      </c>
      <c r="J76" s="438">
        <v>13</v>
      </c>
      <c r="K76" s="389">
        <f t="shared" ref="K76:P76" si="50">SUM(C73:C76)</f>
        <v>11</v>
      </c>
      <c r="L76" s="389">
        <f t="shared" si="50"/>
        <v>34</v>
      </c>
      <c r="M76" s="389">
        <f t="shared" si="50"/>
        <v>23</v>
      </c>
      <c r="N76" s="389">
        <f t="shared" si="50"/>
        <v>68</v>
      </c>
      <c r="O76" s="389">
        <f t="shared" si="50"/>
        <v>79</v>
      </c>
      <c r="P76" s="389">
        <f t="shared" si="50"/>
        <v>78</v>
      </c>
      <c r="Q76" s="388"/>
    </row>
    <row r="77" spans="1:24">
      <c r="A77" s="388" t="s">
        <v>506</v>
      </c>
      <c r="B77" s="389">
        <v>1</v>
      </c>
      <c r="C77" s="389">
        <v>0</v>
      </c>
      <c r="D77" s="389">
        <v>8</v>
      </c>
      <c r="E77" s="389">
        <v>12</v>
      </c>
      <c r="F77" s="389">
        <v>7</v>
      </c>
      <c r="G77" s="389">
        <v>17</v>
      </c>
      <c r="H77" s="389">
        <v>16</v>
      </c>
      <c r="I77" s="389">
        <v>61</v>
      </c>
      <c r="J77" s="438">
        <v>13</v>
      </c>
      <c r="K77" s="389">
        <f t="shared" ref="K77:P77" si="51">SUM(C74:C77)</f>
        <v>10</v>
      </c>
      <c r="L77" s="389">
        <f t="shared" si="51"/>
        <v>35</v>
      </c>
      <c r="M77" s="389">
        <f t="shared" si="51"/>
        <v>29</v>
      </c>
      <c r="N77" s="389">
        <f t="shared" si="51"/>
        <v>55</v>
      </c>
      <c r="O77" s="389">
        <f t="shared" si="51"/>
        <v>83</v>
      </c>
      <c r="P77" s="389">
        <f t="shared" si="51"/>
        <v>72</v>
      </c>
      <c r="Q77" s="388"/>
    </row>
    <row r="78" spans="1:24">
      <c r="A78" s="433" t="s">
        <v>508</v>
      </c>
      <c r="B78" s="389">
        <v>1</v>
      </c>
      <c r="C78" s="389">
        <v>2</v>
      </c>
      <c r="D78" s="389">
        <v>6</v>
      </c>
      <c r="E78" s="389">
        <v>10</v>
      </c>
      <c r="F78" s="389">
        <v>11</v>
      </c>
      <c r="G78" s="389">
        <v>23</v>
      </c>
      <c r="H78" s="389">
        <v>13</v>
      </c>
      <c r="I78" s="389">
        <v>66</v>
      </c>
      <c r="J78" s="438">
        <v>13</v>
      </c>
      <c r="K78" s="389">
        <f t="shared" ref="K78:P78" si="52">SUM(C75:C78)</f>
        <v>6</v>
      </c>
      <c r="L78" s="389">
        <f t="shared" si="52"/>
        <v>32</v>
      </c>
      <c r="M78" s="389">
        <f t="shared" si="52"/>
        <v>32</v>
      </c>
      <c r="N78" s="389">
        <f t="shared" si="52"/>
        <v>41</v>
      </c>
      <c r="O78" s="389">
        <f t="shared" si="52"/>
        <v>76</v>
      </c>
      <c r="P78" s="389">
        <f t="shared" si="52"/>
        <v>64</v>
      </c>
      <c r="Q78" s="388"/>
    </row>
    <row r="79" spans="1:24">
      <c r="A79" s="433" t="s">
        <v>510</v>
      </c>
      <c r="B79" s="389">
        <v>1</v>
      </c>
      <c r="C79" s="389">
        <v>1</v>
      </c>
      <c r="D79" s="389">
        <v>4</v>
      </c>
      <c r="E79" s="389">
        <v>9</v>
      </c>
      <c r="F79" s="389">
        <v>19</v>
      </c>
      <c r="G79" s="389">
        <v>13</v>
      </c>
      <c r="H79" s="389">
        <v>19</v>
      </c>
      <c r="I79" s="389">
        <v>66</v>
      </c>
      <c r="J79" s="438">
        <v>14</v>
      </c>
      <c r="K79" s="389">
        <f t="shared" ref="K79:P82" si="53">SUM(C76:C79)</f>
        <v>4</v>
      </c>
      <c r="L79" s="389">
        <f t="shared" si="53"/>
        <v>25</v>
      </c>
      <c r="M79" s="389">
        <f t="shared" si="53"/>
        <v>38</v>
      </c>
      <c r="N79" s="389">
        <f t="shared" si="53"/>
        <v>47</v>
      </c>
      <c r="O79" s="389">
        <f t="shared" si="53"/>
        <v>69</v>
      </c>
      <c r="P79" s="389">
        <f t="shared" si="53"/>
        <v>67</v>
      </c>
      <c r="Q79" s="388"/>
    </row>
    <row r="80" spans="1:24">
      <c r="A80" s="433" t="s">
        <v>514</v>
      </c>
      <c r="B80" s="389">
        <v>2</v>
      </c>
      <c r="C80" s="389">
        <v>5</v>
      </c>
      <c r="D80" s="389">
        <v>8</v>
      </c>
      <c r="E80" s="389">
        <v>8</v>
      </c>
      <c r="F80" s="389">
        <v>15</v>
      </c>
      <c r="G80" s="389">
        <v>22</v>
      </c>
      <c r="H80" s="389">
        <v>23</v>
      </c>
      <c r="I80" s="389">
        <v>83</v>
      </c>
      <c r="J80" s="438">
        <v>14</v>
      </c>
      <c r="K80" s="389">
        <f t="shared" si="53"/>
        <v>8</v>
      </c>
      <c r="L80" s="389">
        <f t="shared" si="53"/>
        <v>26</v>
      </c>
      <c r="M80" s="389">
        <f t="shared" si="53"/>
        <v>39</v>
      </c>
      <c r="N80" s="389">
        <f t="shared" si="53"/>
        <v>52</v>
      </c>
      <c r="O80" s="389">
        <f t="shared" si="53"/>
        <v>75</v>
      </c>
      <c r="P80" s="389">
        <f t="shared" si="53"/>
        <v>71</v>
      </c>
      <c r="Q80" s="388"/>
    </row>
    <row r="81" spans="1:17">
      <c r="A81" s="433" t="s">
        <v>522</v>
      </c>
      <c r="B81" s="389">
        <v>3</v>
      </c>
      <c r="C81" s="389">
        <v>1</v>
      </c>
      <c r="D81" s="389">
        <v>8</v>
      </c>
      <c r="E81" s="389">
        <v>6</v>
      </c>
      <c r="F81" s="389">
        <v>11</v>
      </c>
      <c r="G81" s="389">
        <v>10</v>
      </c>
      <c r="H81" s="389">
        <v>9</v>
      </c>
      <c r="I81" s="389">
        <v>48</v>
      </c>
      <c r="J81" s="438">
        <v>14</v>
      </c>
      <c r="K81" s="389">
        <f t="shared" si="53"/>
        <v>9</v>
      </c>
      <c r="L81" s="389">
        <f t="shared" si="53"/>
        <v>26</v>
      </c>
      <c r="M81" s="389">
        <f t="shared" si="53"/>
        <v>33</v>
      </c>
      <c r="N81" s="389">
        <f t="shared" si="53"/>
        <v>56</v>
      </c>
      <c r="O81" s="389">
        <f t="shared" si="53"/>
        <v>68</v>
      </c>
      <c r="P81" s="389">
        <f t="shared" si="53"/>
        <v>64</v>
      </c>
      <c r="Q81" s="388"/>
    </row>
    <row r="82" spans="1:17">
      <c r="A82" s="433" t="s">
        <v>526</v>
      </c>
      <c r="B82" s="389">
        <v>1</v>
      </c>
      <c r="C82" s="389">
        <v>5</v>
      </c>
      <c r="D82" s="389">
        <v>10</v>
      </c>
      <c r="E82" s="389">
        <v>9</v>
      </c>
      <c r="F82" s="389">
        <v>20</v>
      </c>
      <c r="G82" s="389">
        <v>21</v>
      </c>
      <c r="H82" s="389">
        <v>30</v>
      </c>
      <c r="I82" s="389">
        <v>96</v>
      </c>
      <c r="J82" s="438">
        <v>14</v>
      </c>
      <c r="K82" s="389">
        <f t="shared" si="53"/>
        <v>12</v>
      </c>
      <c r="L82" s="389">
        <f t="shared" si="53"/>
        <v>30</v>
      </c>
      <c r="M82" s="389">
        <f t="shared" si="53"/>
        <v>32</v>
      </c>
      <c r="N82" s="389">
        <f t="shared" si="53"/>
        <v>65</v>
      </c>
      <c r="O82" s="389">
        <f t="shared" si="53"/>
        <v>66</v>
      </c>
      <c r="P82" s="389">
        <f t="shared" si="53"/>
        <v>81</v>
      </c>
      <c r="Q82" s="388"/>
    </row>
    <row r="83" spans="1:17">
      <c r="A83" s="388" t="s">
        <v>533</v>
      </c>
      <c r="B83" s="389">
        <v>4</v>
      </c>
      <c r="C83" s="389">
        <v>4</v>
      </c>
      <c r="D83" s="389">
        <v>7</v>
      </c>
      <c r="E83" s="389">
        <v>14</v>
      </c>
      <c r="F83" s="389">
        <v>17</v>
      </c>
      <c r="G83" s="389">
        <v>18</v>
      </c>
      <c r="H83" s="389">
        <v>17</v>
      </c>
      <c r="I83" s="389">
        <v>81</v>
      </c>
      <c r="J83" s="438">
        <v>15</v>
      </c>
      <c r="K83" s="389">
        <f t="shared" ref="K83:P85" si="54">SUM(C80:C83)</f>
        <v>15</v>
      </c>
      <c r="L83" s="389">
        <f t="shared" si="54"/>
        <v>33</v>
      </c>
      <c r="M83" s="389">
        <f t="shared" si="54"/>
        <v>37</v>
      </c>
      <c r="N83" s="389">
        <f t="shared" si="54"/>
        <v>63</v>
      </c>
      <c r="O83" s="389">
        <f t="shared" si="54"/>
        <v>71</v>
      </c>
      <c r="P83" s="389">
        <f t="shared" si="54"/>
        <v>79</v>
      </c>
      <c r="Q83" s="388"/>
    </row>
    <row r="84" spans="1:17">
      <c r="A84" s="433" t="s">
        <v>537</v>
      </c>
      <c r="B84" s="389">
        <v>0</v>
      </c>
      <c r="C84" s="389">
        <v>3</v>
      </c>
      <c r="D84" s="389">
        <v>10</v>
      </c>
      <c r="E84" s="389">
        <v>14</v>
      </c>
      <c r="F84" s="389">
        <v>14</v>
      </c>
      <c r="G84" s="389">
        <v>21</v>
      </c>
      <c r="H84" s="389">
        <v>18</v>
      </c>
      <c r="I84" s="389">
        <v>80</v>
      </c>
      <c r="J84" s="438">
        <v>15</v>
      </c>
      <c r="K84" s="389">
        <f t="shared" si="54"/>
        <v>13</v>
      </c>
      <c r="L84" s="389">
        <f t="shared" si="54"/>
        <v>35</v>
      </c>
      <c r="M84" s="389">
        <f t="shared" si="54"/>
        <v>43</v>
      </c>
      <c r="N84" s="389">
        <f t="shared" si="54"/>
        <v>62</v>
      </c>
      <c r="O84" s="389">
        <f t="shared" si="54"/>
        <v>70</v>
      </c>
      <c r="P84" s="389">
        <f t="shared" si="54"/>
        <v>74</v>
      </c>
      <c r="Q84" s="388"/>
    </row>
    <row r="85" spans="1:17">
      <c r="A85" s="433" t="s">
        <v>545</v>
      </c>
      <c r="B85" s="389">
        <v>1</v>
      </c>
      <c r="C85" s="389">
        <v>1</v>
      </c>
      <c r="D85" s="389">
        <v>6</v>
      </c>
      <c r="E85" s="389">
        <v>5</v>
      </c>
      <c r="F85" s="389">
        <v>22</v>
      </c>
      <c r="G85" s="389">
        <v>15</v>
      </c>
      <c r="H85" s="389">
        <v>17</v>
      </c>
      <c r="I85" s="389">
        <v>67</v>
      </c>
      <c r="J85" s="438">
        <v>15</v>
      </c>
      <c r="K85" s="389">
        <f t="shared" si="54"/>
        <v>13</v>
      </c>
      <c r="L85" s="389">
        <f t="shared" si="54"/>
        <v>33</v>
      </c>
      <c r="M85" s="389">
        <f t="shared" si="54"/>
        <v>42</v>
      </c>
      <c r="N85" s="389">
        <f t="shared" si="54"/>
        <v>73</v>
      </c>
      <c r="O85" s="389">
        <f t="shared" si="54"/>
        <v>75</v>
      </c>
      <c r="P85" s="389">
        <f t="shared" si="54"/>
        <v>82</v>
      </c>
      <c r="Q85" s="388"/>
    </row>
    <row r="86" spans="1:17">
      <c r="A86" s="388" t="s">
        <v>551</v>
      </c>
      <c r="B86" s="389">
        <v>0</v>
      </c>
      <c r="C86" s="389">
        <v>1</v>
      </c>
      <c r="D86" s="389">
        <v>8</v>
      </c>
      <c r="E86" s="389">
        <v>17</v>
      </c>
      <c r="F86" s="389">
        <v>20</v>
      </c>
      <c r="G86" s="389">
        <v>23</v>
      </c>
      <c r="H86" s="389">
        <v>22</v>
      </c>
      <c r="I86" s="389">
        <v>91</v>
      </c>
      <c r="J86" s="438">
        <v>15</v>
      </c>
      <c r="K86" s="389">
        <f t="shared" ref="K86" si="55">SUM(C83:C86)</f>
        <v>9</v>
      </c>
      <c r="L86" s="389">
        <f t="shared" ref="L86" si="56">SUM(D83:D86)</f>
        <v>31</v>
      </c>
      <c r="M86" s="389">
        <f t="shared" ref="M86" si="57">SUM(E83:E86)</f>
        <v>50</v>
      </c>
      <c r="N86" s="389">
        <f t="shared" ref="N86" si="58">SUM(F83:F86)</f>
        <v>73</v>
      </c>
      <c r="O86" s="389">
        <f t="shared" ref="O86" si="59">SUM(G83:G86)</f>
        <v>77</v>
      </c>
      <c r="P86" s="389">
        <f t="shared" ref="P86" si="60">SUM(H83:H86)</f>
        <v>74</v>
      </c>
      <c r="Q86" s="388"/>
    </row>
    <row r="87" spans="1:17">
      <c r="A87" s="433" t="s">
        <v>557</v>
      </c>
      <c r="B87" s="389">
        <v>0</v>
      </c>
      <c r="C87" s="389">
        <v>5</v>
      </c>
      <c r="D87" s="389">
        <v>14</v>
      </c>
      <c r="E87" s="389">
        <v>8</v>
      </c>
      <c r="F87" s="389">
        <v>18</v>
      </c>
      <c r="G87" s="389">
        <v>27</v>
      </c>
      <c r="H87" s="389">
        <v>17</v>
      </c>
      <c r="I87" s="389">
        <v>89</v>
      </c>
      <c r="J87" s="438">
        <v>16</v>
      </c>
      <c r="K87" s="389">
        <f t="shared" ref="K87" si="61">SUM(C84:C87)</f>
        <v>10</v>
      </c>
      <c r="L87" s="389">
        <f t="shared" ref="L87" si="62">SUM(D84:D87)</f>
        <v>38</v>
      </c>
      <c r="M87" s="389">
        <f t="shared" ref="M87" si="63">SUM(E84:E87)</f>
        <v>44</v>
      </c>
      <c r="N87" s="389">
        <f t="shared" ref="N87" si="64">SUM(F84:F87)</f>
        <v>74</v>
      </c>
      <c r="O87" s="389">
        <f t="shared" ref="O87" si="65">SUM(G84:G87)</f>
        <v>86</v>
      </c>
      <c r="P87" s="389">
        <f t="shared" ref="P87" si="66">SUM(H84:H87)</f>
        <v>74</v>
      </c>
      <c r="Q87" s="388"/>
    </row>
    <row r="88" spans="1:17">
      <c r="A88" s="433" t="s">
        <v>562</v>
      </c>
      <c r="B88" s="389">
        <v>0</v>
      </c>
      <c r="C88" s="389">
        <v>5</v>
      </c>
      <c r="D88" s="389">
        <v>7</v>
      </c>
      <c r="E88" s="389">
        <v>9</v>
      </c>
      <c r="F88" s="389">
        <v>17</v>
      </c>
      <c r="G88" s="389">
        <v>26</v>
      </c>
      <c r="H88" s="389">
        <v>17</v>
      </c>
      <c r="I88" s="389">
        <v>81</v>
      </c>
      <c r="J88" s="438">
        <v>16</v>
      </c>
      <c r="K88" s="389">
        <f t="shared" ref="K88" si="67">SUM(C85:C88)</f>
        <v>12</v>
      </c>
      <c r="L88" s="389">
        <f t="shared" ref="L88" si="68">SUM(D85:D88)</f>
        <v>35</v>
      </c>
      <c r="M88" s="389">
        <f t="shared" ref="M88" si="69">SUM(E85:E88)</f>
        <v>39</v>
      </c>
      <c r="N88" s="389">
        <f t="shared" ref="N88" si="70">SUM(F85:F88)</f>
        <v>77</v>
      </c>
      <c r="O88" s="389">
        <f t="shared" ref="O88" si="71">SUM(G85:G88)</f>
        <v>91</v>
      </c>
      <c r="P88" s="389">
        <f t="shared" ref="P88" si="72">SUM(H85:H88)</f>
        <v>73</v>
      </c>
      <c r="Q88" s="388"/>
    </row>
    <row r="89" spans="1:17">
      <c r="A89" s="433" t="s">
        <v>569</v>
      </c>
      <c r="B89" s="389">
        <v>1</v>
      </c>
      <c r="C89" s="389">
        <v>2</v>
      </c>
      <c r="D89" s="389">
        <v>8</v>
      </c>
      <c r="E89" s="389">
        <v>13</v>
      </c>
      <c r="F89" s="389">
        <v>15</v>
      </c>
      <c r="G89" s="389">
        <v>16</v>
      </c>
      <c r="H89" s="389">
        <v>17</v>
      </c>
      <c r="I89" s="389">
        <v>72</v>
      </c>
      <c r="J89" s="438">
        <v>16</v>
      </c>
      <c r="K89" s="389">
        <f t="shared" ref="K89" si="73">SUM(C86:C89)</f>
        <v>13</v>
      </c>
      <c r="L89" s="389">
        <f t="shared" ref="L89" si="74">SUM(D86:D89)</f>
        <v>37</v>
      </c>
      <c r="M89" s="389">
        <f t="shared" ref="M89" si="75">SUM(E86:E89)</f>
        <v>47</v>
      </c>
      <c r="N89" s="389">
        <f t="shared" ref="N89" si="76">SUM(F86:F89)</f>
        <v>70</v>
      </c>
      <c r="O89" s="389">
        <f t="shared" ref="O89" si="77">SUM(G86:G89)</f>
        <v>92</v>
      </c>
      <c r="P89" s="389">
        <f t="shared" ref="P89" si="78">SUM(H86:H89)</f>
        <v>73</v>
      </c>
      <c r="Q89" s="388"/>
    </row>
    <row r="90" spans="1:17">
      <c r="A90" s="433" t="s">
        <v>578</v>
      </c>
      <c r="B90" s="389">
        <v>3</v>
      </c>
      <c r="C90" s="389">
        <v>4</v>
      </c>
      <c r="D90" s="389">
        <v>12</v>
      </c>
      <c r="E90" s="389">
        <v>10</v>
      </c>
      <c r="F90" s="389">
        <v>16</v>
      </c>
      <c r="G90" s="389">
        <v>22</v>
      </c>
      <c r="H90" s="389">
        <v>19</v>
      </c>
      <c r="I90" s="389">
        <v>86</v>
      </c>
      <c r="J90" s="438">
        <v>16</v>
      </c>
      <c r="K90" s="389">
        <f t="shared" ref="K90" si="79">SUM(C87:C90)</f>
        <v>16</v>
      </c>
      <c r="L90" s="389">
        <f t="shared" ref="L90" si="80">SUM(D87:D90)</f>
        <v>41</v>
      </c>
      <c r="M90" s="389">
        <f t="shared" ref="M90" si="81">SUM(E87:E90)</f>
        <v>40</v>
      </c>
      <c r="N90" s="389">
        <f t="shared" ref="N90" si="82">SUM(F87:F90)</f>
        <v>66</v>
      </c>
      <c r="O90" s="389">
        <f t="shared" ref="O90" si="83">SUM(G87:G90)</f>
        <v>91</v>
      </c>
      <c r="P90" s="389">
        <f t="shared" ref="P90" si="84">SUM(H87:H90)</f>
        <v>70</v>
      </c>
      <c r="Q90" s="388"/>
    </row>
    <row r="92" spans="1:17">
      <c r="G92" s="394"/>
      <c r="H92" s="394"/>
      <c r="I92" s="477"/>
      <c r="J92" s="477"/>
      <c r="K92" s="477"/>
      <c r="L92" s="477"/>
      <c r="M92" s="477"/>
      <c r="N92" s="477"/>
      <c r="O92" s="395"/>
    </row>
    <row r="93" spans="1:17">
      <c r="G93" s="394"/>
      <c r="H93" s="394" t="s">
        <v>287</v>
      </c>
      <c r="I93" s="477" t="s">
        <v>281</v>
      </c>
      <c r="J93" s="477" t="s">
        <v>309</v>
      </c>
      <c r="K93" s="477" t="s">
        <v>310</v>
      </c>
      <c r="L93" s="477" t="s">
        <v>311</v>
      </c>
      <c r="M93" s="477" t="s">
        <v>312</v>
      </c>
      <c r="N93" s="477" t="s">
        <v>124</v>
      </c>
      <c r="O93" s="395" t="s">
        <v>59</v>
      </c>
    </row>
    <row r="94" spans="1:17" ht="21">
      <c r="G94" s="478" t="s">
        <v>587</v>
      </c>
      <c r="H94" s="479">
        <f>SUM(B83:B86)</f>
        <v>5</v>
      </c>
      <c r="I94" s="479">
        <f>SUM(C83:C86)</f>
        <v>9</v>
      </c>
      <c r="J94" s="479">
        <f t="shared" ref="J94" si="85">SUM(D83:D86)</f>
        <v>31</v>
      </c>
      <c r="K94" s="479">
        <f t="shared" ref="K94" si="86">SUM(E83:E86)</f>
        <v>50</v>
      </c>
      <c r="L94" s="479">
        <f t="shared" ref="L94" si="87">SUM(F83:F86)</f>
        <v>73</v>
      </c>
      <c r="M94" s="479">
        <f t="shared" ref="M94" si="88">SUM(G83:G86)</f>
        <v>77</v>
      </c>
      <c r="N94" s="479">
        <f>SUM(H83:H86)</f>
        <v>74</v>
      </c>
      <c r="O94" s="479">
        <f t="shared" ref="O94" si="89">SUM(I83:I86)</f>
        <v>319</v>
      </c>
    </row>
    <row r="95" spans="1:17" ht="21">
      <c r="G95" s="478" t="s">
        <v>588</v>
      </c>
      <c r="H95" s="479">
        <f>SUM(B87:B90)</f>
        <v>4</v>
      </c>
      <c r="I95" s="479">
        <f t="shared" ref="I95" si="90">SUM(C87:C90)</f>
        <v>16</v>
      </c>
      <c r="J95" s="479">
        <f t="shared" ref="J95" si="91">SUM(D87:D90)</f>
        <v>41</v>
      </c>
      <c r="K95" s="479">
        <f t="shared" ref="K95" si="92">SUM(E87:E90)</f>
        <v>40</v>
      </c>
      <c r="L95" s="479">
        <f t="shared" ref="L95" si="93">SUM(F87:F90)</f>
        <v>66</v>
      </c>
      <c r="M95" s="479">
        <f t="shared" ref="M95" si="94">SUM(G87:G90)</f>
        <v>91</v>
      </c>
      <c r="N95" s="479">
        <f t="shared" ref="N95" si="95">SUM(H87:H90)</f>
        <v>70</v>
      </c>
      <c r="O95" s="479">
        <f t="shared" ref="O95" si="96">SUM(I87:I90)</f>
        <v>328</v>
      </c>
    </row>
    <row r="96" spans="1:17">
      <c r="G96" s="394" t="s">
        <v>362</v>
      </c>
      <c r="H96" s="394"/>
      <c r="I96" s="398">
        <f>-(I94-I95)/I94</f>
        <v>0.77777777777777779</v>
      </c>
      <c r="J96" s="398">
        <f t="shared" ref="J96:O96" si="97">-(J94-J95)/J94</f>
        <v>0.32258064516129031</v>
      </c>
      <c r="K96" s="398">
        <f t="shared" si="97"/>
        <v>-0.2</v>
      </c>
      <c r="L96" s="398">
        <f t="shared" si="97"/>
        <v>-9.5890410958904104E-2</v>
      </c>
      <c r="M96" s="398">
        <f t="shared" si="97"/>
        <v>0.18181818181818182</v>
      </c>
      <c r="N96" s="398">
        <f t="shared" si="97"/>
        <v>-5.4054054054054057E-2</v>
      </c>
      <c r="O96" s="398">
        <f t="shared" si="97"/>
        <v>2.8213166144200628E-2</v>
      </c>
    </row>
  </sheetData>
  <customSheetViews>
    <customSheetView guid="{BE477902-03C8-43E2-8A95-9B5C06ED7E3B}">
      <pane ySplit="22" topLeftCell="A59" activePane="bottomLeft" state="frozen"/>
      <selection pane="bottomLeft" activeCell="M85" sqref="M85"/>
      <pageMargins left="0.7" right="0.7" top="0.75" bottom="0.75" header="0.3" footer="0.3"/>
    </customSheetView>
    <customSheetView guid="{54431632-60CA-490A-B625-F84D986B77B5}">
      <pane ySplit="22" topLeftCell="A59" activePane="bottomLeft" state="frozen"/>
      <selection pane="bottomLeft" activeCell="B73" sqref="B73"/>
      <pageMargins left="0.7" right="0.7" top="0.75" bottom="0.75" header="0.3" footer="0.3"/>
    </customSheetView>
    <customSheetView guid="{CA0580B8-3FF5-49ED-816A-017DDF38942F}">
      <pane ySplit="22" topLeftCell="A59" activePane="bottomLeft" state="frozen"/>
      <selection pane="bottomLeft" activeCell="B73" sqref="B73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AF101"/>
  <sheetViews>
    <sheetView zoomScaleNormal="100" workbookViewId="0">
      <pane ySplit="20" topLeftCell="A102" activePane="bottomLeft" state="frozen"/>
      <selection pane="bottomLeft" activeCell="A21" sqref="A21"/>
    </sheetView>
  </sheetViews>
  <sheetFormatPr defaultRowHeight="13.2"/>
  <cols>
    <col min="1" max="1" width="9.109375" style="13"/>
    <col min="2" max="8" width="9.109375" style="14"/>
    <col min="9" max="9" width="8.109375" style="31" customWidth="1"/>
    <col min="10" max="17" width="9.109375" style="14"/>
  </cols>
  <sheetData>
    <row r="1" spans="1:17" ht="27.75" customHeight="1">
      <c r="A1" s="7" t="s">
        <v>413</v>
      </c>
      <c r="B1" s="11"/>
      <c r="C1" s="11"/>
      <c r="D1" s="11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19" spans="1:25">
      <c r="A19" s="388"/>
      <c r="B19" s="389"/>
      <c r="C19" s="389"/>
      <c r="D19" s="389"/>
      <c r="E19" s="389"/>
      <c r="F19" s="389"/>
      <c r="G19" s="389"/>
      <c r="H19" s="389"/>
      <c r="I19" s="413"/>
      <c r="J19" s="389"/>
      <c r="K19" s="492" t="s">
        <v>29</v>
      </c>
      <c r="L19" s="389"/>
      <c r="M19" s="389"/>
      <c r="N19" s="389"/>
      <c r="O19" s="389"/>
      <c r="P19" s="389"/>
      <c r="Q19" s="389"/>
      <c r="R19" s="388"/>
      <c r="S19" s="388"/>
      <c r="T19" s="388"/>
      <c r="U19" s="388"/>
      <c r="V19" s="388"/>
      <c r="W19" s="388"/>
      <c r="X19" s="388"/>
      <c r="Y19" s="388"/>
    </row>
    <row r="20" spans="1:25" ht="30.6">
      <c r="A20" s="493" t="s">
        <v>63</v>
      </c>
      <c r="B20" s="494" t="s">
        <v>229</v>
      </c>
      <c r="C20" s="494" t="s">
        <v>230</v>
      </c>
      <c r="D20" s="494" t="s">
        <v>231</v>
      </c>
      <c r="E20" s="494" t="s">
        <v>232</v>
      </c>
      <c r="F20" s="495" t="s">
        <v>401</v>
      </c>
      <c r="G20" s="495" t="s">
        <v>400</v>
      </c>
      <c r="H20" s="496" t="s">
        <v>59</v>
      </c>
      <c r="I20" s="497"/>
      <c r="J20" s="389"/>
      <c r="K20" s="498" t="s">
        <v>32</v>
      </c>
      <c r="L20" s="499" t="s">
        <v>282</v>
      </c>
      <c r="M20" s="499" t="s">
        <v>229</v>
      </c>
      <c r="N20" s="499" t="s">
        <v>283</v>
      </c>
      <c r="O20" s="499" t="s">
        <v>230</v>
      </c>
      <c r="P20" s="499" t="s">
        <v>30</v>
      </c>
      <c r="Q20" s="499" t="s">
        <v>31</v>
      </c>
      <c r="R20" s="500" t="s">
        <v>266</v>
      </c>
      <c r="S20" s="499" t="s">
        <v>267</v>
      </c>
      <c r="T20" s="499" t="s">
        <v>401</v>
      </c>
      <c r="U20" s="499" t="s">
        <v>400</v>
      </c>
      <c r="V20" s="499" t="s">
        <v>272</v>
      </c>
      <c r="W20" s="499" t="s">
        <v>529</v>
      </c>
      <c r="X20" s="499" t="s">
        <v>528</v>
      </c>
      <c r="Y20" s="499" t="s">
        <v>400</v>
      </c>
    </row>
    <row r="21" spans="1:25">
      <c r="A21" s="501" t="s">
        <v>202</v>
      </c>
      <c r="B21" s="502">
        <v>29</v>
      </c>
      <c r="C21" s="503">
        <v>17</v>
      </c>
      <c r="D21" s="502">
        <v>78</v>
      </c>
      <c r="E21" s="502">
        <v>6</v>
      </c>
      <c r="F21" s="502">
        <f>B21+D21</f>
        <v>107</v>
      </c>
      <c r="G21" s="502">
        <f>C21+E21</f>
        <v>23</v>
      </c>
      <c r="H21" s="502">
        <f>SUM(F21:G21)</f>
        <v>130</v>
      </c>
      <c r="I21" s="413"/>
      <c r="J21" s="413"/>
      <c r="K21" s="389"/>
      <c r="L21" s="389"/>
      <c r="M21" s="389"/>
      <c r="N21" s="389"/>
      <c r="O21" s="389"/>
      <c r="P21" s="389"/>
      <c r="Q21" s="389"/>
      <c r="R21" s="504"/>
      <c r="S21" s="388"/>
      <c r="T21" s="388"/>
      <c r="U21" s="388"/>
      <c r="V21" s="388"/>
      <c r="W21" s="388"/>
      <c r="X21" s="388"/>
      <c r="Y21" s="388"/>
    </row>
    <row r="22" spans="1:25">
      <c r="A22" s="501" t="s">
        <v>203</v>
      </c>
      <c r="B22" s="502">
        <v>28</v>
      </c>
      <c r="C22" s="503">
        <v>21</v>
      </c>
      <c r="D22" s="502">
        <v>67</v>
      </c>
      <c r="E22" s="502">
        <v>9</v>
      </c>
      <c r="F22" s="502">
        <f t="shared" ref="F22:F75" si="0">B22+D22</f>
        <v>95</v>
      </c>
      <c r="G22" s="502">
        <f t="shared" ref="G22:G75" si="1">C22+E22</f>
        <v>30</v>
      </c>
      <c r="H22" s="502">
        <f t="shared" ref="H22:H68" si="2">SUM(F22:G22)</f>
        <v>125</v>
      </c>
      <c r="I22" s="413"/>
      <c r="J22" s="413"/>
      <c r="K22" s="389"/>
      <c r="L22" s="389"/>
      <c r="M22" s="389"/>
      <c r="N22" s="389"/>
      <c r="O22" s="389"/>
      <c r="P22" s="389"/>
      <c r="Q22" s="389"/>
      <c r="R22" s="504"/>
      <c r="S22" s="388"/>
      <c r="T22" s="388"/>
      <c r="U22" s="388"/>
      <c r="V22" s="388"/>
      <c r="W22" s="388"/>
      <c r="X22" s="388"/>
      <c r="Y22" s="388"/>
    </row>
    <row r="23" spans="1:25">
      <c r="A23" s="501" t="s">
        <v>204</v>
      </c>
      <c r="B23" s="502">
        <v>28</v>
      </c>
      <c r="C23" s="503">
        <v>20</v>
      </c>
      <c r="D23" s="502">
        <v>74</v>
      </c>
      <c r="E23" s="502">
        <v>7</v>
      </c>
      <c r="F23" s="502">
        <f t="shared" si="0"/>
        <v>102</v>
      </c>
      <c r="G23" s="502">
        <f t="shared" si="1"/>
        <v>27</v>
      </c>
      <c r="H23" s="502">
        <f t="shared" si="2"/>
        <v>129</v>
      </c>
      <c r="I23" s="413"/>
      <c r="J23" s="413"/>
      <c r="K23" s="389"/>
      <c r="L23" s="389"/>
      <c r="M23" s="389"/>
      <c r="N23" s="389"/>
      <c r="O23" s="389"/>
      <c r="P23" s="389"/>
      <c r="Q23" s="389"/>
      <c r="R23" s="504"/>
      <c r="S23" s="388"/>
      <c r="T23" s="388"/>
      <c r="U23" s="388"/>
      <c r="V23" s="388"/>
      <c r="W23" s="388"/>
      <c r="X23" s="388"/>
      <c r="Y23" s="388"/>
    </row>
    <row r="24" spans="1:25">
      <c r="A24" s="501" t="s">
        <v>205</v>
      </c>
      <c r="B24" s="502">
        <v>23</v>
      </c>
      <c r="C24" s="503">
        <v>20</v>
      </c>
      <c r="D24" s="502">
        <v>63</v>
      </c>
      <c r="E24" s="502">
        <v>19</v>
      </c>
      <c r="F24" s="505">
        <f t="shared" si="0"/>
        <v>86</v>
      </c>
      <c r="G24" s="505">
        <f t="shared" si="1"/>
        <v>39</v>
      </c>
      <c r="H24" s="502">
        <f t="shared" si="2"/>
        <v>125</v>
      </c>
      <c r="I24" s="413"/>
      <c r="J24" s="413" t="s">
        <v>211</v>
      </c>
      <c r="K24" s="389"/>
      <c r="L24" s="389"/>
      <c r="M24" s="389"/>
      <c r="N24" s="389"/>
      <c r="O24" s="389"/>
      <c r="P24" s="389"/>
      <c r="Q24" s="389"/>
      <c r="R24" s="506"/>
      <c r="S24" s="507"/>
      <c r="T24" s="507"/>
      <c r="U24" s="507"/>
      <c r="V24" s="507"/>
      <c r="W24" s="507"/>
      <c r="X24" s="388"/>
      <c r="Y24" s="388"/>
    </row>
    <row r="25" spans="1:25">
      <c r="A25" s="508" t="s">
        <v>206</v>
      </c>
      <c r="B25" s="509">
        <v>21</v>
      </c>
      <c r="C25" s="510">
        <v>16</v>
      </c>
      <c r="D25" s="509">
        <v>65</v>
      </c>
      <c r="E25" s="509">
        <v>6</v>
      </c>
      <c r="F25" s="502">
        <f t="shared" si="0"/>
        <v>86</v>
      </c>
      <c r="G25" s="502">
        <f t="shared" si="1"/>
        <v>22</v>
      </c>
      <c r="H25" s="502">
        <f t="shared" si="2"/>
        <v>108</v>
      </c>
      <c r="I25" s="511"/>
      <c r="J25" s="434" t="s">
        <v>12</v>
      </c>
      <c r="K25" s="512">
        <f t="shared" ref="K25:K56" si="3">SUM(H22:H25)</f>
        <v>487</v>
      </c>
      <c r="L25" s="512">
        <f t="shared" ref="L25:L71" si="4">SUM(D22:D25)</f>
        <v>269</v>
      </c>
      <c r="M25" s="512">
        <f t="shared" ref="M25:M71" si="5">SUM(B22:B25)</f>
        <v>100</v>
      </c>
      <c r="N25" s="512">
        <f t="shared" ref="N25:N71" si="6">SUM(E22:E25)</f>
        <v>41</v>
      </c>
      <c r="O25" s="512">
        <f t="shared" ref="O25:O71" si="7">SUM(C22:C25)</f>
        <v>77</v>
      </c>
      <c r="P25" s="512">
        <f>L25+N25</f>
        <v>310</v>
      </c>
      <c r="Q25" s="512">
        <f>M25+O25</f>
        <v>177</v>
      </c>
      <c r="R25" s="513">
        <f>SUM(M25:O25)</f>
        <v>218</v>
      </c>
      <c r="S25" s="514">
        <f>L25/(P25+Q25)</f>
        <v>0.55236139630390146</v>
      </c>
      <c r="T25" s="389">
        <f>L25+M25</f>
        <v>369</v>
      </c>
      <c r="U25" s="389">
        <f>N25+O25</f>
        <v>118</v>
      </c>
      <c r="V25" s="514">
        <f>T25/K25</f>
        <v>0.757700205338809</v>
      </c>
      <c r="W25" s="514">
        <f>P25/K25</f>
        <v>0.63655030800821355</v>
      </c>
      <c r="X25" s="515">
        <f>1-W25</f>
        <v>0.36344969199178645</v>
      </c>
      <c r="Y25" s="516">
        <f>1-V25</f>
        <v>0.242299794661191</v>
      </c>
    </row>
    <row r="26" spans="1:25">
      <c r="A26" s="501" t="s">
        <v>207</v>
      </c>
      <c r="B26" s="502">
        <v>23</v>
      </c>
      <c r="C26" s="503">
        <v>19</v>
      </c>
      <c r="D26" s="502">
        <v>79</v>
      </c>
      <c r="E26" s="502">
        <v>7</v>
      </c>
      <c r="F26" s="502">
        <f t="shared" si="0"/>
        <v>102</v>
      </c>
      <c r="G26" s="502">
        <f t="shared" si="1"/>
        <v>26</v>
      </c>
      <c r="H26" s="502">
        <f t="shared" si="2"/>
        <v>128</v>
      </c>
      <c r="I26" s="413"/>
      <c r="J26" s="435" t="s">
        <v>12</v>
      </c>
      <c r="K26" s="389">
        <f t="shared" si="3"/>
        <v>490</v>
      </c>
      <c r="L26" s="389">
        <f t="shared" si="4"/>
        <v>281</v>
      </c>
      <c r="M26" s="389">
        <f t="shared" si="5"/>
        <v>95</v>
      </c>
      <c r="N26" s="389">
        <f t="shared" si="6"/>
        <v>39</v>
      </c>
      <c r="O26" s="389">
        <f t="shared" si="7"/>
        <v>75</v>
      </c>
      <c r="P26" s="389">
        <f t="shared" ref="P26:P69" si="8">L26+N26</f>
        <v>320</v>
      </c>
      <c r="Q26" s="389">
        <f t="shared" ref="Q26:Q69" si="9">M26+O26</f>
        <v>170</v>
      </c>
      <c r="R26" s="513">
        <f t="shared" ref="R26:R70" si="10">SUM(M26:O26)</f>
        <v>209</v>
      </c>
      <c r="S26" s="514">
        <f t="shared" ref="S26:S70" si="11">L26/(P26+Q26)</f>
        <v>0.57346938775510203</v>
      </c>
      <c r="T26" s="389">
        <f t="shared" ref="T26:T75" si="12">L26+M26</f>
        <v>376</v>
      </c>
      <c r="U26" s="389">
        <f t="shared" ref="U26:U75" si="13">N26+O26</f>
        <v>114</v>
      </c>
      <c r="V26" s="514">
        <f t="shared" ref="V26:V83" si="14">T26/K26</f>
        <v>0.76734693877551019</v>
      </c>
      <c r="W26" s="514">
        <f t="shared" ref="W26:W83" si="15">P26/K26</f>
        <v>0.65306122448979587</v>
      </c>
      <c r="X26" s="515">
        <f t="shared" ref="X26:X83" si="16">1-W26</f>
        <v>0.34693877551020413</v>
      </c>
      <c r="Y26" s="516">
        <f t="shared" ref="Y26:Y83" si="17">1-V26</f>
        <v>0.23265306122448981</v>
      </c>
    </row>
    <row r="27" spans="1:25">
      <c r="A27" s="501" t="s">
        <v>208</v>
      </c>
      <c r="B27" s="502">
        <v>25</v>
      </c>
      <c r="C27" s="503">
        <v>20</v>
      </c>
      <c r="D27" s="502">
        <v>58</v>
      </c>
      <c r="E27" s="502">
        <v>6</v>
      </c>
      <c r="F27" s="502">
        <f t="shared" si="0"/>
        <v>83</v>
      </c>
      <c r="G27" s="502">
        <f t="shared" si="1"/>
        <v>26</v>
      </c>
      <c r="H27" s="502">
        <f t="shared" si="2"/>
        <v>109</v>
      </c>
      <c r="I27" s="413"/>
      <c r="J27" s="435" t="s">
        <v>12</v>
      </c>
      <c r="K27" s="389">
        <f t="shared" si="3"/>
        <v>470</v>
      </c>
      <c r="L27" s="389">
        <f t="shared" si="4"/>
        <v>265</v>
      </c>
      <c r="M27" s="389">
        <f t="shared" si="5"/>
        <v>92</v>
      </c>
      <c r="N27" s="389">
        <f t="shared" si="6"/>
        <v>38</v>
      </c>
      <c r="O27" s="389">
        <f t="shared" si="7"/>
        <v>75</v>
      </c>
      <c r="P27" s="389">
        <f t="shared" si="8"/>
        <v>303</v>
      </c>
      <c r="Q27" s="389">
        <f t="shared" si="9"/>
        <v>167</v>
      </c>
      <c r="R27" s="513">
        <f t="shared" si="10"/>
        <v>205</v>
      </c>
      <c r="S27" s="514">
        <f t="shared" si="11"/>
        <v>0.56382978723404253</v>
      </c>
      <c r="T27" s="389">
        <f t="shared" si="12"/>
        <v>357</v>
      </c>
      <c r="U27" s="389">
        <f t="shared" si="13"/>
        <v>113</v>
      </c>
      <c r="V27" s="514">
        <f t="shared" si="14"/>
        <v>0.75957446808510642</v>
      </c>
      <c r="W27" s="514">
        <f t="shared" si="15"/>
        <v>0.64468085106382977</v>
      </c>
      <c r="X27" s="515">
        <f t="shared" si="16"/>
        <v>0.35531914893617023</v>
      </c>
      <c r="Y27" s="516">
        <f t="shared" si="17"/>
        <v>0.24042553191489358</v>
      </c>
    </row>
    <row r="28" spans="1:25">
      <c r="A28" s="501" t="s">
        <v>209</v>
      </c>
      <c r="B28" s="502">
        <v>31</v>
      </c>
      <c r="C28" s="503">
        <v>16</v>
      </c>
      <c r="D28" s="502">
        <v>58</v>
      </c>
      <c r="E28" s="502">
        <v>12</v>
      </c>
      <c r="F28" s="502">
        <f t="shared" si="0"/>
        <v>89</v>
      </c>
      <c r="G28" s="502">
        <f t="shared" si="1"/>
        <v>28</v>
      </c>
      <c r="H28" s="502">
        <f t="shared" si="2"/>
        <v>117</v>
      </c>
      <c r="I28" s="413"/>
      <c r="J28" s="435" t="s">
        <v>12</v>
      </c>
      <c r="K28" s="389">
        <f t="shared" si="3"/>
        <v>462</v>
      </c>
      <c r="L28" s="389">
        <f t="shared" si="4"/>
        <v>260</v>
      </c>
      <c r="M28" s="389">
        <f t="shared" si="5"/>
        <v>100</v>
      </c>
      <c r="N28" s="389">
        <f t="shared" si="6"/>
        <v>31</v>
      </c>
      <c r="O28" s="389">
        <f t="shared" si="7"/>
        <v>71</v>
      </c>
      <c r="P28" s="389">
        <f t="shared" si="8"/>
        <v>291</v>
      </c>
      <c r="Q28" s="389">
        <f t="shared" si="9"/>
        <v>171</v>
      </c>
      <c r="R28" s="513">
        <f t="shared" si="10"/>
        <v>202</v>
      </c>
      <c r="S28" s="514">
        <f t="shared" si="11"/>
        <v>0.56277056277056281</v>
      </c>
      <c r="T28" s="389">
        <f t="shared" si="12"/>
        <v>360</v>
      </c>
      <c r="U28" s="389">
        <f t="shared" si="13"/>
        <v>102</v>
      </c>
      <c r="V28" s="514">
        <f t="shared" si="14"/>
        <v>0.77922077922077926</v>
      </c>
      <c r="W28" s="514">
        <f t="shared" si="15"/>
        <v>0.62987012987012991</v>
      </c>
      <c r="X28" s="515">
        <f t="shared" si="16"/>
        <v>0.37012987012987009</v>
      </c>
      <c r="Y28" s="516">
        <f t="shared" si="17"/>
        <v>0.22077922077922074</v>
      </c>
    </row>
    <row r="29" spans="1:25">
      <c r="A29" s="501" t="s">
        <v>162</v>
      </c>
      <c r="B29" s="502">
        <v>25</v>
      </c>
      <c r="C29" s="503">
        <v>23</v>
      </c>
      <c r="D29" s="502">
        <v>68</v>
      </c>
      <c r="E29" s="502">
        <v>6</v>
      </c>
      <c r="F29" s="502">
        <f t="shared" si="0"/>
        <v>93</v>
      </c>
      <c r="G29" s="502">
        <f t="shared" si="1"/>
        <v>29</v>
      </c>
      <c r="H29" s="502">
        <f t="shared" si="2"/>
        <v>122</v>
      </c>
      <c r="I29" s="413"/>
      <c r="J29" s="435" t="s">
        <v>13</v>
      </c>
      <c r="K29" s="389">
        <f t="shared" si="3"/>
        <v>476</v>
      </c>
      <c r="L29" s="389">
        <f t="shared" si="4"/>
        <v>263</v>
      </c>
      <c r="M29" s="389">
        <f t="shared" si="5"/>
        <v>104</v>
      </c>
      <c r="N29" s="389">
        <f t="shared" si="6"/>
        <v>31</v>
      </c>
      <c r="O29" s="389">
        <f t="shared" si="7"/>
        <v>78</v>
      </c>
      <c r="P29" s="389">
        <f t="shared" si="8"/>
        <v>294</v>
      </c>
      <c r="Q29" s="389">
        <f t="shared" si="9"/>
        <v>182</v>
      </c>
      <c r="R29" s="513">
        <f t="shared" si="10"/>
        <v>213</v>
      </c>
      <c r="S29" s="514">
        <f t="shared" si="11"/>
        <v>0.55252100840336138</v>
      </c>
      <c r="T29" s="389">
        <f t="shared" si="12"/>
        <v>367</v>
      </c>
      <c r="U29" s="389">
        <f t="shared" si="13"/>
        <v>109</v>
      </c>
      <c r="V29" s="514">
        <f t="shared" si="14"/>
        <v>0.77100840336134457</v>
      </c>
      <c r="W29" s="514">
        <f t="shared" si="15"/>
        <v>0.61764705882352944</v>
      </c>
      <c r="X29" s="515">
        <f t="shared" si="16"/>
        <v>0.38235294117647056</v>
      </c>
      <c r="Y29" s="516">
        <f t="shared" si="17"/>
        <v>0.22899159663865543</v>
      </c>
    </row>
    <row r="30" spans="1:25">
      <c r="A30" s="501" t="s">
        <v>163</v>
      </c>
      <c r="B30" s="502">
        <v>30</v>
      </c>
      <c r="C30" s="503">
        <v>25</v>
      </c>
      <c r="D30" s="502">
        <v>64</v>
      </c>
      <c r="E30" s="502">
        <v>4</v>
      </c>
      <c r="F30" s="502">
        <f t="shared" si="0"/>
        <v>94</v>
      </c>
      <c r="G30" s="502">
        <f t="shared" si="1"/>
        <v>29</v>
      </c>
      <c r="H30" s="502">
        <f t="shared" si="2"/>
        <v>123</v>
      </c>
      <c r="I30" s="413"/>
      <c r="J30" s="435" t="s">
        <v>13</v>
      </c>
      <c r="K30" s="389">
        <f t="shared" si="3"/>
        <v>471</v>
      </c>
      <c r="L30" s="389">
        <f t="shared" si="4"/>
        <v>248</v>
      </c>
      <c r="M30" s="389">
        <f t="shared" si="5"/>
        <v>111</v>
      </c>
      <c r="N30" s="389">
        <f t="shared" si="6"/>
        <v>28</v>
      </c>
      <c r="O30" s="389">
        <f t="shared" si="7"/>
        <v>84</v>
      </c>
      <c r="P30" s="389">
        <f t="shared" si="8"/>
        <v>276</v>
      </c>
      <c r="Q30" s="389">
        <f t="shared" si="9"/>
        <v>195</v>
      </c>
      <c r="R30" s="513">
        <f t="shared" si="10"/>
        <v>223</v>
      </c>
      <c r="S30" s="514">
        <f t="shared" si="11"/>
        <v>0.52653927813163481</v>
      </c>
      <c r="T30" s="389">
        <f t="shared" si="12"/>
        <v>359</v>
      </c>
      <c r="U30" s="389">
        <f t="shared" si="13"/>
        <v>112</v>
      </c>
      <c r="V30" s="514">
        <f t="shared" si="14"/>
        <v>0.76220806794055207</v>
      </c>
      <c r="W30" s="514">
        <f t="shared" si="15"/>
        <v>0.5859872611464968</v>
      </c>
      <c r="X30" s="515">
        <f t="shared" si="16"/>
        <v>0.4140127388535032</v>
      </c>
      <c r="Y30" s="516">
        <f t="shared" si="17"/>
        <v>0.23779193205944793</v>
      </c>
    </row>
    <row r="31" spans="1:25">
      <c r="A31" s="501" t="s">
        <v>164</v>
      </c>
      <c r="B31" s="502">
        <v>19</v>
      </c>
      <c r="C31" s="503">
        <v>18</v>
      </c>
      <c r="D31" s="502">
        <v>43</v>
      </c>
      <c r="E31" s="502">
        <v>6</v>
      </c>
      <c r="F31" s="502">
        <f t="shared" si="0"/>
        <v>62</v>
      </c>
      <c r="G31" s="502">
        <f t="shared" si="1"/>
        <v>24</v>
      </c>
      <c r="H31" s="502">
        <f t="shared" si="2"/>
        <v>86</v>
      </c>
      <c r="I31" s="413"/>
      <c r="J31" s="435" t="s">
        <v>13</v>
      </c>
      <c r="K31" s="389">
        <f t="shared" si="3"/>
        <v>448</v>
      </c>
      <c r="L31" s="389">
        <f t="shared" si="4"/>
        <v>233</v>
      </c>
      <c r="M31" s="389">
        <f t="shared" si="5"/>
        <v>105</v>
      </c>
      <c r="N31" s="389">
        <f t="shared" si="6"/>
        <v>28</v>
      </c>
      <c r="O31" s="389">
        <f t="shared" si="7"/>
        <v>82</v>
      </c>
      <c r="P31" s="389">
        <f t="shared" si="8"/>
        <v>261</v>
      </c>
      <c r="Q31" s="389">
        <f t="shared" si="9"/>
        <v>187</v>
      </c>
      <c r="R31" s="513">
        <f t="shared" si="10"/>
        <v>215</v>
      </c>
      <c r="S31" s="514">
        <f t="shared" si="11"/>
        <v>0.5200892857142857</v>
      </c>
      <c r="T31" s="389">
        <f t="shared" si="12"/>
        <v>338</v>
      </c>
      <c r="U31" s="389">
        <f t="shared" si="13"/>
        <v>110</v>
      </c>
      <c r="V31" s="514">
        <f t="shared" si="14"/>
        <v>0.7544642857142857</v>
      </c>
      <c r="W31" s="514">
        <f t="shared" si="15"/>
        <v>0.5825892857142857</v>
      </c>
      <c r="X31" s="515">
        <f t="shared" si="16"/>
        <v>0.4174107142857143</v>
      </c>
      <c r="Y31" s="516">
        <f t="shared" si="17"/>
        <v>0.2455357142857143</v>
      </c>
    </row>
    <row r="32" spans="1:25">
      <c r="A32" s="517" t="s">
        <v>165</v>
      </c>
      <c r="B32" s="502">
        <v>28</v>
      </c>
      <c r="C32" s="503">
        <v>22</v>
      </c>
      <c r="D32" s="502">
        <v>67</v>
      </c>
      <c r="E32" s="502">
        <v>7</v>
      </c>
      <c r="F32" s="502">
        <f t="shared" si="0"/>
        <v>95</v>
      </c>
      <c r="G32" s="502">
        <f t="shared" si="1"/>
        <v>29</v>
      </c>
      <c r="H32" s="502">
        <f t="shared" si="2"/>
        <v>124</v>
      </c>
      <c r="I32" s="413"/>
      <c r="J32" s="435" t="s">
        <v>13</v>
      </c>
      <c r="K32" s="389">
        <f t="shared" si="3"/>
        <v>455</v>
      </c>
      <c r="L32" s="389">
        <f t="shared" si="4"/>
        <v>242</v>
      </c>
      <c r="M32" s="389">
        <f t="shared" si="5"/>
        <v>102</v>
      </c>
      <c r="N32" s="389">
        <f t="shared" si="6"/>
        <v>23</v>
      </c>
      <c r="O32" s="389">
        <f t="shared" si="7"/>
        <v>88</v>
      </c>
      <c r="P32" s="389">
        <f t="shared" si="8"/>
        <v>265</v>
      </c>
      <c r="Q32" s="389">
        <f t="shared" si="9"/>
        <v>190</v>
      </c>
      <c r="R32" s="513">
        <f t="shared" si="10"/>
        <v>213</v>
      </c>
      <c r="S32" s="514">
        <f t="shared" si="11"/>
        <v>0.53186813186813187</v>
      </c>
      <c r="T32" s="389">
        <f t="shared" si="12"/>
        <v>344</v>
      </c>
      <c r="U32" s="389">
        <f t="shared" si="13"/>
        <v>111</v>
      </c>
      <c r="V32" s="514">
        <f t="shared" si="14"/>
        <v>0.75604395604395602</v>
      </c>
      <c r="W32" s="514">
        <f t="shared" si="15"/>
        <v>0.58241758241758246</v>
      </c>
      <c r="X32" s="515">
        <f t="shared" si="16"/>
        <v>0.41758241758241754</v>
      </c>
      <c r="Y32" s="516">
        <f t="shared" si="17"/>
        <v>0.24395604395604398</v>
      </c>
    </row>
    <row r="33" spans="1:25">
      <c r="A33" s="501" t="s">
        <v>166</v>
      </c>
      <c r="B33" s="502">
        <v>24</v>
      </c>
      <c r="C33" s="503">
        <v>22</v>
      </c>
      <c r="D33" s="502">
        <v>64</v>
      </c>
      <c r="E33" s="502">
        <v>3</v>
      </c>
      <c r="F33" s="502">
        <f t="shared" si="0"/>
        <v>88</v>
      </c>
      <c r="G33" s="502">
        <f t="shared" si="1"/>
        <v>25</v>
      </c>
      <c r="H33" s="502">
        <f t="shared" si="2"/>
        <v>113</v>
      </c>
      <c r="I33" s="413"/>
      <c r="J33" s="435" t="s">
        <v>14</v>
      </c>
      <c r="K33" s="389">
        <f t="shared" si="3"/>
        <v>446</v>
      </c>
      <c r="L33" s="389">
        <f t="shared" si="4"/>
        <v>238</v>
      </c>
      <c r="M33" s="389">
        <f t="shared" si="5"/>
        <v>101</v>
      </c>
      <c r="N33" s="389">
        <f t="shared" si="6"/>
        <v>20</v>
      </c>
      <c r="O33" s="389">
        <f t="shared" si="7"/>
        <v>87</v>
      </c>
      <c r="P33" s="389">
        <f t="shared" si="8"/>
        <v>258</v>
      </c>
      <c r="Q33" s="389">
        <f t="shared" si="9"/>
        <v>188</v>
      </c>
      <c r="R33" s="513">
        <f t="shared" si="10"/>
        <v>208</v>
      </c>
      <c r="S33" s="514">
        <f t="shared" si="11"/>
        <v>0.53363228699551568</v>
      </c>
      <c r="T33" s="389">
        <f t="shared" si="12"/>
        <v>339</v>
      </c>
      <c r="U33" s="389">
        <f t="shared" si="13"/>
        <v>107</v>
      </c>
      <c r="V33" s="514">
        <f t="shared" si="14"/>
        <v>0.76008968609865468</v>
      </c>
      <c r="W33" s="514">
        <f t="shared" si="15"/>
        <v>0.57847533632286996</v>
      </c>
      <c r="X33" s="515">
        <f t="shared" si="16"/>
        <v>0.42152466367713004</v>
      </c>
      <c r="Y33" s="516">
        <f t="shared" si="17"/>
        <v>0.23991031390134532</v>
      </c>
    </row>
    <row r="34" spans="1:25">
      <c r="A34" s="501" t="s">
        <v>167</v>
      </c>
      <c r="B34" s="502">
        <v>28</v>
      </c>
      <c r="C34" s="503">
        <v>30</v>
      </c>
      <c r="D34" s="502">
        <v>44</v>
      </c>
      <c r="E34" s="502">
        <v>4</v>
      </c>
      <c r="F34" s="502">
        <f t="shared" si="0"/>
        <v>72</v>
      </c>
      <c r="G34" s="502">
        <f t="shared" si="1"/>
        <v>34</v>
      </c>
      <c r="H34" s="502">
        <f t="shared" si="2"/>
        <v>106</v>
      </c>
      <c r="I34" s="413"/>
      <c r="J34" s="435" t="s">
        <v>14</v>
      </c>
      <c r="K34" s="389">
        <f t="shared" si="3"/>
        <v>429</v>
      </c>
      <c r="L34" s="389">
        <f t="shared" si="4"/>
        <v>218</v>
      </c>
      <c r="M34" s="389">
        <f t="shared" si="5"/>
        <v>99</v>
      </c>
      <c r="N34" s="389">
        <f t="shared" si="6"/>
        <v>20</v>
      </c>
      <c r="O34" s="389">
        <f t="shared" si="7"/>
        <v>92</v>
      </c>
      <c r="P34" s="389">
        <f t="shared" si="8"/>
        <v>238</v>
      </c>
      <c r="Q34" s="389">
        <f t="shared" si="9"/>
        <v>191</v>
      </c>
      <c r="R34" s="513">
        <f t="shared" si="10"/>
        <v>211</v>
      </c>
      <c r="S34" s="514">
        <f t="shared" si="11"/>
        <v>0.50815850815850816</v>
      </c>
      <c r="T34" s="389">
        <f t="shared" si="12"/>
        <v>317</v>
      </c>
      <c r="U34" s="389">
        <f t="shared" si="13"/>
        <v>112</v>
      </c>
      <c r="V34" s="514">
        <f t="shared" si="14"/>
        <v>0.73892773892773889</v>
      </c>
      <c r="W34" s="514">
        <f t="shared" si="15"/>
        <v>0.55477855477855476</v>
      </c>
      <c r="X34" s="515">
        <f t="shared" si="16"/>
        <v>0.44522144522144524</v>
      </c>
      <c r="Y34" s="516">
        <f t="shared" si="17"/>
        <v>0.26107226107226111</v>
      </c>
    </row>
    <row r="35" spans="1:25">
      <c r="A35" s="501" t="s">
        <v>168</v>
      </c>
      <c r="B35" s="502">
        <v>20</v>
      </c>
      <c r="C35" s="503">
        <v>24</v>
      </c>
      <c r="D35" s="502">
        <v>39</v>
      </c>
      <c r="E35" s="502">
        <v>3</v>
      </c>
      <c r="F35" s="502">
        <f t="shared" si="0"/>
        <v>59</v>
      </c>
      <c r="G35" s="502">
        <f t="shared" si="1"/>
        <v>27</v>
      </c>
      <c r="H35" s="502">
        <f t="shared" si="2"/>
        <v>86</v>
      </c>
      <c r="I35" s="413"/>
      <c r="J35" s="435" t="s">
        <v>14</v>
      </c>
      <c r="K35" s="389">
        <f t="shared" si="3"/>
        <v>429</v>
      </c>
      <c r="L35" s="389">
        <f t="shared" si="4"/>
        <v>214</v>
      </c>
      <c r="M35" s="389">
        <f t="shared" si="5"/>
        <v>100</v>
      </c>
      <c r="N35" s="389">
        <f t="shared" si="6"/>
        <v>17</v>
      </c>
      <c r="O35" s="389">
        <f t="shared" si="7"/>
        <v>98</v>
      </c>
      <c r="P35" s="389">
        <f t="shared" si="8"/>
        <v>231</v>
      </c>
      <c r="Q35" s="389">
        <f t="shared" si="9"/>
        <v>198</v>
      </c>
      <c r="R35" s="513">
        <f t="shared" si="10"/>
        <v>215</v>
      </c>
      <c r="S35" s="514">
        <f t="shared" si="11"/>
        <v>0.49883449883449882</v>
      </c>
      <c r="T35" s="389">
        <f t="shared" si="12"/>
        <v>314</v>
      </c>
      <c r="U35" s="389">
        <f t="shared" si="13"/>
        <v>115</v>
      </c>
      <c r="V35" s="514">
        <f t="shared" si="14"/>
        <v>0.73193473193473191</v>
      </c>
      <c r="W35" s="514">
        <f t="shared" si="15"/>
        <v>0.53846153846153844</v>
      </c>
      <c r="X35" s="515">
        <f t="shared" si="16"/>
        <v>0.46153846153846156</v>
      </c>
      <c r="Y35" s="516">
        <f t="shared" si="17"/>
        <v>0.26806526806526809</v>
      </c>
    </row>
    <row r="36" spans="1:25">
      <c r="A36" s="501" t="s">
        <v>169</v>
      </c>
      <c r="B36" s="502">
        <v>32</v>
      </c>
      <c r="C36" s="503">
        <v>16</v>
      </c>
      <c r="D36" s="502">
        <v>47</v>
      </c>
      <c r="E36" s="502">
        <v>5</v>
      </c>
      <c r="F36" s="502">
        <f t="shared" si="0"/>
        <v>79</v>
      </c>
      <c r="G36" s="502">
        <f t="shared" si="1"/>
        <v>21</v>
      </c>
      <c r="H36" s="502">
        <f t="shared" si="2"/>
        <v>100</v>
      </c>
      <c r="I36" s="413"/>
      <c r="J36" s="435" t="s">
        <v>14</v>
      </c>
      <c r="K36" s="389">
        <f t="shared" si="3"/>
        <v>405</v>
      </c>
      <c r="L36" s="389">
        <f t="shared" si="4"/>
        <v>194</v>
      </c>
      <c r="M36" s="389">
        <f t="shared" si="5"/>
        <v>104</v>
      </c>
      <c r="N36" s="389">
        <f t="shared" si="6"/>
        <v>15</v>
      </c>
      <c r="O36" s="389">
        <f t="shared" si="7"/>
        <v>92</v>
      </c>
      <c r="P36" s="389">
        <f t="shared" si="8"/>
        <v>209</v>
      </c>
      <c r="Q36" s="389">
        <f t="shared" si="9"/>
        <v>196</v>
      </c>
      <c r="R36" s="513">
        <f t="shared" si="10"/>
        <v>211</v>
      </c>
      <c r="S36" s="514">
        <f t="shared" si="11"/>
        <v>0.47901234567901235</v>
      </c>
      <c r="T36" s="389">
        <f t="shared" si="12"/>
        <v>298</v>
      </c>
      <c r="U36" s="389">
        <f t="shared" si="13"/>
        <v>107</v>
      </c>
      <c r="V36" s="514">
        <f t="shared" si="14"/>
        <v>0.73580246913580249</v>
      </c>
      <c r="W36" s="514">
        <f t="shared" si="15"/>
        <v>0.51604938271604939</v>
      </c>
      <c r="X36" s="515">
        <f t="shared" si="16"/>
        <v>0.48395061728395061</v>
      </c>
      <c r="Y36" s="516">
        <f t="shared" si="17"/>
        <v>0.26419753086419751</v>
      </c>
    </row>
    <row r="37" spans="1:25">
      <c r="A37" s="501" t="s">
        <v>170</v>
      </c>
      <c r="B37" s="502">
        <v>30</v>
      </c>
      <c r="C37" s="503">
        <v>23</v>
      </c>
      <c r="D37" s="502">
        <v>56</v>
      </c>
      <c r="E37" s="502">
        <v>8</v>
      </c>
      <c r="F37" s="502">
        <f t="shared" si="0"/>
        <v>86</v>
      </c>
      <c r="G37" s="502">
        <f t="shared" si="1"/>
        <v>31</v>
      </c>
      <c r="H37" s="502">
        <f t="shared" si="2"/>
        <v>117</v>
      </c>
      <c r="I37" s="413"/>
      <c r="J37" s="435" t="s">
        <v>15</v>
      </c>
      <c r="K37" s="389">
        <f t="shared" si="3"/>
        <v>409</v>
      </c>
      <c r="L37" s="389">
        <f t="shared" si="4"/>
        <v>186</v>
      </c>
      <c r="M37" s="389">
        <f t="shared" si="5"/>
        <v>110</v>
      </c>
      <c r="N37" s="389">
        <f t="shared" si="6"/>
        <v>20</v>
      </c>
      <c r="O37" s="389">
        <f t="shared" si="7"/>
        <v>93</v>
      </c>
      <c r="P37" s="389">
        <f t="shared" si="8"/>
        <v>206</v>
      </c>
      <c r="Q37" s="389">
        <f t="shared" si="9"/>
        <v>203</v>
      </c>
      <c r="R37" s="513">
        <f t="shared" si="10"/>
        <v>223</v>
      </c>
      <c r="S37" s="514">
        <f t="shared" si="11"/>
        <v>0.45476772616136918</v>
      </c>
      <c r="T37" s="389">
        <f t="shared" si="12"/>
        <v>296</v>
      </c>
      <c r="U37" s="389">
        <f t="shared" si="13"/>
        <v>113</v>
      </c>
      <c r="V37" s="514">
        <f t="shared" si="14"/>
        <v>0.72371638141809291</v>
      </c>
      <c r="W37" s="514">
        <f t="shared" si="15"/>
        <v>0.50366748166259168</v>
      </c>
      <c r="X37" s="515">
        <f t="shared" si="16"/>
        <v>0.49633251833740832</v>
      </c>
      <c r="Y37" s="516">
        <f t="shared" si="17"/>
        <v>0.27628361858190709</v>
      </c>
    </row>
    <row r="38" spans="1:25">
      <c r="A38" s="501" t="s">
        <v>171</v>
      </c>
      <c r="B38" s="502">
        <v>23</v>
      </c>
      <c r="C38" s="503">
        <v>20</v>
      </c>
      <c r="D38" s="502">
        <v>63</v>
      </c>
      <c r="E38" s="502">
        <v>8</v>
      </c>
      <c r="F38" s="502">
        <f t="shared" si="0"/>
        <v>86</v>
      </c>
      <c r="G38" s="502">
        <f t="shared" si="1"/>
        <v>28</v>
      </c>
      <c r="H38" s="502">
        <f t="shared" si="2"/>
        <v>114</v>
      </c>
      <c r="I38" s="413"/>
      <c r="J38" s="435" t="s">
        <v>15</v>
      </c>
      <c r="K38" s="389">
        <f t="shared" si="3"/>
        <v>417</v>
      </c>
      <c r="L38" s="389">
        <f t="shared" si="4"/>
        <v>205</v>
      </c>
      <c r="M38" s="389">
        <f t="shared" si="5"/>
        <v>105</v>
      </c>
      <c r="N38" s="389">
        <f t="shared" si="6"/>
        <v>24</v>
      </c>
      <c r="O38" s="389">
        <f t="shared" si="7"/>
        <v>83</v>
      </c>
      <c r="P38" s="389">
        <f t="shared" si="8"/>
        <v>229</v>
      </c>
      <c r="Q38" s="389">
        <f t="shared" si="9"/>
        <v>188</v>
      </c>
      <c r="R38" s="513">
        <f t="shared" si="10"/>
        <v>212</v>
      </c>
      <c r="S38" s="514">
        <f t="shared" si="11"/>
        <v>0.49160671462829736</v>
      </c>
      <c r="T38" s="389">
        <f t="shared" si="12"/>
        <v>310</v>
      </c>
      <c r="U38" s="389">
        <f t="shared" si="13"/>
        <v>107</v>
      </c>
      <c r="V38" s="514">
        <f t="shared" si="14"/>
        <v>0.74340527577937654</v>
      </c>
      <c r="W38" s="514">
        <f t="shared" si="15"/>
        <v>0.54916067146282976</v>
      </c>
      <c r="X38" s="515">
        <f t="shared" si="16"/>
        <v>0.45083932853717024</v>
      </c>
      <c r="Y38" s="516">
        <f t="shared" si="17"/>
        <v>0.25659472422062346</v>
      </c>
    </row>
    <row r="39" spans="1:25">
      <c r="A39" s="501" t="s">
        <v>172</v>
      </c>
      <c r="B39" s="502">
        <v>34</v>
      </c>
      <c r="C39" s="503">
        <v>14</v>
      </c>
      <c r="D39" s="502">
        <v>59</v>
      </c>
      <c r="E39" s="502">
        <v>13</v>
      </c>
      <c r="F39" s="502">
        <f t="shared" si="0"/>
        <v>93</v>
      </c>
      <c r="G39" s="502">
        <f t="shared" si="1"/>
        <v>27</v>
      </c>
      <c r="H39" s="502">
        <f t="shared" si="2"/>
        <v>120</v>
      </c>
      <c r="I39" s="413"/>
      <c r="J39" s="435" t="s">
        <v>15</v>
      </c>
      <c r="K39" s="389">
        <f t="shared" si="3"/>
        <v>451</v>
      </c>
      <c r="L39" s="389">
        <f t="shared" si="4"/>
        <v>225</v>
      </c>
      <c r="M39" s="389">
        <f t="shared" si="5"/>
        <v>119</v>
      </c>
      <c r="N39" s="389">
        <f t="shared" si="6"/>
        <v>34</v>
      </c>
      <c r="O39" s="389">
        <f t="shared" si="7"/>
        <v>73</v>
      </c>
      <c r="P39" s="389">
        <f t="shared" si="8"/>
        <v>259</v>
      </c>
      <c r="Q39" s="389">
        <f t="shared" si="9"/>
        <v>192</v>
      </c>
      <c r="R39" s="513">
        <f t="shared" si="10"/>
        <v>226</v>
      </c>
      <c r="S39" s="514">
        <f t="shared" si="11"/>
        <v>0.49889135254988914</v>
      </c>
      <c r="T39" s="389">
        <f t="shared" si="12"/>
        <v>344</v>
      </c>
      <c r="U39" s="389">
        <f t="shared" si="13"/>
        <v>107</v>
      </c>
      <c r="V39" s="514">
        <f t="shared" si="14"/>
        <v>0.7627494456762749</v>
      </c>
      <c r="W39" s="514">
        <f t="shared" si="15"/>
        <v>0.57427937915742788</v>
      </c>
      <c r="X39" s="515">
        <f t="shared" si="16"/>
        <v>0.42572062084257212</v>
      </c>
      <c r="Y39" s="516">
        <f t="shared" si="17"/>
        <v>0.2372505543237251</v>
      </c>
    </row>
    <row r="40" spans="1:25">
      <c r="A40" s="501" t="s">
        <v>173</v>
      </c>
      <c r="B40" s="502">
        <v>21</v>
      </c>
      <c r="C40" s="503">
        <v>28</v>
      </c>
      <c r="D40" s="502">
        <v>55</v>
      </c>
      <c r="E40" s="502">
        <v>6</v>
      </c>
      <c r="F40" s="502">
        <f t="shared" si="0"/>
        <v>76</v>
      </c>
      <c r="G40" s="502">
        <f t="shared" si="1"/>
        <v>34</v>
      </c>
      <c r="H40" s="502">
        <f t="shared" si="2"/>
        <v>110</v>
      </c>
      <c r="I40" s="413"/>
      <c r="J40" s="435" t="s">
        <v>15</v>
      </c>
      <c r="K40" s="389">
        <f t="shared" si="3"/>
        <v>461</v>
      </c>
      <c r="L40" s="389">
        <f t="shared" si="4"/>
        <v>233</v>
      </c>
      <c r="M40" s="389">
        <f t="shared" si="5"/>
        <v>108</v>
      </c>
      <c r="N40" s="389">
        <f t="shared" si="6"/>
        <v>35</v>
      </c>
      <c r="O40" s="389">
        <f t="shared" si="7"/>
        <v>85</v>
      </c>
      <c r="P40" s="389">
        <f t="shared" si="8"/>
        <v>268</v>
      </c>
      <c r="Q40" s="389">
        <f t="shared" si="9"/>
        <v>193</v>
      </c>
      <c r="R40" s="513">
        <f t="shared" si="10"/>
        <v>228</v>
      </c>
      <c r="S40" s="514">
        <f t="shared" si="11"/>
        <v>0.50542299349240782</v>
      </c>
      <c r="T40" s="389">
        <f t="shared" si="12"/>
        <v>341</v>
      </c>
      <c r="U40" s="389">
        <f t="shared" si="13"/>
        <v>120</v>
      </c>
      <c r="V40" s="514">
        <f t="shared" si="14"/>
        <v>0.73969631236442512</v>
      </c>
      <c r="W40" s="514">
        <f t="shared" si="15"/>
        <v>0.58134490238611713</v>
      </c>
      <c r="X40" s="515">
        <f t="shared" si="16"/>
        <v>0.41865509761388287</v>
      </c>
      <c r="Y40" s="516">
        <f t="shared" si="17"/>
        <v>0.26030368763557488</v>
      </c>
    </row>
    <row r="41" spans="1:25">
      <c r="A41" s="501" t="s">
        <v>174</v>
      </c>
      <c r="B41" s="502">
        <v>29</v>
      </c>
      <c r="C41" s="503">
        <v>26</v>
      </c>
      <c r="D41" s="502">
        <v>52</v>
      </c>
      <c r="E41" s="502">
        <v>10</v>
      </c>
      <c r="F41" s="502">
        <f t="shared" si="0"/>
        <v>81</v>
      </c>
      <c r="G41" s="502">
        <f t="shared" si="1"/>
        <v>36</v>
      </c>
      <c r="H41" s="502">
        <f t="shared" si="2"/>
        <v>117</v>
      </c>
      <c r="I41" s="413"/>
      <c r="J41" s="435" t="s">
        <v>16</v>
      </c>
      <c r="K41" s="389">
        <f t="shared" si="3"/>
        <v>461</v>
      </c>
      <c r="L41" s="389">
        <f t="shared" si="4"/>
        <v>229</v>
      </c>
      <c r="M41" s="389">
        <f t="shared" si="5"/>
        <v>107</v>
      </c>
      <c r="N41" s="389">
        <f t="shared" si="6"/>
        <v>37</v>
      </c>
      <c r="O41" s="389">
        <f t="shared" si="7"/>
        <v>88</v>
      </c>
      <c r="P41" s="389">
        <f t="shared" si="8"/>
        <v>266</v>
      </c>
      <c r="Q41" s="389">
        <f t="shared" si="9"/>
        <v>195</v>
      </c>
      <c r="R41" s="513">
        <f t="shared" si="10"/>
        <v>232</v>
      </c>
      <c r="S41" s="514">
        <f t="shared" si="11"/>
        <v>0.49674620390455532</v>
      </c>
      <c r="T41" s="389">
        <f t="shared" si="12"/>
        <v>336</v>
      </c>
      <c r="U41" s="389">
        <f t="shared" si="13"/>
        <v>125</v>
      </c>
      <c r="V41" s="514">
        <f t="shared" si="14"/>
        <v>0.72885032537960959</v>
      </c>
      <c r="W41" s="514">
        <f t="shared" si="15"/>
        <v>0.57700650759219085</v>
      </c>
      <c r="X41" s="515">
        <f t="shared" si="16"/>
        <v>0.42299349240780915</v>
      </c>
      <c r="Y41" s="516">
        <f t="shared" si="17"/>
        <v>0.27114967462039041</v>
      </c>
    </row>
    <row r="42" spans="1:25">
      <c r="A42" s="501" t="s">
        <v>175</v>
      </c>
      <c r="B42" s="502">
        <v>24</v>
      </c>
      <c r="C42" s="503">
        <v>20</v>
      </c>
      <c r="D42" s="502">
        <v>47</v>
      </c>
      <c r="E42" s="502">
        <v>8</v>
      </c>
      <c r="F42" s="502">
        <f t="shared" si="0"/>
        <v>71</v>
      </c>
      <c r="G42" s="502">
        <f t="shared" si="1"/>
        <v>28</v>
      </c>
      <c r="H42" s="502">
        <f t="shared" si="2"/>
        <v>99</v>
      </c>
      <c r="I42" s="413"/>
      <c r="J42" s="435" t="s">
        <v>16</v>
      </c>
      <c r="K42" s="389">
        <f t="shared" si="3"/>
        <v>446</v>
      </c>
      <c r="L42" s="389">
        <f t="shared" si="4"/>
        <v>213</v>
      </c>
      <c r="M42" s="389">
        <f t="shared" si="5"/>
        <v>108</v>
      </c>
      <c r="N42" s="389">
        <f t="shared" si="6"/>
        <v>37</v>
      </c>
      <c r="O42" s="389">
        <f t="shared" si="7"/>
        <v>88</v>
      </c>
      <c r="P42" s="389">
        <f t="shared" si="8"/>
        <v>250</v>
      </c>
      <c r="Q42" s="389">
        <f t="shared" si="9"/>
        <v>196</v>
      </c>
      <c r="R42" s="513">
        <f t="shared" si="10"/>
        <v>233</v>
      </c>
      <c r="S42" s="514">
        <f t="shared" si="11"/>
        <v>0.47757847533632286</v>
      </c>
      <c r="T42" s="389">
        <f t="shared" si="12"/>
        <v>321</v>
      </c>
      <c r="U42" s="389">
        <f t="shared" si="13"/>
        <v>125</v>
      </c>
      <c r="V42" s="514">
        <f t="shared" si="14"/>
        <v>0.71973094170403584</v>
      </c>
      <c r="W42" s="514">
        <f t="shared" si="15"/>
        <v>0.5605381165919282</v>
      </c>
      <c r="X42" s="515">
        <f t="shared" si="16"/>
        <v>0.4394618834080718</v>
      </c>
      <c r="Y42" s="516">
        <f t="shared" si="17"/>
        <v>0.28026905829596416</v>
      </c>
    </row>
    <row r="43" spans="1:25">
      <c r="A43" s="501" t="s">
        <v>176</v>
      </c>
      <c r="B43" s="502">
        <v>33</v>
      </c>
      <c r="C43" s="503">
        <v>22</v>
      </c>
      <c r="D43" s="502">
        <v>54</v>
      </c>
      <c r="E43" s="502">
        <v>1</v>
      </c>
      <c r="F43" s="502">
        <f t="shared" si="0"/>
        <v>87</v>
      </c>
      <c r="G43" s="502">
        <f t="shared" si="1"/>
        <v>23</v>
      </c>
      <c r="H43" s="502">
        <f t="shared" si="2"/>
        <v>110</v>
      </c>
      <c r="I43" s="413"/>
      <c r="J43" s="435" t="s">
        <v>16</v>
      </c>
      <c r="K43" s="389">
        <f t="shared" si="3"/>
        <v>436</v>
      </c>
      <c r="L43" s="389">
        <f t="shared" si="4"/>
        <v>208</v>
      </c>
      <c r="M43" s="389">
        <f t="shared" si="5"/>
        <v>107</v>
      </c>
      <c r="N43" s="389">
        <f t="shared" si="6"/>
        <v>25</v>
      </c>
      <c r="O43" s="389">
        <f t="shared" si="7"/>
        <v>96</v>
      </c>
      <c r="P43" s="389">
        <f t="shared" si="8"/>
        <v>233</v>
      </c>
      <c r="Q43" s="389">
        <f t="shared" si="9"/>
        <v>203</v>
      </c>
      <c r="R43" s="513">
        <f t="shared" si="10"/>
        <v>228</v>
      </c>
      <c r="S43" s="514">
        <f t="shared" si="11"/>
        <v>0.47706422018348627</v>
      </c>
      <c r="T43" s="389">
        <f t="shared" si="12"/>
        <v>315</v>
      </c>
      <c r="U43" s="389">
        <f t="shared" si="13"/>
        <v>121</v>
      </c>
      <c r="V43" s="514">
        <f t="shared" si="14"/>
        <v>0.72247706422018354</v>
      </c>
      <c r="W43" s="514">
        <f t="shared" si="15"/>
        <v>0.5344036697247706</v>
      </c>
      <c r="X43" s="515">
        <f t="shared" si="16"/>
        <v>0.4655963302752294</v>
      </c>
      <c r="Y43" s="516">
        <f t="shared" si="17"/>
        <v>0.27752293577981646</v>
      </c>
    </row>
    <row r="44" spans="1:25">
      <c r="A44" s="517" t="s">
        <v>177</v>
      </c>
      <c r="B44" s="502">
        <v>30</v>
      </c>
      <c r="C44" s="503">
        <v>21</v>
      </c>
      <c r="D44" s="502">
        <v>53</v>
      </c>
      <c r="E44" s="502">
        <v>5</v>
      </c>
      <c r="F44" s="502">
        <f t="shared" si="0"/>
        <v>83</v>
      </c>
      <c r="G44" s="502">
        <f t="shared" si="1"/>
        <v>26</v>
      </c>
      <c r="H44" s="502">
        <f t="shared" si="2"/>
        <v>109</v>
      </c>
      <c r="I44" s="413"/>
      <c r="J44" s="435" t="s">
        <v>16</v>
      </c>
      <c r="K44" s="389">
        <f t="shared" si="3"/>
        <v>435</v>
      </c>
      <c r="L44" s="389">
        <f t="shared" si="4"/>
        <v>206</v>
      </c>
      <c r="M44" s="389">
        <f t="shared" si="5"/>
        <v>116</v>
      </c>
      <c r="N44" s="389">
        <f t="shared" si="6"/>
        <v>24</v>
      </c>
      <c r="O44" s="389">
        <f t="shared" si="7"/>
        <v>89</v>
      </c>
      <c r="P44" s="389">
        <f t="shared" si="8"/>
        <v>230</v>
      </c>
      <c r="Q44" s="389">
        <f t="shared" si="9"/>
        <v>205</v>
      </c>
      <c r="R44" s="513">
        <f t="shared" si="10"/>
        <v>229</v>
      </c>
      <c r="S44" s="514">
        <f t="shared" si="11"/>
        <v>0.47356321839080462</v>
      </c>
      <c r="T44" s="389">
        <f t="shared" si="12"/>
        <v>322</v>
      </c>
      <c r="U44" s="389">
        <f t="shared" si="13"/>
        <v>113</v>
      </c>
      <c r="V44" s="514">
        <f t="shared" si="14"/>
        <v>0.74022988505747123</v>
      </c>
      <c r="W44" s="514">
        <f t="shared" si="15"/>
        <v>0.52873563218390807</v>
      </c>
      <c r="X44" s="515">
        <f t="shared" si="16"/>
        <v>0.47126436781609193</v>
      </c>
      <c r="Y44" s="516">
        <f t="shared" si="17"/>
        <v>0.25977011494252877</v>
      </c>
    </row>
    <row r="45" spans="1:25">
      <c r="A45" s="501" t="s">
        <v>178</v>
      </c>
      <c r="B45" s="502">
        <v>25</v>
      </c>
      <c r="C45" s="503">
        <v>15</v>
      </c>
      <c r="D45" s="502">
        <v>73</v>
      </c>
      <c r="E45" s="502">
        <v>6</v>
      </c>
      <c r="F45" s="502">
        <f t="shared" si="0"/>
        <v>98</v>
      </c>
      <c r="G45" s="502">
        <f t="shared" si="1"/>
        <v>21</v>
      </c>
      <c r="H45" s="502">
        <f t="shared" si="2"/>
        <v>119</v>
      </c>
      <c r="I45" s="413"/>
      <c r="J45" s="435" t="s">
        <v>17</v>
      </c>
      <c r="K45" s="389">
        <f t="shared" si="3"/>
        <v>437</v>
      </c>
      <c r="L45" s="389">
        <f t="shared" si="4"/>
        <v>227</v>
      </c>
      <c r="M45" s="389">
        <f t="shared" si="5"/>
        <v>112</v>
      </c>
      <c r="N45" s="389">
        <f t="shared" si="6"/>
        <v>20</v>
      </c>
      <c r="O45" s="389">
        <f t="shared" si="7"/>
        <v>78</v>
      </c>
      <c r="P45" s="389">
        <f t="shared" si="8"/>
        <v>247</v>
      </c>
      <c r="Q45" s="389">
        <f t="shared" si="9"/>
        <v>190</v>
      </c>
      <c r="R45" s="513">
        <f t="shared" si="10"/>
        <v>210</v>
      </c>
      <c r="S45" s="514">
        <f t="shared" si="11"/>
        <v>0.5194508009153318</v>
      </c>
      <c r="T45" s="389">
        <f t="shared" si="12"/>
        <v>339</v>
      </c>
      <c r="U45" s="389">
        <f t="shared" si="13"/>
        <v>98</v>
      </c>
      <c r="V45" s="514">
        <f t="shared" si="14"/>
        <v>0.77574370709382146</v>
      </c>
      <c r="W45" s="514">
        <f t="shared" si="15"/>
        <v>0.56521739130434778</v>
      </c>
      <c r="X45" s="515">
        <f t="shared" si="16"/>
        <v>0.43478260869565222</v>
      </c>
      <c r="Y45" s="516">
        <f t="shared" si="17"/>
        <v>0.22425629290617854</v>
      </c>
    </row>
    <row r="46" spans="1:25">
      <c r="A46" s="501" t="s">
        <v>179</v>
      </c>
      <c r="B46" s="502">
        <v>26</v>
      </c>
      <c r="C46" s="503">
        <v>19</v>
      </c>
      <c r="D46" s="502">
        <v>62</v>
      </c>
      <c r="E46" s="502">
        <v>6</v>
      </c>
      <c r="F46" s="502">
        <f t="shared" si="0"/>
        <v>88</v>
      </c>
      <c r="G46" s="502">
        <f t="shared" si="1"/>
        <v>25</v>
      </c>
      <c r="H46" s="502">
        <f t="shared" si="2"/>
        <v>113</v>
      </c>
      <c r="I46" s="413"/>
      <c r="J46" s="435" t="s">
        <v>17</v>
      </c>
      <c r="K46" s="389">
        <f t="shared" si="3"/>
        <v>451</v>
      </c>
      <c r="L46" s="389">
        <f t="shared" si="4"/>
        <v>242</v>
      </c>
      <c r="M46" s="389">
        <f t="shared" si="5"/>
        <v>114</v>
      </c>
      <c r="N46" s="389">
        <f t="shared" si="6"/>
        <v>18</v>
      </c>
      <c r="O46" s="389">
        <f t="shared" si="7"/>
        <v>77</v>
      </c>
      <c r="P46" s="389">
        <f t="shared" si="8"/>
        <v>260</v>
      </c>
      <c r="Q46" s="389">
        <f t="shared" si="9"/>
        <v>191</v>
      </c>
      <c r="R46" s="513">
        <f t="shared" si="10"/>
        <v>209</v>
      </c>
      <c r="S46" s="514">
        <f t="shared" si="11"/>
        <v>0.53658536585365857</v>
      </c>
      <c r="T46" s="389">
        <f t="shared" si="12"/>
        <v>356</v>
      </c>
      <c r="U46" s="389">
        <f t="shared" si="13"/>
        <v>95</v>
      </c>
      <c r="V46" s="514">
        <f t="shared" si="14"/>
        <v>0.78935698447893565</v>
      </c>
      <c r="W46" s="514">
        <f t="shared" si="15"/>
        <v>0.57649667405764971</v>
      </c>
      <c r="X46" s="515">
        <f t="shared" si="16"/>
        <v>0.42350332594235029</v>
      </c>
      <c r="Y46" s="516">
        <f t="shared" si="17"/>
        <v>0.21064301552106435</v>
      </c>
    </row>
    <row r="47" spans="1:25">
      <c r="A47" s="501" t="s">
        <v>180</v>
      </c>
      <c r="B47" s="502">
        <v>16</v>
      </c>
      <c r="C47" s="503">
        <v>16</v>
      </c>
      <c r="D47" s="502">
        <v>40</v>
      </c>
      <c r="E47" s="502">
        <v>5</v>
      </c>
      <c r="F47" s="502">
        <f t="shared" si="0"/>
        <v>56</v>
      </c>
      <c r="G47" s="502">
        <f t="shared" si="1"/>
        <v>21</v>
      </c>
      <c r="H47" s="502">
        <f t="shared" si="2"/>
        <v>77</v>
      </c>
      <c r="I47" s="413"/>
      <c r="J47" s="435" t="s">
        <v>17</v>
      </c>
      <c r="K47" s="389">
        <f t="shared" si="3"/>
        <v>418</v>
      </c>
      <c r="L47" s="389">
        <f t="shared" si="4"/>
        <v>228</v>
      </c>
      <c r="M47" s="389">
        <f t="shared" si="5"/>
        <v>97</v>
      </c>
      <c r="N47" s="389">
        <f t="shared" si="6"/>
        <v>22</v>
      </c>
      <c r="O47" s="389">
        <f t="shared" si="7"/>
        <v>71</v>
      </c>
      <c r="P47" s="389">
        <f t="shared" si="8"/>
        <v>250</v>
      </c>
      <c r="Q47" s="389">
        <f t="shared" si="9"/>
        <v>168</v>
      </c>
      <c r="R47" s="513">
        <f t="shared" si="10"/>
        <v>190</v>
      </c>
      <c r="S47" s="514">
        <f t="shared" si="11"/>
        <v>0.54545454545454541</v>
      </c>
      <c r="T47" s="389">
        <f t="shared" si="12"/>
        <v>325</v>
      </c>
      <c r="U47" s="389">
        <f t="shared" si="13"/>
        <v>93</v>
      </c>
      <c r="V47" s="514">
        <f t="shared" si="14"/>
        <v>0.77751196172248804</v>
      </c>
      <c r="W47" s="514">
        <f t="shared" si="15"/>
        <v>0.59808612440191389</v>
      </c>
      <c r="X47" s="515">
        <f t="shared" si="16"/>
        <v>0.40191387559808611</v>
      </c>
      <c r="Y47" s="516">
        <f t="shared" si="17"/>
        <v>0.22248803827751196</v>
      </c>
    </row>
    <row r="48" spans="1:25">
      <c r="A48" s="501" t="s">
        <v>181</v>
      </c>
      <c r="B48" s="502">
        <v>22</v>
      </c>
      <c r="C48" s="503">
        <v>25</v>
      </c>
      <c r="D48" s="502">
        <v>43</v>
      </c>
      <c r="E48" s="502">
        <v>6</v>
      </c>
      <c r="F48" s="502">
        <f t="shared" si="0"/>
        <v>65</v>
      </c>
      <c r="G48" s="502">
        <f t="shared" si="1"/>
        <v>31</v>
      </c>
      <c r="H48" s="502">
        <f t="shared" si="2"/>
        <v>96</v>
      </c>
      <c r="I48" s="413"/>
      <c r="J48" s="435" t="s">
        <v>17</v>
      </c>
      <c r="K48" s="389">
        <f t="shared" si="3"/>
        <v>405</v>
      </c>
      <c r="L48" s="389">
        <f t="shared" si="4"/>
        <v>218</v>
      </c>
      <c r="M48" s="389">
        <f t="shared" si="5"/>
        <v>89</v>
      </c>
      <c r="N48" s="389">
        <f t="shared" si="6"/>
        <v>23</v>
      </c>
      <c r="O48" s="389">
        <f t="shared" si="7"/>
        <v>75</v>
      </c>
      <c r="P48" s="389">
        <f t="shared" si="8"/>
        <v>241</v>
      </c>
      <c r="Q48" s="389">
        <f t="shared" si="9"/>
        <v>164</v>
      </c>
      <c r="R48" s="513">
        <f t="shared" si="10"/>
        <v>187</v>
      </c>
      <c r="S48" s="514">
        <f t="shared" si="11"/>
        <v>0.53827160493827164</v>
      </c>
      <c r="T48" s="389">
        <f t="shared" si="12"/>
        <v>307</v>
      </c>
      <c r="U48" s="389">
        <f t="shared" si="13"/>
        <v>98</v>
      </c>
      <c r="V48" s="514">
        <f t="shared" si="14"/>
        <v>0.75802469135802464</v>
      </c>
      <c r="W48" s="514">
        <f t="shared" si="15"/>
        <v>0.59506172839506177</v>
      </c>
      <c r="X48" s="515">
        <f t="shared" si="16"/>
        <v>0.40493827160493823</v>
      </c>
      <c r="Y48" s="516">
        <f t="shared" si="17"/>
        <v>0.24197530864197536</v>
      </c>
    </row>
    <row r="49" spans="1:25">
      <c r="A49" s="501" t="s">
        <v>182</v>
      </c>
      <c r="B49" s="502">
        <v>28</v>
      </c>
      <c r="C49" s="503">
        <v>19</v>
      </c>
      <c r="D49" s="502">
        <v>48</v>
      </c>
      <c r="E49" s="502">
        <v>3</v>
      </c>
      <c r="F49" s="502">
        <f t="shared" si="0"/>
        <v>76</v>
      </c>
      <c r="G49" s="502">
        <f t="shared" si="1"/>
        <v>22</v>
      </c>
      <c r="H49" s="502">
        <f t="shared" si="2"/>
        <v>98</v>
      </c>
      <c r="I49" s="413"/>
      <c r="J49" s="435" t="s">
        <v>18</v>
      </c>
      <c r="K49" s="389">
        <f t="shared" si="3"/>
        <v>384</v>
      </c>
      <c r="L49" s="389">
        <f t="shared" si="4"/>
        <v>193</v>
      </c>
      <c r="M49" s="389">
        <f t="shared" si="5"/>
        <v>92</v>
      </c>
      <c r="N49" s="389">
        <f t="shared" si="6"/>
        <v>20</v>
      </c>
      <c r="O49" s="389">
        <f t="shared" si="7"/>
        <v>79</v>
      </c>
      <c r="P49" s="389">
        <f t="shared" si="8"/>
        <v>213</v>
      </c>
      <c r="Q49" s="389">
        <f t="shared" si="9"/>
        <v>171</v>
      </c>
      <c r="R49" s="513">
        <f t="shared" si="10"/>
        <v>191</v>
      </c>
      <c r="S49" s="514">
        <f t="shared" si="11"/>
        <v>0.50260416666666663</v>
      </c>
      <c r="T49" s="389">
        <f t="shared" si="12"/>
        <v>285</v>
      </c>
      <c r="U49" s="389">
        <f t="shared" si="13"/>
        <v>99</v>
      </c>
      <c r="V49" s="514">
        <f t="shared" si="14"/>
        <v>0.7421875</v>
      </c>
      <c r="W49" s="514">
        <f t="shared" si="15"/>
        <v>0.5546875</v>
      </c>
      <c r="X49" s="515">
        <f t="shared" si="16"/>
        <v>0.4453125</v>
      </c>
      <c r="Y49" s="516">
        <f t="shared" si="17"/>
        <v>0.2578125</v>
      </c>
    </row>
    <row r="50" spans="1:25">
      <c r="A50" s="501" t="s">
        <v>183</v>
      </c>
      <c r="B50" s="502">
        <v>23</v>
      </c>
      <c r="C50" s="503">
        <v>21</v>
      </c>
      <c r="D50" s="502">
        <v>47</v>
      </c>
      <c r="E50" s="502">
        <v>3</v>
      </c>
      <c r="F50" s="502">
        <f t="shared" si="0"/>
        <v>70</v>
      </c>
      <c r="G50" s="502">
        <f t="shared" si="1"/>
        <v>24</v>
      </c>
      <c r="H50" s="502">
        <f t="shared" si="2"/>
        <v>94</v>
      </c>
      <c r="I50" s="413"/>
      <c r="J50" s="435" t="s">
        <v>18</v>
      </c>
      <c r="K50" s="389">
        <f t="shared" si="3"/>
        <v>365</v>
      </c>
      <c r="L50" s="389">
        <f t="shared" si="4"/>
        <v>178</v>
      </c>
      <c r="M50" s="389">
        <f t="shared" si="5"/>
        <v>89</v>
      </c>
      <c r="N50" s="389">
        <f t="shared" si="6"/>
        <v>17</v>
      </c>
      <c r="O50" s="389">
        <f t="shared" si="7"/>
        <v>81</v>
      </c>
      <c r="P50" s="389">
        <f t="shared" si="8"/>
        <v>195</v>
      </c>
      <c r="Q50" s="389">
        <f t="shared" si="9"/>
        <v>170</v>
      </c>
      <c r="R50" s="513">
        <f t="shared" si="10"/>
        <v>187</v>
      </c>
      <c r="S50" s="514">
        <f t="shared" si="11"/>
        <v>0.48767123287671232</v>
      </c>
      <c r="T50" s="389">
        <f t="shared" si="12"/>
        <v>267</v>
      </c>
      <c r="U50" s="389">
        <f t="shared" si="13"/>
        <v>98</v>
      </c>
      <c r="V50" s="514">
        <f t="shared" si="14"/>
        <v>0.73150684931506849</v>
      </c>
      <c r="W50" s="514">
        <f t="shared" si="15"/>
        <v>0.53424657534246578</v>
      </c>
      <c r="X50" s="515">
        <f t="shared" si="16"/>
        <v>0.46575342465753422</v>
      </c>
      <c r="Y50" s="516">
        <f t="shared" si="17"/>
        <v>0.26849315068493151</v>
      </c>
    </row>
    <row r="51" spans="1:25">
      <c r="A51" s="501" t="s">
        <v>184</v>
      </c>
      <c r="B51" s="502">
        <v>11</v>
      </c>
      <c r="C51" s="503">
        <v>26</v>
      </c>
      <c r="D51" s="502">
        <v>49</v>
      </c>
      <c r="E51" s="502">
        <v>8</v>
      </c>
      <c r="F51" s="502">
        <f t="shared" si="0"/>
        <v>60</v>
      </c>
      <c r="G51" s="502">
        <f t="shared" si="1"/>
        <v>34</v>
      </c>
      <c r="H51" s="502">
        <f t="shared" si="2"/>
        <v>94</v>
      </c>
      <c r="I51" s="413"/>
      <c r="J51" s="435" t="s">
        <v>18</v>
      </c>
      <c r="K51" s="389">
        <f t="shared" si="3"/>
        <v>382</v>
      </c>
      <c r="L51" s="389">
        <f t="shared" si="4"/>
        <v>187</v>
      </c>
      <c r="M51" s="389">
        <f t="shared" si="5"/>
        <v>84</v>
      </c>
      <c r="N51" s="389">
        <f t="shared" si="6"/>
        <v>20</v>
      </c>
      <c r="O51" s="389">
        <f t="shared" si="7"/>
        <v>91</v>
      </c>
      <c r="P51" s="389">
        <f t="shared" si="8"/>
        <v>207</v>
      </c>
      <c r="Q51" s="389">
        <f t="shared" si="9"/>
        <v>175</v>
      </c>
      <c r="R51" s="513">
        <f t="shared" si="10"/>
        <v>195</v>
      </c>
      <c r="S51" s="514">
        <f t="shared" si="11"/>
        <v>0.48952879581151831</v>
      </c>
      <c r="T51" s="389">
        <f t="shared" si="12"/>
        <v>271</v>
      </c>
      <c r="U51" s="389">
        <f t="shared" si="13"/>
        <v>111</v>
      </c>
      <c r="V51" s="514">
        <f t="shared" si="14"/>
        <v>0.70942408376963351</v>
      </c>
      <c r="W51" s="514">
        <f t="shared" si="15"/>
        <v>0.54188481675392675</v>
      </c>
      <c r="X51" s="515">
        <f t="shared" si="16"/>
        <v>0.45811518324607325</v>
      </c>
      <c r="Y51" s="516">
        <f t="shared" si="17"/>
        <v>0.29057591623036649</v>
      </c>
    </row>
    <row r="52" spans="1:25">
      <c r="A52" s="501" t="s">
        <v>185</v>
      </c>
      <c r="B52" s="502">
        <v>24</v>
      </c>
      <c r="C52" s="503">
        <v>22</v>
      </c>
      <c r="D52" s="502">
        <v>57</v>
      </c>
      <c r="E52" s="502">
        <v>4</v>
      </c>
      <c r="F52" s="502">
        <f t="shared" si="0"/>
        <v>81</v>
      </c>
      <c r="G52" s="502">
        <f t="shared" si="1"/>
        <v>26</v>
      </c>
      <c r="H52" s="502">
        <f t="shared" si="2"/>
        <v>107</v>
      </c>
      <c r="I52" s="413"/>
      <c r="J52" s="435" t="s">
        <v>18</v>
      </c>
      <c r="K52" s="389">
        <f t="shared" si="3"/>
        <v>393</v>
      </c>
      <c r="L52" s="389">
        <f t="shared" si="4"/>
        <v>201</v>
      </c>
      <c r="M52" s="389">
        <f t="shared" si="5"/>
        <v>86</v>
      </c>
      <c r="N52" s="389">
        <f t="shared" si="6"/>
        <v>18</v>
      </c>
      <c r="O52" s="389">
        <f t="shared" si="7"/>
        <v>88</v>
      </c>
      <c r="P52" s="389">
        <f t="shared" si="8"/>
        <v>219</v>
      </c>
      <c r="Q52" s="389">
        <f t="shared" si="9"/>
        <v>174</v>
      </c>
      <c r="R52" s="513">
        <f t="shared" si="10"/>
        <v>192</v>
      </c>
      <c r="S52" s="514">
        <f t="shared" si="11"/>
        <v>0.51145038167938928</v>
      </c>
      <c r="T52" s="389">
        <f t="shared" si="12"/>
        <v>287</v>
      </c>
      <c r="U52" s="389">
        <f t="shared" si="13"/>
        <v>106</v>
      </c>
      <c r="V52" s="514">
        <f t="shared" si="14"/>
        <v>0.73027989821882955</v>
      </c>
      <c r="W52" s="514">
        <f t="shared" si="15"/>
        <v>0.5572519083969466</v>
      </c>
      <c r="X52" s="515">
        <f t="shared" si="16"/>
        <v>0.4427480916030534</v>
      </c>
      <c r="Y52" s="516">
        <f t="shared" si="17"/>
        <v>0.26972010178117045</v>
      </c>
    </row>
    <row r="53" spans="1:25">
      <c r="A53" s="501" t="s">
        <v>186</v>
      </c>
      <c r="B53" s="502">
        <v>25</v>
      </c>
      <c r="C53" s="503">
        <v>17</v>
      </c>
      <c r="D53" s="502">
        <v>51</v>
      </c>
      <c r="E53" s="502">
        <v>4</v>
      </c>
      <c r="F53" s="502">
        <f t="shared" si="0"/>
        <v>76</v>
      </c>
      <c r="G53" s="502">
        <f t="shared" si="1"/>
        <v>21</v>
      </c>
      <c r="H53" s="502">
        <f t="shared" si="2"/>
        <v>97</v>
      </c>
      <c r="I53" s="413"/>
      <c r="J53" s="435" t="s">
        <v>19</v>
      </c>
      <c r="K53" s="389">
        <f t="shared" si="3"/>
        <v>392</v>
      </c>
      <c r="L53" s="389">
        <f t="shared" si="4"/>
        <v>204</v>
      </c>
      <c r="M53" s="389">
        <f t="shared" si="5"/>
        <v>83</v>
      </c>
      <c r="N53" s="389">
        <f t="shared" si="6"/>
        <v>19</v>
      </c>
      <c r="O53" s="389">
        <f t="shared" si="7"/>
        <v>86</v>
      </c>
      <c r="P53" s="389">
        <f t="shared" si="8"/>
        <v>223</v>
      </c>
      <c r="Q53" s="389">
        <f t="shared" si="9"/>
        <v>169</v>
      </c>
      <c r="R53" s="513">
        <f t="shared" si="10"/>
        <v>188</v>
      </c>
      <c r="S53" s="514">
        <f t="shared" si="11"/>
        <v>0.52040816326530615</v>
      </c>
      <c r="T53" s="389">
        <f t="shared" si="12"/>
        <v>287</v>
      </c>
      <c r="U53" s="389">
        <f t="shared" si="13"/>
        <v>105</v>
      </c>
      <c r="V53" s="514">
        <f t="shared" si="14"/>
        <v>0.7321428571428571</v>
      </c>
      <c r="W53" s="514">
        <f t="shared" si="15"/>
        <v>0.56887755102040816</v>
      </c>
      <c r="X53" s="515">
        <f t="shared" si="16"/>
        <v>0.43112244897959184</v>
      </c>
      <c r="Y53" s="516">
        <f t="shared" si="17"/>
        <v>0.2678571428571429</v>
      </c>
    </row>
    <row r="54" spans="1:25">
      <c r="A54" s="501" t="s">
        <v>187</v>
      </c>
      <c r="B54" s="502">
        <v>25</v>
      </c>
      <c r="C54" s="503">
        <v>23</v>
      </c>
      <c r="D54" s="502">
        <v>47</v>
      </c>
      <c r="E54" s="502">
        <v>9</v>
      </c>
      <c r="F54" s="502">
        <f t="shared" si="0"/>
        <v>72</v>
      </c>
      <c r="G54" s="502">
        <f t="shared" si="1"/>
        <v>32</v>
      </c>
      <c r="H54" s="502">
        <f t="shared" si="2"/>
        <v>104</v>
      </c>
      <c r="I54" s="413"/>
      <c r="J54" s="435" t="s">
        <v>19</v>
      </c>
      <c r="K54" s="389">
        <f t="shared" si="3"/>
        <v>402</v>
      </c>
      <c r="L54" s="389">
        <f t="shared" si="4"/>
        <v>204</v>
      </c>
      <c r="M54" s="389">
        <f t="shared" si="5"/>
        <v>85</v>
      </c>
      <c r="N54" s="389">
        <f t="shared" si="6"/>
        <v>25</v>
      </c>
      <c r="O54" s="389">
        <f t="shared" si="7"/>
        <v>88</v>
      </c>
      <c r="P54" s="389">
        <f t="shared" si="8"/>
        <v>229</v>
      </c>
      <c r="Q54" s="389">
        <f t="shared" si="9"/>
        <v>173</v>
      </c>
      <c r="R54" s="513">
        <f t="shared" si="10"/>
        <v>198</v>
      </c>
      <c r="S54" s="514">
        <f t="shared" si="11"/>
        <v>0.5074626865671642</v>
      </c>
      <c r="T54" s="389">
        <f t="shared" si="12"/>
        <v>289</v>
      </c>
      <c r="U54" s="389">
        <f t="shared" si="13"/>
        <v>113</v>
      </c>
      <c r="V54" s="514">
        <f t="shared" si="14"/>
        <v>0.71890547263681592</v>
      </c>
      <c r="W54" s="514">
        <f t="shared" si="15"/>
        <v>0.56965174129353235</v>
      </c>
      <c r="X54" s="515">
        <f t="shared" si="16"/>
        <v>0.43034825870646765</v>
      </c>
      <c r="Y54" s="516">
        <f t="shared" si="17"/>
        <v>0.28109452736318408</v>
      </c>
    </row>
    <row r="55" spans="1:25">
      <c r="A55" s="501" t="s">
        <v>188</v>
      </c>
      <c r="B55" s="502">
        <v>27</v>
      </c>
      <c r="C55" s="503">
        <v>23</v>
      </c>
      <c r="D55" s="502">
        <v>43</v>
      </c>
      <c r="E55" s="502">
        <v>6</v>
      </c>
      <c r="F55" s="502">
        <f t="shared" si="0"/>
        <v>70</v>
      </c>
      <c r="G55" s="502">
        <f t="shared" si="1"/>
        <v>29</v>
      </c>
      <c r="H55" s="502">
        <f t="shared" si="2"/>
        <v>99</v>
      </c>
      <c r="I55" s="413"/>
      <c r="J55" s="435" t="s">
        <v>19</v>
      </c>
      <c r="K55" s="389">
        <f t="shared" si="3"/>
        <v>407</v>
      </c>
      <c r="L55" s="389">
        <f t="shared" si="4"/>
        <v>198</v>
      </c>
      <c r="M55" s="389">
        <f t="shared" si="5"/>
        <v>101</v>
      </c>
      <c r="N55" s="389">
        <f t="shared" si="6"/>
        <v>23</v>
      </c>
      <c r="O55" s="389">
        <f t="shared" si="7"/>
        <v>85</v>
      </c>
      <c r="P55" s="389">
        <f t="shared" si="8"/>
        <v>221</v>
      </c>
      <c r="Q55" s="389">
        <f t="shared" si="9"/>
        <v>186</v>
      </c>
      <c r="R55" s="513">
        <f t="shared" si="10"/>
        <v>209</v>
      </c>
      <c r="S55" s="514">
        <f t="shared" si="11"/>
        <v>0.48648648648648651</v>
      </c>
      <c r="T55" s="389">
        <f t="shared" si="12"/>
        <v>299</v>
      </c>
      <c r="U55" s="389">
        <f t="shared" si="13"/>
        <v>108</v>
      </c>
      <c r="V55" s="514">
        <f t="shared" si="14"/>
        <v>0.73464373464373467</v>
      </c>
      <c r="W55" s="514">
        <f t="shared" si="15"/>
        <v>0.54299754299754299</v>
      </c>
      <c r="X55" s="515">
        <f t="shared" si="16"/>
        <v>0.45700245700245701</v>
      </c>
      <c r="Y55" s="516">
        <f t="shared" si="17"/>
        <v>0.26535626535626533</v>
      </c>
    </row>
    <row r="56" spans="1:25">
      <c r="A56" s="517" t="s">
        <v>189</v>
      </c>
      <c r="B56" s="502">
        <v>46</v>
      </c>
      <c r="C56" s="503">
        <v>14</v>
      </c>
      <c r="D56" s="502">
        <v>54</v>
      </c>
      <c r="E56" s="502">
        <v>7</v>
      </c>
      <c r="F56" s="502">
        <f t="shared" si="0"/>
        <v>100</v>
      </c>
      <c r="G56" s="502">
        <f t="shared" si="1"/>
        <v>21</v>
      </c>
      <c r="H56" s="502">
        <f t="shared" si="2"/>
        <v>121</v>
      </c>
      <c r="I56" s="413"/>
      <c r="J56" s="435" t="s">
        <v>19</v>
      </c>
      <c r="K56" s="389">
        <f t="shared" si="3"/>
        <v>421</v>
      </c>
      <c r="L56" s="389">
        <f t="shared" si="4"/>
        <v>195</v>
      </c>
      <c r="M56" s="389">
        <f t="shared" si="5"/>
        <v>123</v>
      </c>
      <c r="N56" s="389">
        <f t="shared" si="6"/>
        <v>26</v>
      </c>
      <c r="O56" s="389">
        <f t="shared" si="7"/>
        <v>77</v>
      </c>
      <c r="P56" s="389">
        <f t="shared" si="8"/>
        <v>221</v>
      </c>
      <c r="Q56" s="389">
        <f t="shared" si="9"/>
        <v>200</v>
      </c>
      <c r="R56" s="513">
        <f t="shared" si="10"/>
        <v>226</v>
      </c>
      <c r="S56" s="514">
        <f t="shared" si="11"/>
        <v>0.46318289786223277</v>
      </c>
      <c r="T56" s="389">
        <f t="shared" si="12"/>
        <v>318</v>
      </c>
      <c r="U56" s="389">
        <f t="shared" si="13"/>
        <v>103</v>
      </c>
      <c r="V56" s="514">
        <f t="shared" si="14"/>
        <v>0.75534441805225649</v>
      </c>
      <c r="W56" s="514">
        <f t="shared" si="15"/>
        <v>0.52494061757719712</v>
      </c>
      <c r="X56" s="515">
        <f t="shared" si="16"/>
        <v>0.47505938242280288</v>
      </c>
      <c r="Y56" s="516">
        <f t="shared" si="17"/>
        <v>0.24465558194774351</v>
      </c>
    </row>
    <row r="57" spans="1:25">
      <c r="A57" s="501" t="s">
        <v>190</v>
      </c>
      <c r="B57" s="502">
        <v>37</v>
      </c>
      <c r="C57" s="503">
        <v>20</v>
      </c>
      <c r="D57" s="502">
        <v>44</v>
      </c>
      <c r="E57" s="502">
        <v>7</v>
      </c>
      <c r="F57" s="502">
        <f t="shared" si="0"/>
        <v>81</v>
      </c>
      <c r="G57" s="502">
        <f t="shared" si="1"/>
        <v>27</v>
      </c>
      <c r="H57" s="502">
        <f t="shared" si="2"/>
        <v>108</v>
      </c>
      <c r="I57" s="413"/>
      <c r="J57" s="435" t="s">
        <v>20</v>
      </c>
      <c r="K57" s="389">
        <f t="shared" ref="K57:K75" si="18">SUM(H54:H57)</f>
        <v>432</v>
      </c>
      <c r="L57" s="389">
        <f t="shared" si="4"/>
        <v>188</v>
      </c>
      <c r="M57" s="389">
        <f t="shared" si="5"/>
        <v>135</v>
      </c>
      <c r="N57" s="389">
        <f t="shared" si="6"/>
        <v>29</v>
      </c>
      <c r="O57" s="389">
        <f t="shared" si="7"/>
        <v>80</v>
      </c>
      <c r="P57" s="389">
        <f t="shared" si="8"/>
        <v>217</v>
      </c>
      <c r="Q57" s="389">
        <f t="shared" si="9"/>
        <v>215</v>
      </c>
      <c r="R57" s="513">
        <f t="shared" si="10"/>
        <v>244</v>
      </c>
      <c r="S57" s="514">
        <f t="shared" si="11"/>
        <v>0.43518518518518517</v>
      </c>
      <c r="T57" s="389">
        <f t="shared" si="12"/>
        <v>323</v>
      </c>
      <c r="U57" s="389">
        <f t="shared" si="13"/>
        <v>109</v>
      </c>
      <c r="V57" s="514">
        <f t="shared" si="14"/>
        <v>0.74768518518518523</v>
      </c>
      <c r="W57" s="514">
        <f t="shared" si="15"/>
        <v>0.50231481481481477</v>
      </c>
      <c r="X57" s="515">
        <f t="shared" si="16"/>
        <v>0.49768518518518523</v>
      </c>
      <c r="Y57" s="516">
        <f t="shared" si="17"/>
        <v>0.25231481481481477</v>
      </c>
    </row>
    <row r="58" spans="1:25">
      <c r="A58" s="501" t="s">
        <v>191</v>
      </c>
      <c r="B58" s="502">
        <v>25</v>
      </c>
      <c r="C58" s="503">
        <v>22</v>
      </c>
      <c r="D58" s="502">
        <v>35</v>
      </c>
      <c r="E58" s="502">
        <v>7</v>
      </c>
      <c r="F58" s="502">
        <f t="shared" si="0"/>
        <v>60</v>
      </c>
      <c r="G58" s="502">
        <f t="shared" si="1"/>
        <v>29</v>
      </c>
      <c r="H58" s="502">
        <f t="shared" si="2"/>
        <v>89</v>
      </c>
      <c r="I58" s="413"/>
      <c r="J58" s="435" t="s">
        <v>20</v>
      </c>
      <c r="K58" s="389">
        <f t="shared" si="18"/>
        <v>417</v>
      </c>
      <c r="L58" s="389">
        <f t="shared" si="4"/>
        <v>176</v>
      </c>
      <c r="M58" s="389">
        <f t="shared" si="5"/>
        <v>135</v>
      </c>
      <c r="N58" s="389">
        <f t="shared" si="6"/>
        <v>27</v>
      </c>
      <c r="O58" s="389">
        <f t="shared" si="7"/>
        <v>79</v>
      </c>
      <c r="P58" s="389">
        <f t="shared" si="8"/>
        <v>203</v>
      </c>
      <c r="Q58" s="389">
        <f t="shared" si="9"/>
        <v>214</v>
      </c>
      <c r="R58" s="513">
        <f t="shared" si="10"/>
        <v>241</v>
      </c>
      <c r="S58" s="514">
        <f t="shared" si="11"/>
        <v>0.42206235011990406</v>
      </c>
      <c r="T58" s="389">
        <f t="shared" si="12"/>
        <v>311</v>
      </c>
      <c r="U58" s="389">
        <f t="shared" si="13"/>
        <v>106</v>
      </c>
      <c r="V58" s="514">
        <f t="shared" si="14"/>
        <v>0.74580335731414871</v>
      </c>
      <c r="W58" s="514">
        <f t="shared" si="15"/>
        <v>0.48681055155875302</v>
      </c>
      <c r="X58" s="515">
        <f t="shared" si="16"/>
        <v>0.51318944844124692</v>
      </c>
      <c r="Y58" s="516">
        <f t="shared" si="17"/>
        <v>0.25419664268585129</v>
      </c>
    </row>
    <row r="59" spans="1:25">
      <c r="A59" s="501" t="s">
        <v>192</v>
      </c>
      <c r="B59" s="502">
        <v>29</v>
      </c>
      <c r="C59" s="503">
        <v>9</v>
      </c>
      <c r="D59" s="502">
        <v>26</v>
      </c>
      <c r="E59" s="502">
        <v>3</v>
      </c>
      <c r="F59" s="502">
        <f t="shared" si="0"/>
        <v>55</v>
      </c>
      <c r="G59" s="502">
        <f t="shared" si="1"/>
        <v>12</v>
      </c>
      <c r="H59" s="502">
        <f t="shared" si="2"/>
        <v>67</v>
      </c>
      <c r="I59" s="413"/>
      <c r="J59" s="435" t="s">
        <v>20</v>
      </c>
      <c r="K59" s="389">
        <f t="shared" si="18"/>
        <v>385</v>
      </c>
      <c r="L59" s="389">
        <f t="shared" si="4"/>
        <v>159</v>
      </c>
      <c r="M59" s="389">
        <f t="shared" si="5"/>
        <v>137</v>
      </c>
      <c r="N59" s="389">
        <f t="shared" si="6"/>
        <v>24</v>
      </c>
      <c r="O59" s="389">
        <f t="shared" si="7"/>
        <v>65</v>
      </c>
      <c r="P59" s="389">
        <f t="shared" si="8"/>
        <v>183</v>
      </c>
      <c r="Q59" s="389">
        <f t="shared" si="9"/>
        <v>202</v>
      </c>
      <c r="R59" s="513">
        <f t="shared" si="10"/>
        <v>226</v>
      </c>
      <c r="S59" s="514">
        <f t="shared" si="11"/>
        <v>0.41298701298701301</v>
      </c>
      <c r="T59" s="389">
        <f t="shared" si="12"/>
        <v>296</v>
      </c>
      <c r="U59" s="389">
        <f t="shared" si="13"/>
        <v>89</v>
      </c>
      <c r="V59" s="514">
        <f t="shared" si="14"/>
        <v>0.76883116883116887</v>
      </c>
      <c r="W59" s="514">
        <f t="shared" si="15"/>
        <v>0.47532467532467532</v>
      </c>
      <c r="X59" s="515">
        <f t="shared" si="16"/>
        <v>0.52467532467532463</v>
      </c>
      <c r="Y59" s="516">
        <f t="shared" si="17"/>
        <v>0.23116883116883113</v>
      </c>
    </row>
    <row r="60" spans="1:25">
      <c r="A60" s="501" t="s">
        <v>193</v>
      </c>
      <c r="B60" s="502">
        <v>29</v>
      </c>
      <c r="C60" s="503">
        <v>16</v>
      </c>
      <c r="D60" s="502">
        <v>50</v>
      </c>
      <c r="E60" s="502">
        <v>7</v>
      </c>
      <c r="F60" s="502">
        <f t="shared" si="0"/>
        <v>79</v>
      </c>
      <c r="G60" s="502">
        <f t="shared" si="1"/>
        <v>23</v>
      </c>
      <c r="H60" s="502">
        <f t="shared" si="2"/>
        <v>102</v>
      </c>
      <c r="I60" s="413"/>
      <c r="J60" s="435" t="s">
        <v>20</v>
      </c>
      <c r="K60" s="389">
        <f t="shared" si="18"/>
        <v>366</v>
      </c>
      <c r="L60" s="389">
        <f t="shared" si="4"/>
        <v>155</v>
      </c>
      <c r="M60" s="389">
        <f t="shared" si="5"/>
        <v>120</v>
      </c>
      <c r="N60" s="389">
        <f t="shared" si="6"/>
        <v>24</v>
      </c>
      <c r="O60" s="389">
        <f t="shared" si="7"/>
        <v>67</v>
      </c>
      <c r="P60" s="389">
        <f t="shared" si="8"/>
        <v>179</v>
      </c>
      <c r="Q60" s="389">
        <f t="shared" si="9"/>
        <v>187</v>
      </c>
      <c r="R60" s="513">
        <f t="shared" si="10"/>
        <v>211</v>
      </c>
      <c r="S60" s="514">
        <f t="shared" si="11"/>
        <v>0.42349726775956287</v>
      </c>
      <c r="T60" s="389">
        <f t="shared" si="12"/>
        <v>275</v>
      </c>
      <c r="U60" s="389">
        <f t="shared" si="13"/>
        <v>91</v>
      </c>
      <c r="V60" s="514">
        <f t="shared" si="14"/>
        <v>0.75136612021857918</v>
      </c>
      <c r="W60" s="514">
        <f t="shared" si="15"/>
        <v>0.48907103825136611</v>
      </c>
      <c r="X60" s="515">
        <f t="shared" si="16"/>
        <v>0.51092896174863389</v>
      </c>
      <c r="Y60" s="516">
        <f t="shared" si="17"/>
        <v>0.24863387978142082</v>
      </c>
    </row>
    <row r="61" spans="1:25">
      <c r="A61" s="501" t="s">
        <v>194</v>
      </c>
      <c r="B61" s="502">
        <v>36</v>
      </c>
      <c r="C61" s="503">
        <v>17</v>
      </c>
      <c r="D61" s="502">
        <v>50</v>
      </c>
      <c r="E61" s="502">
        <v>2</v>
      </c>
      <c r="F61" s="502">
        <f t="shared" si="0"/>
        <v>86</v>
      </c>
      <c r="G61" s="502">
        <f t="shared" si="1"/>
        <v>19</v>
      </c>
      <c r="H61" s="502">
        <f t="shared" si="2"/>
        <v>105</v>
      </c>
      <c r="I61" s="413"/>
      <c r="J61" s="435" t="s">
        <v>21</v>
      </c>
      <c r="K61" s="389">
        <f t="shared" si="18"/>
        <v>363</v>
      </c>
      <c r="L61" s="389">
        <f t="shared" si="4"/>
        <v>161</v>
      </c>
      <c r="M61" s="389">
        <f t="shared" si="5"/>
        <v>119</v>
      </c>
      <c r="N61" s="389">
        <f t="shared" si="6"/>
        <v>19</v>
      </c>
      <c r="O61" s="389">
        <f t="shared" si="7"/>
        <v>64</v>
      </c>
      <c r="P61" s="389">
        <f t="shared" si="8"/>
        <v>180</v>
      </c>
      <c r="Q61" s="389">
        <f t="shared" si="9"/>
        <v>183</v>
      </c>
      <c r="R61" s="513">
        <f t="shared" si="10"/>
        <v>202</v>
      </c>
      <c r="S61" s="514">
        <f t="shared" si="11"/>
        <v>0.44352617079889806</v>
      </c>
      <c r="T61" s="389">
        <f t="shared" si="12"/>
        <v>280</v>
      </c>
      <c r="U61" s="389">
        <f t="shared" si="13"/>
        <v>83</v>
      </c>
      <c r="V61" s="514">
        <f t="shared" si="14"/>
        <v>0.77134986225895319</v>
      </c>
      <c r="W61" s="514">
        <f t="shared" si="15"/>
        <v>0.49586776859504134</v>
      </c>
      <c r="X61" s="515">
        <f t="shared" si="16"/>
        <v>0.50413223140495866</v>
      </c>
      <c r="Y61" s="516">
        <f t="shared" si="17"/>
        <v>0.22865013774104681</v>
      </c>
    </row>
    <row r="62" spans="1:25">
      <c r="A62" s="501" t="s">
        <v>195</v>
      </c>
      <c r="B62" s="502">
        <v>23</v>
      </c>
      <c r="C62" s="503">
        <v>24</v>
      </c>
      <c r="D62" s="502">
        <v>55</v>
      </c>
      <c r="E62" s="502">
        <v>5</v>
      </c>
      <c r="F62" s="502">
        <f t="shared" si="0"/>
        <v>78</v>
      </c>
      <c r="G62" s="502">
        <f t="shared" si="1"/>
        <v>29</v>
      </c>
      <c r="H62" s="502">
        <f t="shared" si="2"/>
        <v>107</v>
      </c>
      <c r="I62" s="413"/>
      <c r="J62" s="435" t="s">
        <v>21</v>
      </c>
      <c r="K62" s="389">
        <f t="shared" si="18"/>
        <v>381</v>
      </c>
      <c r="L62" s="389">
        <f t="shared" si="4"/>
        <v>181</v>
      </c>
      <c r="M62" s="389">
        <f t="shared" si="5"/>
        <v>117</v>
      </c>
      <c r="N62" s="389">
        <f t="shared" si="6"/>
        <v>17</v>
      </c>
      <c r="O62" s="389">
        <f t="shared" si="7"/>
        <v>66</v>
      </c>
      <c r="P62" s="389">
        <f t="shared" si="8"/>
        <v>198</v>
      </c>
      <c r="Q62" s="389">
        <f t="shared" si="9"/>
        <v>183</v>
      </c>
      <c r="R62" s="513">
        <f t="shared" si="10"/>
        <v>200</v>
      </c>
      <c r="S62" s="514">
        <f t="shared" si="11"/>
        <v>0.47506561679790027</v>
      </c>
      <c r="T62" s="389">
        <f t="shared" si="12"/>
        <v>298</v>
      </c>
      <c r="U62" s="389">
        <f t="shared" si="13"/>
        <v>83</v>
      </c>
      <c r="V62" s="514">
        <f t="shared" si="14"/>
        <v>0.78215223097112863</v>
      </c>
      <c r="W62" s="514">
        <f t="shared" si="15"/>
        <v>0.51968503937007871</v>
      </c>
      <c r="X62" s="515">
        <f t="shared" si="16"/>
        <v>0.48031496062992129</v>
      </c>
      <c r="Y62" s="516">
        <f t="shared" si="17"/>
        <v>0.21784776902887137</v>
      </c>
    </row>
    <row r="63" spans="1:25">
      <c r="A63" s="501" t="s">
        <v>196</v>
      </c>
      <c r="B63" s="502">
        <v>27</v>
      </c>
      <c r="C63" s="503">
        <v>22</v>
      </c>
      <c r="D63" s="502">
        <v>38</v>
      </c>
      <c r="E63" s="502">
        <v>7</v>
      </c>
      <c r="F63" s="502">
        <f t="shared" si="0"/>
        <v>65</v>
      </c>
      <c r="G63" s="502">
        <f t="shared" si="1"/>
        <v>29</v>
      </c>
      <c r="H63" s="502">
        <f t="shared" si="2"/>
        <v>94</v>
      </c>
      <c r="I63" s="413"/>
      <c r="J63" s="435" t="s">
        <v>21</v>
      </c>
      <c r="K63" s="389">
        <f t="shared" si="18"/>
        <v>408</v>
      </c>
      <c r="L63" s="389">
        <f t="shared" si="4"/>
        <v>193</v>
      </c>
      <c r="M63" s="389">
        <f t="shared" si="5"/>
        <v>115</v>
      </c>
      <c r="N63" s="389">
        <f t="shared" si="6"/>
        <v>21</v>
      </c>
      <c r="O63" s="389">
        <f t="shared" si="7"/>
        <v>79</v>
      </c>
      <c r="P63" s="389">
        <f t="shared" si="8"/>
        <v>214</v>
      </c>
      <c r="Q63" s="389">
        <f t="shared" si="9"/>
        <v>194</v>
      </c>
      <c r="R63" s="513">
        <f t="shared" si="10"/>
        <v>215</v>
      </c>
      <c r="S63" s="514">
        <f t="shared" si="11"/>
        <v>0.47303921568627449</v>
      </c>
      <c r="T63" s="389">
        <f t="shared" si="12"/>
        <v>308</v>
      </c>
      <c r="U63" s="389">
        <f t="shared" si="13"/>
        <v>100</v>
      </c>
      <c r="V63" s="514">
        <f t="shared" si="14"/>
        <v>0.75490196078431371</v>
      </c>
      <c r="W63" s="514">
        <f t="shared" si="15"/>
        <v>0.52450980392156865</v>
      </c>
      <c r="X63" s="515">
        <f t="shared" si="16"/>
        <v>0.47549019607843135</v>
      </c>
      <c r="Y63" s="516">
        <f t="shared" si="17"/>
        <v>0.24509803921568629</v>
      </c>
    </row>
    <row r="64" spans="1:25">
      <c r="A64" s="501" t="s">
        <v>197</v>
      </c>
      <c r="B64" s="502">
        <v>14</v>
      </c>
      <c r="C64" s="503">
        <v>21</v>
      </c>
      <c r="D64" s="502">
        <v>40</v>
      </c>
      <c r="E64" s="502">
        <v>4</v>
      </c>
      <c r="F64" s="502">
        <f t="shared" si="0"/>
        <v>54</v>
      </c>
      <c r="G64" s="502">
        <f t="shared" si="1"/>
        <v>25</v>
      </c>
      <c r="H64" s="502">
        <f t="shared" si="2"/>
        <v>79</v>
      </c>
      <c r="I64" s="413"/>
      <c r="J64" s="435" t="s">
        <v>21</v>
      </c>
      <c r="K64" s="389">
        <f t="shared" si="18"/>
        <v>385</v>
      </c>
      <c r="L64" s="389">
        <f t="shared" si="4"/>
        <v>183</v>
      </c>
      <c r="M64" s="389">
        <f t="shared" si="5"/>
        <v>100</v>
      </c>
      <c r="N64" s="389">
        <f t="shared" si="6"/>
        <v>18</v>
      </c>
      <c r="O64" s="389">
        <f t="shared" si="7"/>
        <v>84</v>
      </c>
      <c r="P64" s="389">
        <f t="shared" si="8"/>
        <v>201</v>
      </c>
      <c r="Q64" s="389">
        <f t="shared" si="9"/>
        <v>184</v>
      </c>
      <c r="R64" s="513">
        <f t="shared" si="10"/>
        <v>202</v>
      </c>
      <c r="S64" s="514">
        <f t="shared" si="11"/>
        <v>0.47532467532467532</v>
      </c>
      <c r="T64" s="389">
        <f t="shared" si="12"/>
        <v>283</v>
      </c>
      <c r="U64" s="389">
        <f t="shared" si="13"/>
        <v>102</v>
      </c>
      <c r="V64" s="514">
        <f t="shared" si="14"/>
        <v>0.73506493506493509</v>
      </c>
      <c r="W64" s="514">
        <f t="shared" si="15"/>
        <v>0.52207792207792203</v>
      </c>
      <c r="X64" s="515">
        <f t="shared" si="16"/>
        <v>0.47792207792207797</v>
      </c>
      <c r="Y64" s="516">
        <f t="shared" si="17"/>
        <v>0.26493506493506491</v>
      </c>
    </row>
    <row r="65" spans="1:25">
      <c r="A65" s="501" t="s">
        <v>198</v>
      </c>
      <c r="B65" s="502">
        <v>27</v>
      </c>
      <c r="C65" s="503">
        <v>19</v>
      </c>
      <c r="D65" s="502">
        <v>48</v>
      </c>
      <c r="E65" s="502">
        <v>6</v>
      </c>
      <c r="F65" s="502">
        <f t="shared" si="0"/>
        <v>75</v>
      </c>
      <c r="G65" s="502">
        <f t="shared" si="1"/>
        <v>25</v>
      </c>
      <c r="H65" s="502">
        <f t="shared" si="2"/>
        <v>100</v>
      </c>
      <c r="I65" s="413"/>
      <c r="J65" s="435" t="s">
        <v>22</v>
      </c>
      <c r="K65" s="389">
        <f t="shared" si="18"/>
        <v>380</v>
      </c>
      <c r="L65" s="389">
        <f t="shared" si="4"/>
        <v>181</v>
      </c>
      <c r="M65" s="389">
        <f t="shared" si="5"/>
        <v>91</v>
      </c>
      <c r="N65" s="389">
        <f t="shared" si="6"/>
        <v>22</v>
      </c>
      <c r="O65" s="389">
        <f t="shared" si="7"/>
        <v>86</v>
      </c>
      <c r="P65" s="389">
        <f t="shared" si="8"/>
        <v>203</v>
      </c>
      <c r="Q65" s="389">
        <f t="shared" si="9"/>
        <v>177</v>
      </c>
      <c r="R65" s="513">
        <f t="shared" si="10"/>
        <v>199</v>
      </c>
      <c r="S65" s="514">
        <f t="shared" si="11"/>
        <v>0.47631578947368419</v>
      </c>
      <c r="T65" s="389">
        <f t="shared" si="12"/>
        <v>272</v>
      </c>
      <c r="U65" s="389">
        <f t="shared" si="13"/>
        <v>108</v>
      </c>
      <c r="V65" s="514">
        <f t="shared" si="14"/>
        <v>0.71578947368421053</v>
      </c>
      <c r="W65" s="514">
        <f t="shared" si="15"/>
        <v>0.53421052631578947</v>
      </c>
      <c r="X65" s="515">
        <f t="shared" si="16"/>
        <v>0.46578947368421053</v>
      </c>
      <c r="Y65" s="516">
        <f t="shared" si="17"/>
        <v>0.28421052631578947</v>
      </c>
    </row>
    <row r="66" spans="1:25">
      <c r="A66" s="501" t="s">
        <v>199</v>
      </c>
      <c r="B66" s="502">
        <v>29</v>
      </c>
      <c r="C66" s="503">
        <v>16</v>
      </c>
      <c r="D66" s="502">
        <v>44</v>
      </c>
      <c r="E66" s="502">
        <v>10</v>
      </c>
      <c r="F66" s="502">
        <f t="shared" si="0"/>
        <v>73</v>
      </c>
      <c r="G66" s="502">
        <f t="shared" si="1"/>
        <v>26</v>
      </c>
      <c r="H66" s="502">
        <f t="shared" si="2"/>
        <v>99</v>
      </c>
      <c r="I66" s="413"/>
      <c r="J66" s="435" t="s">
        <v>22</v>
      </c>
      <c r="K66" s="389">
        <f t="shared" si="18"/>
        <v>372</v>
      </c>
      <c r="L66" s="389">
        <f t="shared" si="4"/>
        <v>170</v>
      </c>
      <c r="M66" s="389">
        <f t="shared" si="5"/>
        <v>97</v>
      </c>
      <c r="N66" s="389">
        <f t="shared" si="6"/>
        <v>27</v>
      </c>
      <c r="O66" s="389">
        <f t="shared" si="7"/>
        <v>78</v>
      </c>
      <c r="P66" s="389">
        <f t="shared" si="8"/>
        <v>197</v>
      </c>
      <c r="Q66" s="389">
        <f t="shared" si="9"/>
        <v>175</v>
      </c>
      <c r="R66" s="513">
        <f t="shared" si="10"/>
        <v>202</v>
      </c>
      <c r="S66" s="514">
        <f t="shared" si="11"/>
        <v>0.45698924731182794</v>
      </c>
      <c r="T66" s="389">
        <f t="shared" si="12"/>
        <v>267</v>
      </c>
      <c r="U66" s="389">
        <f t="shared" si="13"/>
        <v>105</v>
      </c>
      <c r="V66" s="514">
        <f t="shared" si="14"/>
        <v>0.717741935483871</v>
      </c>
      <c r="W66" s="514">
        <f t="shared" si="15"/>
        <v>0.52956989247311825</v>
      </c>
      <c r="X66" s="515">
        <f t="shared" si="16"/>
        <v>0.47043010752688175</v>
      </c>
      <c r="Y66" s="516">
        <f t="shared" si="17"/>
        <v>0.282258064516129</v>
      </c>
    </row>
    <row r="67" spans="1:25">
      <c r="A67" s="501" t="s">
        <v>200</v>
      </c>
      <c r="B67" s="502">
        <v>20</v>
      </c>
      <c r="C67" s="503">
        <v>24</v>
      </c>
      <c r="D67" s="502">
        <v>30</v>
      </c>
      <c r="E67" s="502">
        <v>5</v>
      </c>
      <c r="F67" s="502">
        <f t="shared" si="0"/>
        <v>50</v>
      </c>
      <c r="G67" s="502">
        <f t="shared" si="1"/>
        <v>29</v>
      </c>
      <c r="H67" s="502">
        <f t="shared" si="2"/>
        <v>79</v>
      </c>
      <c r="I67" s="413"/>
      <c r="J67" s="435" t="s">
        <v>22</v>
      </c>
      <c r="K67" s="389">
        <f t="shared" si="18"/>
        <v>357</v>
      </c>
      <c r="L67" s="389">
        <f t="shared" si="4"/>
        <v>162</v>
      </c>
      <c r="M67" s="389">
        <f t="shared" si="5"/>
        <v>90</v>
      </c>
      <c r="N67" s="389">
        <f t="shared" si="6"/>
        <v>25</v>
      </c>
      <c r="O67" s="389">
        <f t="shared" si="7"/>
        <v>80</v>
      </c>
      <c r="P67" s="389">
        <f t="shared" si="8"/>
        <v>187</v>
      </c>
      <c r="Q67" s="389">
        <f t="shared" si="9"/>
        <v>170</v>
      </c>
      <c r="R67" s="513">
        <f t="shared" si="10"/>
        <v>195</v>
      </c>
      <c r="S67" s="514">
        <f t="shared" si="11"/>
        <v>0.45378151260504201</v>
      </c>
      <c r="T67" s="389">
        <f t="shared" si="12"/>
        <v>252</v>
      </c>
      <c r="U67" s="389">
        <f t="shared" si="13"/>
        <v>105</v>
      </c>
      <c r="V67" s="514">
        <f t="shared" si="14"/>
        <v>0.70588235294117652</v>
      </c>
      <c r="W67" s="514">
        <f t="shared" si="15"/>
        <v>0.52380952380952384</v>
      </c>
      <c r="X67" s="515">
        <f t="shared" si="16"/>
        <v>0.47619047619047616</v>
      </c>
      <c r="Y67" s="516">
        <f t="shared" si="17"/>
        <v>0.29411764705882348</v>
      </c>
    </row>
    <row r="68" spans="1:25">
      <c r="A68" s="517" t="s">
        <v>201</v>
      </c>
      <c r="B68" s="502">
        <v>32</v>
      </c>
      <c r="C68" s="503">
        <v>20</v>
      </c>
      <c r="D68" s="502">
        <v>36</v>
      </c>
      <c r="E68" s="502">
        <v>9</v>
      </c>
      <c r="F68" s="502">
        <f t="shared" si="0"/>
        <v>68</v>
      </c>
      <c r="G68" s="502">
        <f t="shared" si="1"/>
        <v>29</v>
      </c>
      <c r="H68" s="502">
        <f t="shared" si="2"/>
        <v>97</v>
      </c>
      <c r="I68" s="413"/>
      <c r="J68" s="435" t="s">
        <v>22</v>
      </c>
      <c r="K68" s="389">
        <f t="shared" si="18"/>
        <v>375</v>
      </c>
      <c r="L68" s="389">
        <f t="shared" si="4"/>
        <v>158</v>
      </c>
      <c r="M68" s="389">
        <f t="shared" si="5"/>
        <v>108</v>
      </c>
      <c r="N68" s="389">
        <f t="shared" si="6"/>
        <v>30</v>
      </c>
      <c r="O68" s="389">
        <f t="shared" si="7"/>
        <v>79</v>
      </c>
      <c r="P68" s="389">
        <f t="shared" si="8"/>
        <v>188</v>
      </c>
      <c r="Q68" s="389">
        <f t="shared" si="9"/>
        <v>187</v>
      </c>
      <c r="R68" s="513">
        <f t="shared" si="10"/>
        <v>217</v>
      </c>
      <c r="S68" s="514">
        <f t="shared" si="11"/>
        <v>0.42133333333333334</v>
      </c>
      <c r="T68" s="389">
        <f t="shared" si="12"/>
        <v>266</v>
      </c>
      <c r="U68" s="389">
        <f t="shared" si="13"/>
        <v>109</v>
      </c>
      <c r="V68" s="514">
        <f t="shared" si="14"/>
        <v>0.70933333333333337</v>
      </c>
      <c r="W68" s="514">
        <f t="shared" si="15"/>
        <v>0.5013333333333333</v>
      </c>
      <c r="X68" s="515">
        <f t="shared" si="16"/>
        <v>0.4986666666666667</v>
      </c>
      <c r="Y68" s="516">
        <f t="shared" si="17"/>
        <v>0.29066666666666663</v>
      </c>
    </row>
    <row r="69" spans="1:25">
      <c r="A69" s="501" t="s">
        <v>210</v>
      </c>
      <c r="B69" s="502">
        <v>20</v>
      </c>
      <c r="C69" s="503">
        <v>16</v>
      </c>
      <c r="D69" s="502">
        <v>34</v>
      </c>
      <c r="E69" s="502">
        <v>0</v>
      </c>
      <c r="F69" s="502">
        <f t="shared" si="0"/>
        <v>54</v>
      </c>
      <c r="G69" s="502">
        <f t="shared" si="1"/>
        <v>16</v>
      </c>
      <c r="H69" s="502">
        <v>70</v>
      </c>
      <c r="I69" s="413"/>
      <c r="J69" s="435" t="s">
        <v>23</v>
      </c>
      <c r="K69" s="389">
        <f t="shared" si="18"/>
        <v>345</v>
      </c>
      <c r="L69" s="389">
        <f t="shared" si="4"/>
        <v>144</v>
      </c>
      <c r="M69" s="389">
        <f t="shared" si="5"/>
        <v>101</v>
      </c>
      <c r="N69" s="389">
        <f t="shared" si="6"/>
        <v>24</v>
      </c>
      <c r="O69" s="389">
        <f t="shared" si="7"/>
        <v>76</v>
      </c>
      <c r="P69" s="389">
        <f t="shared" si="8"/>
        <v>168</v>
      </c>
      <c r="Q69" s="389">
        <f t="shared" si="9"/>
        <v>177</v>
      </c>
      <c r="R69" s="513">
        <f t="shared" si="10"/>
        <v>201</v>
      </c>
      <c r="S69" s="514">
        <f t="shared" si="11"/>
        <v>0.41739130434782606</v>
      </c>
      <c r="T69" s="389">
        <f t="shared" si="12"/>
        <v>245</v>
      </c>
      <c r="U69" s="389">
        <f t="shared" si="13"/>
        <v>100</v>
      </c>
      <c r="V69" s="514">
        <f t="shared" si="14"/>
        <v>0.71014492753623193</v>
      </c>
      <c r="W69" s="514">
        <f t="shared" si="15"/>
        <v>0.48695652173913045</v>
      </c>
      <c r="X69" s="515">
        <f t="shared" si="16"/>
        <v>0.51304347826086949</v>
      </c>
      <c r="Y69" s="516">
        <f t="shared" si="17"/>
        <v>0.28985507246376807</v>
      </c>
    </row>
    <row r="70" spans="1:25">
      <c r="A70" s="501" t="s">
        <v>263</v>
      </c>
      <c r="B70" s="502">
        <v>15</v>
      </c>
      <c r="C70" s="503">
        <v>21</v>
      </c>
      <c r="D70" s="502">
        <v>26</v>
      </c>
      <c r="E70" s="502">
        <v>7</v>
      </c>
      <c r="F70" s="502">
        <f t="shared" si="0"/>
        <v>41</v>
      </c>
      <c r="G70" s="502">
        <f t="shared" si="1"/>
        <v>28</v>
      </c>
      <c r="H70" s="502">
        <v>69</v>
      </c>
      <c r="I70" s="413"/>
      <c r="J70" s="435" t="s">
        <v>23</v>
      </c>
      <c r="K70" s="389">
        <f t="shared" si="18"/>
        <v>315</v>
      </c>
      <c r="L70" s="389">
        <f t="shared" si="4"/>
        <v>126</v>
      </c>
      <c r="M70" s="389">
        <f t="shared" si="5"/>
        <v>87</v>
      </c>
      <c r="N70" s="389">
        <f t="shared" si="6"/>
        <v>21</v>
      </c>
      <c r="O70" s="389">
        <f t="shared" si="7"/>
        <v>81</v>
      </c>
      <c r="P70" s="389">
        <f t="shared" ref="P70:Q72" si="19">L70+N70</f>
        <v>147</v>
      </c>
      <c r="Q70" s="389">
        <f t="shared" si="19"/>
        <v>168</v>
      </c>
      <c r="R70" s="513">
        <f t="shared" si="10"/>
        <v>189</v>
      </c>
      <c r="S70" s="514">
        <f t="shared" si="11"/>
        <v>0.4</v>
      </c>
      <c r="T70" s="389">
        <f t="shared" si="12"/>
        <v>213</v>
      </c>
      <c r="U70" s="389">
        <f t="shared" si="13"/>
        <v>102</v>
      </c>
      <c r="V70" s="514">
        <f t="shared" si="14"/>
        <v>0.67619047619047623</v>
      </c>
      <c r="W70" s="514">
        <f t="shared" si="15"/>
        <v>0.46666666666666667</v>
      </c>
      <c r="X70" s="515">
        <f t="shared" si="16"/>
        <v>0.53333333333333333</v>
      </c>
      <c r="Y70" s="516">
        <f t="shared" si="17"/>
        <v>0.32380952380952377</v>
      </c>
    </row>
    <row r="71" spans="1:25">
      <c r="A71" s="501" t="s">
        <v>304</v>
      </c>
      <c r="B71" s="502">
        <v>18</v>
      </c>
      <c r="C71" s="503">
        <v>11</v>
      </c>
      <c r="D71" s="502">
        <v>36</v>
      </c>
      <c r="E71" s="502">
        <v>2</v>
      </c>
      <c r="F71" s="502">
        <f t="shared" si="0"/>
        <v>54</v>
      </c>
      <c r="G71" s="502">
        <f t="shared" si="1"/>
        <v>13</v>
      </c>
      <c r="H71" s="502">
        <v>67</v>
      </c>
      <c r="I71" s="413"/>
      <c r="J71" s="435" t="s">
        <v>23</v>
      </c>
      <c r="K71" s="389">
        <f t="shared" si="18"/>
        <v>303</v>
      </c>
      <c r="L71" s="389">
        <f t="shared" si="4"/>
        <v>132</v>
      </c>
      <c r="M71" s="389">
        <f t="shared" si="5"/>
        <v>85</v>
      </c>
      <c r="N71" s="389">
        <f t="shared" si="6"/>
        <v>18</v>
      </c>
      <c r="O71" s="389">
        <f t="shared" si="7"/>
        <v>68</v>
      </c>
      <c r="P71" s="389">
        <f t="shared" si="19"/>
        <v>150</v>
      </c>
      <c r="Q71" s="389">
        <f t="shared" si="19"/>
        <v>153</v>
      </c>
      <c r="R71" s="513">
        <f t="shared" ref="R71:R76" si="20">SUM(M71:O71)</f>
        <v>171</v>
      </c>
      <c r="S71" s="514">
        <f t="shared" ref="S71:S76" si="21">L71/(P71+Q71)</f>
        <v>0.43564356435643564</v>
      </c>
      <c r="T71" s="389">
        <f t="shared" si="12"/>
        <v>217</v>
      </c>
      <c r="U71" s="389">
        <f t="shared" si="13"/>
        <v>86</v>
      </c>
      <c r="V71" s="514">
        <f t="shared" si="14"/>
        <v>0.71617161716171618</v>
      </c>
      <c r="W71" s="514">
        <f t="shared" si="15"/>
        <v>0.49504950495049505</v>
      </c>
      <c r="X71" s="515">
        <f t="shared" si="16"/>
        <v>0.50495049504950495</v>
      </c>
      <c r="Y71" s="516">
        <f t="shared" si="17"/>
        <v>0.28382838283828382</v>
      </c>
    </row>
    <row r="72" spans="1:25">
      <c r="A72" s="501" t="s">
        <v>364</v>
      </c>
      <c r="B72" s="502">
        <v>24</v>
      </c>
      <c r="C72" s="503">
        <v>16</v>
      </c>
      <c r="D72" s="502">
        <v>33</v>
      </c>
      <c r="E72" s="502">
        <v>5</v>
      </c>
      <c r="F72" s="502">
        <f t="shared" si="0"/>
        <v>57</v>
      </c>
      <c r="G72" s="502">
        <f t="shared" si="1"/>
        <v>21</v>
      </c>
      <c r="H72" s="502">
        <v>78</v>
      </c>
      <c r="I72" s="413"/>
      <c r="J72" s="435" t="s">
        <v>23</v>
      </c>
      <c r="K72" s="389">
        <f t="shared" si="18"/>
        <v>284</v>
      </c>
      <c r="L72" s="389">
        <f t="shared" ref="L72:L77" si="22">SUM(D69:D72)</f>
        <v>129</v>
      </c>
      <c r="M72" s="389">
        <f t="shared" ref="M72:M77" si="23">SUM(B69:B72)</f>
        <v>77</v>
      </c>
      <c r="N72" s="389">
        <f t="shared" ref="N72:N77" si="24">SUM(E69:E72)</f>
        <v>14</v>
      </c>
      <c r="O72" s="389">
        <f t="shared" ref="O72:O77" si="25">SUM(C69:C72)</f>
        <v>64</v>
      </c>
      <c r="P72" s="389">
        <f t="shared" si="19"/>
        <v>143</v>
      </c>
      <c r="Q72" s="389">
        <f t="shared" si="19"/>
        <v>141</v>
      </c>
      <c r="R72" s="513">
        <f t="shared" si="20"/>
        <v>155</v>
      </c>
      <c r="S72" s="514">
        <f t="shared" si="21"/>
        <v>0.45422535211267606</v>
      </c>
      <c r="T72" s="389">
        <f t="shared" si="12"/>
        <v>206</v>
      </c>
      <c r="U72" s="389">
        <f t="shared" si="13"/>
        <v>78</v>
      </c>
      <c r="V72" s="514">
        <f t="shared" si="14"/>
        <v>0.72535211267605637</v>
      </c>
      <c r="W72" s="514">
        <f t="shared" si="15"/>
        <v>0.50352112676056338</v>
      </c>
      <c r="X72" s="515">
        <f t="shared" si="16"/>
        <v>0.49647887323943662</v>
      </c>
      <c r="Y72" s="516">
        <f t="shared" si="17"/>
        <v>0.27464788732394363</v>
      </c>
    </row>
    <row r="73" spans="1:25">
      <c r="A73" s="501" t="s">
        <v>371</v>
      </c>
      <c r="B73" s="502">
        <v>26</v>
      </c>
      <c r="C73" s="503">
        <v>13</v>
      </c>
      <c r="D73" s="502">
        <v>41</v>
      </c>
      <c r="E73" s="502">
        <v>4</v>
      </c>
      <c r="F73" s="502">
        <f t="shared" si="0"/>
        <v>67</v>
      </c>
      <c r="G73" s="502">
        <f t="shared" si="1"/>
        <v>17</v>
      </c>
      <c r="H73" s="502">
        <v>84</v>
      </c>
      <c r="I73" s="413"/>
      <c r="J73" s="389">
        <v>12</v>
      </c>
      <c r="K73" s="389">
        <f t="shared" si="18"/>
        <v>298</v>
      </c>
      <c r="L73" s="389">
        <f t="shared" si="22"/>
        <v>136</v>
      </c>
      <c r="M73" s="389">
        <f t="shared" si="23"/>
        <v>83</v>
      </c>
      <c r="N73" s="389">
        <f t="shared" si="24"/>
        <v>18</v>
      </c>
      <c r="O73" s="389">
        <f t="shared" si="25"/>
        <v>61</v>
      </c>
      <c r="P73" s="389">
        <f t="shared" ref="P73:Q75" si="26">L73+N73</f>
        <v>154</v>
      </c>
      <c r="Q73" s="389">
        <f t="shared" si="26"/>
        <v>144</v>
      </c>
      <c r="R73" s="513">
        <f t="shared" si="20"/>
        <v>162</v>
      </c>
      <c r="S73" s="514">
        <f t="shared" si="21"/>
        <v>0.4563758389261745</v>
      </c>
      <c r="T73" s="389">
        <f t="shared" si="12"/>
        <v>219</v>
      </c>
      <c r="U73" s="389">
        <f t="shared" si="13"/>
        <v>79</v>
      </c>
      <c r="V73" s="514">
        <f t="shared" si="14"/>
        <v>0.7348993288590604</v>
      </c>
      <c r="W73" s="514">
        <f t="shared" si="15"/>
        <v>0.51677852348993292</v>
      </c>
      <c r="X73" s="515">
        <f t="shared" si="16"/>
        <v>0.48322147651006708</v>
      </c>
      <c r="Y73" s="516">
        <f t="shared" si="17"/>
        <v>0.2651006711409396</v>
      </c>
    </row>
    <row r="74" spans="1:25">
      <c r="A74" s="517" t="s">
        <v>380</v>
      </c>
      <c r="B74" s="502">
        <v>19</v>
      </c>
      <c r="C74" s="503">
        <v>3</v>
      </c>
      <c r="D74" s="502">
        <v>33</v>
      </c>
      <c r="E74" s="502">
        <v>1</v>
      </c>
      <c r="F74" s="502">
        <f t="shared" si="0"/>
        <v>52</v>
      </c>
      <c r="G74" s="502">
        <f t="shared" si="1"/>
        <v>4</v>
      </c>
      <c r="H74" s="502">
        <v>56</v>
      </c>
      <c r="I74" s="413"/>
      <c r="J74" s="389">
        <v>12</v>
      </c>
      <c r="K74" s="389">
        <f t="shared" si="18"/>
        <v>285</v>
      </c>
      <c r="L74" s="389">
        <f t="shared" si="22"/>
        <v>143</v>
      </c>
      <c r="M74" s="389">
        <f t="shared" si="23"/>
        <v>87</v>
      </c>
      <c r="N74" s="389">
        <f t="shared" si="24"/>
        <v>12</v>
      </c>
      <c r="O74" s="389">
        <f t="shared" si="25"/>
        <v>43</v>
      </c>
      <c r="P74" s="389">
        <f t="shared" si="26"/>
        <v>155</v>
      </c>
      <c r="Q74" s="389">
        <f t="shared" si="26"/>
        <v>130</v>
      </c>
      <c r="R74" s="513">
        <f t="shared" si="20"/>
        <v>142</v>
      </c>
      <c r="S74" s="514">
        <f t="shared" si="21"/>
        <v>0.50175438596491229</v>
      </c>
      <c r="T74" s="389">
        <f t="shared" si="12"/>
        <v>230</v>
      </c>
      <c r="U74" s="389">
        <f t="shared" si="13"/>
        <v>55</v>
      </c>
      <c r="V74" s="514">
        <f t="shared" si="14"/>
        <v>0.80701754385964908</v>
      </c>
      <c r="W74" s="514">
        <f t="shared" si="15"/>
        <v>0.54385964912280704</v>
      </c>
      <c r="X74" s="515">
        <f t="shared" si="16"/>
        <v>0.45614035087719296</v>
      </c>
      <c r="Y74" s="516">
        <f t="shared" si="17"/>
        <v>0.19298245614035092</v>
      </c>
    </row>
    <row r="75" spans="1:25">
      <c r="A75" s="517" t="s">
        <v>390</v>
      </c>
      <c r="B75" s="502">
        <v>14</v>
      </c>
      <c r="C75" s="503">
        <v>21</v>
      </c>
      <c r="D75" s="502">
        <v>32</v>
      </c>
      <c r="E75" s="502">
        <v>3</v>
      </c>
      <c r="F75" s="502">
        <f t="shared" si="0"/>
        <v>46</v>
      </c>
      <c r="G75" s="502">
        <f t="shared" si="1"/>
        <v>24</v>
      </c>
      <c r="H75" s="502">
        <v>70</v>
      </c>
      <c r="I75" s="413"/>
      <c r="J75" s="389">
        <v>12</v>
      </c>
      <c r="K75" s="389">
        <f t="shared" si="18"/>
        <v>288</v>
      </c>
      <c r="L75" s="389">
        <f t="shared" si="22"/>
        <v>139</v>
      </c>
      <c r="M75" s="389">
        <f t="shared" si="23"/>
        <v>83</v>
      </c>
      <c r="N75" s="389">
        <f t="shared" si="24"/>
        <v>13</v>
      </c>
      <c r="O75" s="389">
        <f t="shared" si="25"/>
        <v>53</v>
      </c>
      <c r="P75" s="389">
        <f t="shared" si="26"/>
        <v>152</v>
      </c>
      <c r="Q75" s="389">
        <f t="shared" si="26"/>
        <v>136</v>
      </c>
      <c r="R75" s="513">
        <f t="shared" si="20"/>
        <v>149</v>
      </c>
      <c r="S75" s="514">
        <f t="shared" si="21"/>
        <v>0.4826388888888889</v>
      </c>
      <c r="T75" s="389">
        <f t="shared" si="12"/>
        <v>222</v>
      </c>
      <c r="U75" s="389">
        <f t="shared" si="13"/>
        <v>66</v>
      </c>
      <c r="V75" s="514">
        <f t="shared" si="14"/>
        <v>0.77083333333333337</v>
      </c>
      <c r="W75" s="514">
        <f t="shared" si="15"/>
        <v>0.52777777777777779</v>
      </c>
      <c r="X75" s="515">
        <f t="shared" si="16"/>
        <v>0.47222222222222221</v>
      </c>
      <c r="Y75" s="516">
        <f t="shared" si="17"/>
        <v>0.22916666666666663</v>
      </c>
    </row>
    <row r="76" spans="1:25">
      <c r="A76" s="501" t="s">
        <v>463</v>
      </c>
      <c r="B76" s="502">
        <v>25</v>
      </c>
      <c r="C76" s="503">
        <v>16</v>
      </c>
      <c r="D76" s="502">
        <v>54</v>
      </c>
      <c r="E76" s="502">
        <v>3</v>
      </c>
      <c r="F76" s="502">
        <f t="shared" ref="F76:F83" si="27">B76+D76</f>
        <v>79</v>
      </c>
      <c r="G76" s="502">
        <f t="shared" ref="G76:G83" si="28">C76+E76</f>
        <v>19</v>
      </c>
      <c r="H76" s="502">
        <v>98</v>
      </c>
      <c r="I76" s="413"/>
      <c r="J76" s="389">
        <v>12</v>
      </c>
      <c r="K76" s="389">
        <f t="shared" ref="K76:K81" si="29">SUM(H73:H76)</f>
        <v>308</v>
      </c>
      <c r="L76" s="389">
        <f t="shared" si="22"/>
        <v>160</v>
      </c>
      <c r="M76" s="389">
        <f t="shared" si="23"/>
        <v>84</v>
      </c>
      <c r="N76" s="389">
        <f t="shared" si="24"/>
        <v>11</v>
      </c>
      <c r="O76" s="389">
        <f t="shared" si="25"/>
        <v>53</v>
      </c>
      <c r="P76" s="389">
        <f t="shared" ref="P76:Q78" si="30">L76+N76</f>
        <v>171</v>
      </c>
      <c r="Q76" s="389">
        <f t="shared" si="30"/>
        <v>137</v>
      </c>
      <c r="R76" s="513">
        <f t="shared" si="20"/>
        <v>148</v>
      </c>
      <c r="S76" s="514">
        <f t="shared" si="21"/>
        <v>0.51948051948051943</v>
      </c>
      <c r="T76" s="389">
        <f t="shared" ref="T76:T81" si="31">L76+M76</f>
        <v>244</v>
      </c>
      <c r="U76" s="389">
        <f t="shared" ref="U76:U81" si="32">N76+O76</f>
        <v>64</v>
      </c>
      <c r="V76" s="514">
        <f t="shared" si="14"/>
        <v>0.79220779220779225</v>
      </c>
      <c r="W76" s="514">
        <f t="shared" si="15"/>
        <v>0.55519480519480524</v>
      </c>
      <c r="X76" s="515">
        <f t="shared" si="16"/>
        <v>0.44480519480519476</v>
      </c>
      <c r="Y76" s="516">
        <f t="shared" si="17"/>
        <v>0.20779220779220775</v>
      </c>
    </row>
    <row r="77" spans="1:25">
      <c r="A77" s="501" t="s">
        <v>493</v>
      </c>
      <c r="B77" s="502">
        <v>23</v>
      </c>
      <c r="C77" s="503">
        <v>18</v>
      </c>
      <c r="D77" s="502">
        <v>22</v>
      </c>
      <c r="E77" s="502">
        <v>3</v>
      </c>
      <c r="F77" s="502">
        <f t="shared" si="27"/>
        <v>45</v>
      </c>
      <c r="G77" s="502">
        <f t="shared" si="28"/>
        <v>21</v>
      </c>
      <c r="H77" s="502">
        <v>66</v>
      </c>
      <c r="I77" s="413"/>
      <c r="J77" s="432" t="s">
        <v>494</v>
      </c>
      <c r="K77" s="389">
        <f t="shared" si="29"/>
        <v>290</v>
      </c>
      <c r="L77" s="389">
        <f t="shared" si="22"/>
        <v>141</v>
      </c>
      <c r="M77" s="389">
        <f t="shared" si="23"/>
        <v>81</v>
      </c>
      <c r="N77" s="389">
        <f t="shared" si="24"/>
        <v>10</v>
      </c>
      <c r="O77" s="389">
        <f t="shared" si="25"/>
        <v>58</v>
      </c>
      <c r="P77" s="389">
        <f t="shared" si="30"/>
        <v>151</v>
      </c>
      <c r="Q77" s="389">
        <f t="shared" si="30"/>
        <v>139</v>
      </c>
      <c r="R77" s="513">
        <f t="shared" ref="R77:R82" si="33">SUM(M77:O77)</f>
        <v>149</v>
      </c>
      <c r="S77" s="514">
        <f t="shared" ref="S77:S82" si="34">L77/(P77+Q77)</f>
        <v>0.48620689655172411</v>
      </c>
      <c r="T77" s="389">
        <f t="shared" si="31"/>
        <v>222</v>
      </c>
      <c r="U77" s="389">
        <f t="shared" si="32"/>
        <v>68</v>
      </c>
      <c r="V77" s="514">
        <f t="shared" si="14"/>
        <v>0.76551724137931032</v>
      </c>
      <c r="W77" s="514">
        <f t="shared" si="15"/>
        <v>0.52068965517241383</v>
      </c>
      <c r="X77" s="515">
        <f t="shared" si="16"/>
        <v>0.47931034482758617</v>
      </c>
      <c r="Y77" s="516">
        <f t="shared" si="17"/>
        <v>0.23448275862068968</v>
      </c>
    </row>
    <row r="78" spans="1:25">
      <c r="A78" s="501" t="s">
        <v>500</v>
      </c>
      <c r="B78" s="502">
        <v>16</v>
      </c>
      <c r="C78" s="503">
        <v>16</v>
      </c>
      <c r="D78" s="502">
        <v>22</v>
      </c>
      <c r="E78" s="502">
        <v>6</v>
      </c>
      <c r="F78" s="502">
        <f t="shared" si="27"/>
        <v>38</v>
      </c>
      <c r="G78" s="502">
        <f t="shared" si="28"/>
        <v>22</v>
      </c>
      <c r="H78" s="502">
        <v>60</v>
      </c>
      <c r="I78" s="413"/>
      <c r="J78" s="432">
        <v>13</v>
      </c>
      <c r="K78" s="389">
        <f t="shared" si="29"/>
        <v>294</v>
      </c>
      <c r="L78" s="389">
        <f t="shared" ref="L78:L83" si="35">SUM(D75:D78)</f>
        <v>130</v>
      </c>
      <c r="M78" s="389">
        <f t="shared" ref="M78:M83" si="36">SUM(B75:B78)</f>
        <v>78</v>
      </c>
      <c r="N78" s="389">
        <f t="shared" ref="N78:N83" si="37">SUM(E75:E78)</f>
        <v>15</v>
      </c>
      <c r="O78" s="389">
        <f t="shared" ref="O78:O83" si="38">SUM(C75:C78)</f>
        <v>71</v>
      </c>
      <c r="P78" s="389">
        <f t="shared" si="30"/>
        <v>145</v>
      </c>
      <c r="Q78" s="389">
        <f t="shared" si="30"/>
        <v>149</v>
      </c>
      <c r="R78" s="513">
        <f t="shared" si="33"/>
        <v>164</v>
      </c>
      <c r="S78" s="514">
        <f t="shared" si="34"/>
        <v>0.44217687074829931</v>
      </c>
      <c r="T78" s="389">
        <f t="shared" si="31"/>
        <v>208</v>
      </c>
      <c r="U78" s="389">
        <f t="shared" si="32"/>
        <v>86</v>
      </c>
      <c r="V78" s="514">
        <f t="shared" si="14"/>
        <v>0.70748299319727892</v>
      </c>
      <c r="W78" s="514">
        <f t="shared" si="15"/>
        <v>0.49319727891156462</v>
      </c>
      <c r="X78" s="515">
        <f t="shared" si="16"/>
        <v>0.50680272108843538</v>
      </c>
      <c r="Y78" s="516">
        <f t="shared" si="17"/>
        <v>0.29251700680272108</v>
      </c>
    </row>
    <row r="79" spans="1:25">
      <c r="A79" s="501" t="s">
        <v>506</v>
      </c>
      <c r="B79" s="502">
        <v>17</v>
      </c>
      <c r="C79" s="503">
        <v>10</v>
      </c>
      <c r="D79" s="502">
        <v>30</v>
      </c>
      <c r="E79" s="502">
        <v>4</v>
      </c>
      <c r="F79" s="502">
        <f t="shared" si="27"/>
        <v>47</v>
      </c>
      <c r="G79" s="502">
        <f t="shared" si="28"/>
        <v>14</v>
      </c>
      <c r="H79" s="502">
        <v>61</v>
      </c>
      <c r="I79" s="413"/>
      <c r="J79" s="432">
        <v>13</v>
      </c>
      <c r="K79" s="389">
        <f t="shared" si="29"/>
        <v>285</v>
      </c>
      <c r="L79" s="389">
        <f t="shared" si="35"/>
        <v>128</v>
      </c>
      <c r="M79" s="389">
        <f t="shared" si="36"/>
        <v>81</v>
      </c>
      <c r="N79" s="389">
        <f t="shared" si="37"/>
        <v>16</v>
      </c>
      <c r="O79" s="389">
        <f t="shared" si="38"/>
        <v>60</v>
      </c>
      <c r="P79" s="389">
        <f t="shared" ref="P79:Q81" si="39">L79+N79</f>
        <v>144</v>
      </c>
      <c r="Q79" s="389">
        <f t="shared" si="39"/>
        <v>141</v>
      </c>
      <c r="R79" s="513">
        <f t="shared" si="33"/>
        <v>157</v>
      </c>
      <c r="S79" s="514">
        <f t="shared" si="34"/>
        <v>0.44912280701754387</v>
      </c>
      <c r="T79" s="389">
        <f t="shared" si="31"/>
        <v>209</v>
      </c>
      <c r="U79" s="389">
        <f t="shared" si="32"/>
        <v>76</v>
      </c>
      <c r="V79" s="514">
        <f t="shared" si="14"/>
        <v>0.73333333333333328</v>
      </c>
      <c r="W79" s="514">
        <f t="shared" si="15"/>
        <v>0.50526315789473686</v>
      </c>
      <c r="X79" s="515">
        <f t="shared" si="16"/>
        <v>0.49473684210526314</v>
      </c>
      <c r="Y79" s="516">
        <f t="shared" si="17"/>
        <v>0.26666666666666672</v>
      </c>
    </row>
    <row r="80" spans="1:25">
      <c r="A80" s="501" t="s">
        <v>508</v>
      </c>
      <c r="B80" s="502">
        <v>24</v>
      </c>
      <c r="C80" s="503">
        <v>10</v>
      </c>
      <c r="D80" s="502">
        <v>29</v>
      </c>
      <c r="E80" s="502">
        <v>3</v>
      </c>
      <c r="F80" s="502">
        <f t="shared" si="27"/>
        <v>53</v>
      </c>
      <c r="G80" s="502">
        <f t="shared" si="28"/>
        <v>13</v>
      </c>
      <c r="H80" s="502">
        <v>66</v>
      </c>
      <c r="I80" s="413"/>
      <c r="J80" s="432">
        <v>13</v>
      </c>
      <c r="K80" s="389">
        <f t="shared" si="29"/>
        <v>253</v>
      </c>
      <c r="L80" s="389">
        <f t="shared" si="35"/>
        <v>103</v>
      </c>
      <c r="M80" s="389">
        <f t="shared" si="36"/>
        <v>80</v>
      </c>
      <c r="N80" s="389">
        <f t="shared" si="37"/>
        <v>16</v>
      </c>
      <c r="O80" s="389">
        <f t="shared" si="38"/>
        <v>54</v>
      </c>
      <c r="P80" s="389">
        <f t="shared" si="39"/>
        <v>119</v>
      </c>
      <c r="Q80" s="389">
        <f t="shared" si="39"/>
        <v>134</v>
      </c>
      <c r="R80" s="513">
        <f t="shared" si="33"/>
        <v>150</v>
      </c>
      <c r="S80" s="514">
        <f t="shared" si="34"/>
        <v>0.40711462450592883</v>
      </c>
      <c r="T80" s="389">
        <f t="shared" si="31"/>
        <v>183</v>
      </c>
      <c r="U80" s="389">
        <f t="shared" si="32"/>
        <v>70</v>
      </c>
      <c r="V80" s="514">
        <f t="shared" si="14"/>
        <v>0.72332015810276684</v>
      </c>
      <c r="W80" s="514">
        <f t="shared" si="15"/>
        <v>0.47035573122529645</v>
      </c>
      <c r="X80" s="515">
        <f t="shared" si="16"/>
        <v>0.52964426877470361</v>
      </c>
      <c r="Y80" s="516">
        <f t="shared" si="17"/>
        <v>0.27667984189723316</v>
      </c>
    </row>
    <row r="81" spans="1:32">
      <c r="A81" s="517" t="s">
        <v>510</v>
      </c>
      <c r="B81" s="502">
        <v>25</v>
      </c>
      <c r="C81" s="503">
        <v>7</v>
      </c>
      <c r="D81" s="502">
        <v>27</v>
      </c>
      <c r="E81" s="502">
        <v>7</v>
      </c>
      <c r="F81" s="502">
        <f t="shared" si="27"/>
        <v>52</v>
      </c>
      <c r="G81" s="502">
        <f t="shared" si="28"/>
        <v>14</v>
      </c>
      <c r="H81" s="502">
        <v>66</v>
      </c>
      <c r="I81" s="413"/>
      <c r="J81" s="432">
        <v>14</v>
      </c>
      <c r="K81" s="389">
        <f t="shared" si="29"/>
        <v>253</v>
      </c>
      <c r="L81" s="389">
        <f t="shared" si="35"/>
        <v>108</v>
      </c>
      <c r="M81" s="389">
        <f t="shared" si="36"/>
        <v>82</v>
      </c>
      <c r="N81" s="389">
        <f t="shared" si="37"/>
        <v>20</v>
      </c>
      <c r="O81" s="389">
        <f t="shared" si="38"/>
        <v>43</v>
      </c>
      <c r="P81" s="389">
        <f t="shared" si="39"/>
        <v>128</v>
      </c>
      <c r="Q81" s="389">
        <f t="shared" si="39"/>
        <v>125</v>
      </c>
      <c r="R81" s="513">
        <f t="shared" si="33"/>
        <v>145</v>
      </c>
      <c r="S81" s="514">
        <f t="shared" si="34"/>
        <v>0.4268774703557312</v>
      </c>
      <c r="T81" s="389">
        <f t="shared" si="31"/>
        <v>190</v>
      </c>
      <c r="U81" s="389">
        <f t="shared" si="32"/>
        <v>63</v>
      </c>
      <c r="V81" s="514">
        <f t="shared" si="14"/>
        <v>0.75098814229249011</v>
      </c>
      <c r="W81" s="514">
        <f t="shared" si="15"/>
        <v>0.50592885375494068</v>
      </c>
      <c r="X81" s="515">
        <f t="shared" si="16"/>
        <v>0.49407114624505932</v>
      </c>
      <c r="Y81" s="516">
        <f t="shared" si="17"/>
        <v>0.24901185770750989</v>
      </c>
    </row>
    <row r="82" spans="1:32">
      <c r="A82" s="517" t="s">
        <v>514</v>
      </c>
      <c r="B82" s="502">
        <v>30</v>
      </c>
      <c r="C82" s="503">
        <v>22</v>
      </c>
      <c r="D82" s="502">
        <v>30</v>
      </c>
      <c r="E82" s="502">
        <v>1</v>
      </c>
      <c r="F82" s="502">
        <f t="shared" si="27"/>
        <v>60</v>
      </c>
      <c r="G82" s="502">
        <f t="shared" si="28"/>
        <v>23</v>
      </c>
      <c r="H82" s="502">
        <v>83</v>
      </c>
      <c r="I82" s="413"/>
      <c r="J82" s="432">
        <v>14</v>
      </c>
      <c r="K82" s="389">
        <f t="shared" ref="K82:K86" si="40">SUM(H79:H82)</f>
        <v>276</v>
      </c>
      <c r="L82" s="389">
        <f t="shared" si="35"/>
        <v>116</v>
      </c>
      <c r="M82" s="389">
        <f t="shared" si="36"/>
        <v>96</v>
      </c>
      <c r="N82" s="389">
        <f t="shared" si="37"/>
        <v>15</v>
      </c>
      <c r="O82" s="389">
        <f t="shared" si="38"/>
        <v>49</v>
      </c>
      <c r="P82" s="389">
        <f t="shared" ref="P82:Q84" si="41">L82+N82</f>
        <v>131</v>
      </c>
      <c r="Q82" s="389">
        <f t="shared" si="41"/>
        <v>145</v>
      </c>
      <c r="R82" s="513">
        <f t="shared" si="33"/>
        <v>160</v>
      </c>
      <c r="S82" s="514">
        <f t="shared" si="34"/>
        <v>0.42028985507246375</v>
      </c>
      <c r="T82" s="389">
        <f t="shared" ref="T82:T86" si="42">L82+M82</f>
        <v>212</v>
      </c>
      <c r="U82" s="389">
        <f t="shared" ref="U82:U86" si="43">N82+O82</f>
        <v>64</v>
      </c>
      <c r="V82" s="514">
        <f t="shared" si="14"/>
        <v>0.76811594202898548</v>
      </c>
      <c r="W82" s="514">
        <f t="shared" si="15"/>
        <v>0.47463768115942029</v>
      </c>
      <c r="X82" s="515">
        <f t="shared" si="16"/>
        <v>0.52536231884057971</v>
      </c>
      <c r="Y82" s="516">
        <f t="shared" si="17"/>
        <v>0.23188405797101452</v>
      </c>
    </row>
    <row r="83" spans="1:32">
      <c r="A83" s="517" t="s">
        <v>522</v>
      </c>
      <c r="B83" s="502">
        <v>13</v>
      </c>
      <c r="C83" s="503">
        <v>14</v>
      </c>
      <c r="D83" s="502">
        <v>17</v>
      </c>
      <c r="E83" s="502">
        <v>4</v>
      </c>
      <c r="F83" s="502">
        <f t="shared" si="27"/>
        <v>30</v>
      </c>
      <c r="G83" s="502">
        <f t="shared" si="28"/>
        <v>18</v>
      </c>
      <c r="H83" s="502">
        <v>48</v>
      </c>
      <c r="I83" s="413"/>
      <c r="J83" s="432">
        <v>14</v>
      </c>
      <c r="K83" s="389">
        <f t="shared" si="40"/>
        <v>263</v>
      </c>
      <c r="L83" s="389">
        <f t="shared" si="35"/>
        <v>103</v>
      </c>
      <c r="M83" s="389">
        <f t="shared" si="36"/>
        <v>92</v>
      </c>
      <c r="N83" s="389">
        <f t="shared" si="37"/>
        <v>15</v>
      </c>
      <c r="O83" s="389">
        <f t="shared" si="38"/>
        <v>53</v>
      </c>
      <c r="P83" s="389">
        <f t="shared" si="41"/>
        <v>118</v>
      </c>
      <c r="Q83" s="389">
        <f t="shared" si="41"/>
        <v>145</v>
      </c>
      <c r="R83" s="513">
        <f t="shared" ref="R83:R86" si="44">SUM(M83:O83)</f>
        <v>160</v>
      </c>
      <c r="S83" s="514">
        <f t="shared" ref="S83:S86" si="45">L83/(P83+Q83)</f>
        <v>0.39163498098859317</v>
      </c>
      <c r="T83" s="389">
        <f t="shared" si="42"/>
        <v>195</v>
      </c>
      <c r="U83" s="389">
        <f t="shared" si="43"/>
        <v>68</v>
      </c>
      <c r="V83" s="514">
        <f t="shared" si="14"/>
        <v>0.7414448669201521</v>
      </c>
      <c r="W83" s="514">
        <f t="shared" si="15"/>
        <v>0.44866920152091255</v>
      </c>
      <c r="X83" s="515">
        <f t="shared" si="16"/>
        <v>0.55133079847908739</v>
      </c>
      <c r="Y83" s="516">
        <f t="shared" si="17"/>
        <v>0.2585551330798479</v>
      </c>
    </row>
    <row r="84" spans="1:32">
      <c r="A84" s="501" t="s">
        <v>526</v>
      </c>
      <c r="B84" s="502">
        <v>20</v>
      </c>
      <c r="C84" s="503">
        <v>17</v>
      </c>
      <c r="D84" s="502">
        <v>56</v>
      </c>
      <c r="E84" s="502">
        <v>3</v>
      </c>
      <c r="F84" s="502">
        <f t="shared" ref="F84:G87" si="46">B84+D84</f>
        <v>76</v>
      </c>
      <c r="G84" s="502">
        <f t="shared" si="46"/>
        <v>20</v>
      </c>
      <c r="H84" s="502">
        <v>96</v>
      </c>
      <c r="I84" s="413"/>
      <c r="J84" s="432">
        <v>14</v>
      </c>
      <c r="K84" s="389">
        <f t="shared" si="40"/>
        <v>293</v>
      </c>
      <c r="L84" s="389">
        <f t="shared" ref="L84:L86" si="47">SUM(D81:D84)</f>
        <v>130</v>
      </c>
      <c r="M84" s="389">
        <f t="shared" ref="M84:M86" si="48">SUM(B81:B84)</f>
        <v>88</v>
      </c>
      <c r="N84" s="389">
        <f t="shared" ref="N84:N86" si="49">SUM(E81:E84)</f>
        <v>15</v>
      </c>
      <c r="O84" s="389">
        <f t="shared" ref="O84:O86" si="50">SUM(C81:C84)</f>
        <v>60</v>
      </c>
      <c r="P84" s="389">
        <f t="shared" si="41"/>
        <v>145</v>
      </c>
      <c r="Q84" s="389">
        <f t="shared" si="41"/>
        <v>148</v>
      </c>
      <c r="R84" s="513">
        <f t="shared" si="44"/>
        <v>163</v>
      </c>
      <c r="S84" s="514">
        <f t="shared" si="45"/>
        <v>0.44368600682593856</v>
      </c>
      <c r="T84" s="389">
        <f t="shared" si="42"/>
        <v>218</v>
      </c>
      <c r="U84" s="389">
        <f t="shared" si="43"/>
        <v>75</v>
      </c>
      <c r="V84" s="514">
        <f t="shared" ref="V84:V86" si="51">T84/K84</f>
        <v>0.74402730375426618</v>
      </c>
      <c r="W84" s="514">
        <f t="shared" ref="W84:W86" si="52">P84/K84</f>
        <v>0.4948805460750853</v>
      </c>
      <c r="X84" s="515">
        <f t="shared" ref="X84:X86" si="53">1-W84</f>
        <v>0.50511945392491464</v>
      </c>
      <c r="Y84" s="516">
        <f t="shared" ref="Y84:Y86" si="54">1-V84</f>
        <v>0.25597269624573382</v>
      </c>
    </row>
    <row r="85" spans="1:32">
      <c r="A85" s="517" t="s">
        <v>533</v>
      </c>
      <c r="B85" s="502">
        <v>31</v>
      </c>
      <c r="C85" s="503">
        <v>12</v>
      </c>
      <c r="D85" s="502">
        <v>35</v>
      </c>
      <c r="E85" s="502">
        <v>3</v>
      </c>
      <c r="F85" s="502">
        <f t="shared" si="46"/>
        <v>66</v>
      </c>
      <c r="G85" s="502">
        <f t="shared" si="46"/>
        <v>15</v>
      </c>
      <c r="H85" s="502">
        <v>81</v>
      </c>
      <c r="I85" s="413"/>
      <c r="J85" s="432">
        <v>15</v>
      </c>
      <c r="K85" s="389">
        <f t="shared" si="40"/>
        <v>308</v>
      </c>
      <c r="L85" s="389">
        <f t="shared" si="47"/>
        <v>138</v>
      </c>
      <c r="M85" s="389">
        <f t="shared" si="48"/>
        <v>94</v>
      </c>
      <c r="N85" s="389">
        <f t="shared" si="49"/>
        <v>11</v>
      </c>
      <c r="O85" s="389">
        <f t="shared" si="50"/>
        <v>65</v>
      </c>
      <c r="P85" s="389">
        <f t="shared" ref="P85:Q86" si="55">L85+N85</f>
        <v>149</v>
      </c>
      <c r="Q85" s="389">
        <f t="shared" si="55"/>
        <v>159</v>
      </c>
      <c r="R85" s="513">
        <f t="shared" si="44"/>
        <v>170</v>
      </c>
      <c r="S85" s="514">
        <f t="shared" si="45"/>
        <v>0.44805194805194803</v>
      </c>
      <c r="T85" s="389">
        <f t="shared" si="42"/>
        <v>232</v>
      </c>
      <c r="U85" s="389">
        <f t="shared" si="43"/>
        <v>76</v>
      </c>
      <c r="V85" s="514">
        <f t="shared" si="51"/>
        <v>0.75324675324675328</v>
      </c>
      <c r="W85" s="514">
        <f t="shared" si="52"/>
        <v>0.48376623376623379</v>
      </c>
      <c r="X85" s="515">
        <f t="shared" si="53"/>
        <v>0.51623376623376616</v>
      </c>
      <c r="Y85" s="516">
        <f t="shared" si="54"/>
        <v>0.24675324675324672</v>
      </c>
    </row>
    <row r="86" spans="1:32">
      <c r="A86" s="501" t="s">
        <v>537</v>
      </c>
      <c r="B86" s="502">
        <v>22</v>
      </c>
      <c r="C86" s="503">
        <v>16</v>
      </c>
      <c r="D86" s="502">
        <v>39</v>
      </c>
      <c r="E86" s="502">
        <v>3</v>
      </c>
      <c r="F86" s="502">
        <f t="shared" si="46"/>
        <v>61</v>
      </c>
      <c r="G86" s="502">
        <f t="shared" si="46"/>
        <v>19</v>
      </c>
      <c r="H86" s="502">
        <v>80</v>
      </c>
      <c r="I86" s="413"/>
      <c r="J86" s="432">
        <v>15</v>
      </c>
      <c r="K86" s="389">
        <f t="shared" si="40"/>
        <v>305</v>
      </c>
      <c r="L86" s="389">
        <f t="shared" si="47"/>
        <v>147</v>
      </c>
      <c r="M86" s="389">
        <f t="shared" si="48"/>
        <v>86</v>
      </c>
      <c r="N86" s="389">
        <f t="shared" si="49"/>
        <v>13</v>
      </c>
      <c r="O86" s="389">
        <f t="shared" si="50"/>
        <v>59</v>
      </c>
      <c r="P86" s="389">
        <f t="shared" si="55"/>
        <v>160</v>
      </c>
      <c r="Q86" s="389">
        <f t="shared" si="55"/>
        <v>145</v>
      </c>
      <c r="R86" s="513">
        <f t="shared" si="44"/>
        <v>158</v>
      </c>
      <c r="S86" s="514">
        <f t="shared" si="45"/>
        <v>0.4819672131147541</v>
      </c>
      <c r="T86" s="389">
        <f t="shared" si="42"/>
        <v>233</v>
      </c>
      <c r="U86" s="389">
        <f t="shared" si="43"/>
        <v>72</v>
      </c>
      <c r="V86" s="514">
        <f t="shared" si="51"/>
        <v>0.76393442622950825</v>
      </c>
      <c r="W86" s="514">
        <f t="shared" si="52"/>
        <v>0.52459016393442626</v>
      </c>
      <c r="X86" s="515">
        <f t="shared" si="53"/>
        <v>0.47540983606557374</v>
      </c>
      <c r="Y86" s="516">
        <f t="shared" si="54"/>
        <v>0.23606557377049175</v>
      </c>
    </row>
    <row r="87" spans="1:32">
      <c r="A87" s="517" t="s">
        <v>545</v>
      </c>
      <c r="B87" s="502">
        <v>18</v>
      </c>
      <c r="C87" s="503">
        <v>19</v>
      </c>
      <c r="D87" s="502">
        <v>29</v>
      </c>
      <c r="E87" s="502">
        <v>1</v>
      </c>
      <c r="F87" s="502">
        <f t="shared" si="46"/>
        <v>47</v>
      </c>
      <c r="G87" s="502">
        <f t="shared" si="46"/>
        <v>20</v>
      </c>
      <c r="H87" s="502">
        <v>67</v>
      </c>
      <c r="I87" s="413"/>
      <c r="J87" s="432">
        <v>15</v>
      </c>
      <c r="K87" s="389">
        <f t="shared" ref="K87:K90" si="56">SUM(H84:H87)</f>
        <v>324</v>
      </c>
      <c r="L87" s="389">
        <f t="shared" ref="L87:L90" si="57">SUM(D84:D87)</f>
        <v>159</v>
      </c>
      <c r="M87" s="389">
        <f t="shared" ref="M87:M90" si="58">SUM(B84:B87)</f>
        <v>91</v>
      </c>
      <c r="N87" s="389">
        <f t="shared" ref="N87:N90" si="59">SUM(E84:E87)</f>
        <v>10</v>
      </c>
      <c r="O87" s="389">
        <f t="shared" ref="O87:O90" si="60">SUM(C84:C87)</f>
        <v>64</v>
      </c>
      <c r="P87" s="389">
        <f t="shared" ref="P87:P90" si="61">L87+N87</f>
        <v>169</v>
      </c>
      <c r="Q87" s="389">
        <f t="shared" ref="Q87:Q90" si="62">M87+O87</f>
        <v>155</v>
      </c>
      <c r="R87" s="513">
        <f t="shared" ref="R87:R90" si="63">SUM(M87:O87)</f>
        <v>165</v>
      </c>
      <c r="S87" s="514">
        <f t="shared" ref="S87:S90" si="64">L87/(P87+Q87)</f>
        <v>0.49074074074074076</v>
      </c>
      <c r="T87" s="389">
        <f t="shared" ref="T87:T90" si="65">L87+M87</f>
        <v>250</v>
      </c>
      <c r="U87" s="389">
        <f t="shared" ref="U87:U90" si="66">N87+O87</f>
        <v>74</v>
      </c>
      <c r="V87" s="514">
        <f t="shared" ref="V87:V90" si="67">T87/K87</f>
        <v>0.77160493827160492</v>
      </c>
      <c r="W87" s="514">
        <f t="shared" ref="W87:W90" si="68">P87/K87</f>
        <v>0.52160493827160492</v>
      </c>
      <c r="X87" s="515">
        <f t="shared" ref="X87:X90" si="69">1-W87</f>
        <v>0.47839506172839508</v>
      </c>
      <c r="Y87" s="516">
        <f t="shared" ref="Y87:Y90" si="70">1-V87</f>
        <v>0.22839506172839508</v>
      </c>
    </row>
    <row r="88" spans="1:32">
      <c r="A88" s="517" t="s">
        <v>551</v>
      </c>
      <c r="B88" s="502">
        <v>18</v>
      </c>
      <c r="C88" s="503">
        <v>25</v>
      </c>
      <c r="D88" s="502">
        <v>44</v>
      </c>
      <c r="E88" s="502">
        <v>4</v>
      </c>
      <c r="F88" s="502">
        <f t="shared" ref="F88" si="71">B88+D88</f>
        <v>62</v>
      </c>
      <c r="G88" s="502">
        <f t="shared" ref="G88" si="72">C88+E88</f>
        <v>29</v>
      </c>
      <c r="H88" s="502">
        <v>91</v>
      </c>
      <c r="J88" s="432">
        <v>15</v>
      </c>
      <c r="K88" s="389">
        <f t="shared" si="56"/>
        <v>319</v>
      </c>
      <c r="L88" s="389">
        <f t="shared" si="57"/>
        <v>147</v>
      </c>
      <c r="M88" s="389">
        <f t="shared" si="58"/>
        <v>89</v>
      </c>
      <c r="N88" s="389">
        <f t="shared" si="59"/>
        <v>11</v>
      </c>
      <c r="O88" s="389">
        <f t="shared" si="60"/>
        <v>72</v>
      </c>
      <c r="P88" s="389">
        <f t="shared" si="61"/>
        <v>158</v>
      </c>
      <c r="Q88" s="389">
        <f t="shared" si="62"/>
        <v>161</v>
      </c>
      <c r="R88" s="513">
        <f t="shared" si="63"/>
        <v>172</v>
      </c>
      <c r="S88" s="514">
        <f t="shared" si="64"/>
        <v>0.46081504702194359</v>
      </c>
      <c r="T88" s="389">
        <f t="shared" si="65"/>
        <v>236</v>
      </c>
      <c r="U88" s="389">
        <f t="shared" si="66"/>
        <v>83</v>
      </c>
      <c r="V88" s="514">
        <f t="shared" si="67"/>
        <v>0.7398119122257053</v>
      </c>
      <c r="W88" s="514">
        <f t="shared" si="68"/>
        <v>0.4952978056426332</v>
      </c>
      <c r="X88" s="515">
        <f t="shared" si="69"/>
        <v>0.50470219435736685</v>
      </c>
      <c r="Y88" s="516">
        <f t="shared" si="70"/>
        <v>0.2601880877742947</v>
      </c>
    </row>
    <row r="89" spans="1:32">
      <c r="A89" s="517" t="s">
        <v>557</v>
      </c>
      <c r="B89" s="502">
        <v>29</v>
      </c>
      <c r="C89" s="503">
        <v>17</v>
      </c>
      <c r="D89" s="502">
        <v>35</v>
      </c>
      <c r="E89" s="502">
        <v>8</v>
      </c>
      <c r="F89" s="502">
        <f t="shared" ref="F89:F90" si="73">B89+D89</f>
        <v>64</v>
      </c>
      <c r="G89" s="502">
        <f t="shared" ref="G89:G90" si="74">C89+E89</f>
        <v>25</v>
      </c>
      <c r="H89" s="502">
        <v>89</v>
      </c>
      <c r="J89" s="432">
        <v>16</v>
      </c>
      <c r="K89" s="389">
        <f t="shared" si="56"/>
        <v>327</v>
      </c>
      <c r="L89" s="389">
        <f t="shared" si="57"/>
        <v>147</v>
      </c>
      <c r="M89" s="389">
        <f t="shared" si="58"/>
        <v>87</v>
      </c>
      <c r="N89" s="389">
        <f t="shared" si="59"/>
        <v>16</v>
      </c>
      <c r="O89" s="389">
        <f t="shared" si="60"/>
        <v>77</v>
      </c>
      <c r="P89" s="389">
        <f t="shared" si="61"/>
        <v>163</v>
      </c>
      <c r="Q89" s="389">
        <f t="shared" si="62"/>
        <v>164</v>
      </c>
      <c r="R89" s="513">
        <f t="shared" si="63"/>
        <v>180</v>
      </c>
      <c r="S89" s="514">
        <f t="shared" si="64"/>
        <v>0.44954128440366975</v>
      </c>
      <c r="T89" s="389">
        <f t="shared" si="65"/>
        <v>234</v>
      </c>
      <c r="U89" s="389">
        <f t="shared" si="66"/>
        <v>93</v>
      </c>
      <c r="V89" s="514">
        <f t="shared" si="67"/>
        <v>0.7155963302752294</v>
      </c>
      <c r="W89" s="514">
        <f t="shared" si="68"/>
        <v>0.49847094801223241</v>
      </c>
      <c r="X89" s="515">
        <f t="shared" si="69"/>
        <v>0.50152905198776754</v>
      </c>
      <c r="Y89" s="516">
        <f t="shared" si="70"/>
        <v>0.2844036697247706</v>
      </c>
    </row>
    <row r="90" spans="1:32">
      <c r="A90" s="517" t="s">
        <v>562</v>
      </c>
      <c r="B90" s="502">
        <v>28</v>
      </c>
      <c r="C90" s="503">
        <v>10</v>
      </c>
      <c r="D90" s="502">
        <v>41</v>
      </c>
      <c r="E90" s="502">
        <v>2</v>
      </c>
      <c r="F90" s="502">
        <f t="shared" si="73"/>
        <v>69</v>
      </c>
      <c r="G90" s="502">
        <f t="shared" si="74"/>
        <v>12</v>
      </c>
      <c r="H90" s="502">
        <v>81</v>
      </c>
      <c r="J90" s="432">
        <v>16</v>
      </c>
      <c r="K90" s="389">
        <f t="shared" si="56"/>
        <v>328</v>
      </c>
      <c r="L90" s="389">
        <f t="shared" si="57"/>
        <v>149</v>
      </c>
      <c r="M90" s="389">
        <f t="shared" si="58"/>
        <v>93</v>
      </c>
      <c r="N90" s="389">
        <f t="shared" si="59"/>
        <v>15</v>
      </c>
      <c r="O90" s="389">
        <f t="shared" si="60"/>
        <v>71</v>
      </c>
      <c r="P90" s="389">
        <f t="shared" si="61"/>
        <v>164</v>
      </c>
      <c r="Q90" s="389">
        <f t="shared" si="62"/>
        <v>164</v>
      </c>
      <c r="R90" s="513">
        <f t="shared" si="63"/>
        <v>179</v>
      </c>
      <c r="S90" s="514">
        <f t="shared" si="64"/>
        <v>0.45426829268292684</v>
      </c>
      <c r="T90" s="389">
        <f t="shared" si="65"/>
        <v>242</v>
      </c>
      <c r="U90" s="389">
        <f t="shared" si="66"/>
        <v>86</v>
      </c>
      <c r="V90" s="514">
        <f t="shared" si="67"/>
        <v>0.73780487804878048</v>
      </c>
      <c r="W90" s="514">
        <f t="shared" si="68"/>
        <v>0.5</v>
      </c>
      <c r="X90" s="515">
        <f t="shared" si="69"/>
        <v>0.5</v>
      </c>
      <c r="Y90" s="516">
        <f t="shared" si="70"/>
        <v>0.26219512195121952</v>
      </c>
    </row>
    <row r="91" spans="1:32">
      <c r="A91" s="517" t="s">
        <v>569</v>
      </c>
      <c r="B91" s="502">
        <v>19</v>
      </c>
      <c r="C91" s="503">
        <v>9</v>
      </c>
      <c r="D91" s="502">
        <v>37</v>
      </c>
      <c r="E91" s="502">
        <v>7</v>
      </c>
      <c r="F91" s="502">
        <f t="shared" ref="F91" si="75">B91+D91</f>
        <v>56</v>
      </c>
      <c r="G91" s="502">
        <f t="shared" ref="G91" si="76">C91+E91</f>
        <v>16</v>
      </c>
      <c r="H91" s="502">
        <v>72</v>
      </c>
      <c r="J91" s="432">
        <v>16</v>
      </c>
      <c r="K91" s="389">
        <f t="shared" ref="K91" si="77">SUM(H88:H91)</f>
        <v>333</v>
      </c>
      <c r="L91" s="389">
        <f t="shared" ref="L91" si="78">SUM(D88:D91)</f>
        <v>157</v>
      </c>
      <c r="M91" s="389">
        <f t="shared" ref="M91" si="79">SUM(B88:B91)</f>
        <v>94</v>
      </c>
      <c r="N91" s="389">
        <f t="shared" ref="N91" si="80">SUM(E88:E91)</f>
        <v>21</v>
      </c>
      <c r="O91" s="389">
        <f t="shared" ref="O91" si="81">SUM(C88:C91)</f>
        <v>61</v>
      </c>
      <c r="P91" s="389">
        <f t="shared" ref="P91" si="82">L91+N91</f>
        <v>178</v>
      </c>
      <c r="Q91" s="389">
        <f t="shared" ref="Q91" si="83">M91+O91</f>
        <v>155</v>
      </c>
      <c r="R91" s="513">
        <f t="shared" ref="R91" si="84">SUM(M91:O91)</f>
        <v>176</v>
      </c>
      <c r="S91" s="514">
        <f t="shared" ref="S91" si="85">L91/(P91+Q91)</f>
        <v>0.47147147147147145</v>
      </c>
      <c r="T91" s="389">
        <f t="shared" ref="T91" si="86">L91+M91</f>
        <v>251</v>
      </c>
      <c r="U91" s="389">
        <f t="shared" ref="U91" si="87">N91+O91</f>
        <v>82</v>
      </c>
      <c r="V91" s="514">
        <f t="shared" ref="V91" si="88">T91/K91</f>
        <v>0.75375375375375375</v>
      </c>
      <c r="W91" s="514">
        <f t="shared" ref="W91" si="89">P91/K91</f>
        <v>0.53453453453453459</v>
      </c>
      <c r="X91" s="515">
        <f t="shared" ref="X91" si="90">1-W91</f>
        <v>0.46546546546546541</v>
      </c>
      <c r="Y91" s="516">
        <f t="shared" ref="Y91" si="91">1-V91</f>
        <v>0.24624624624624625</v>
      </c>
    </row>
    <row r="92" spans="1:32">
      <c r="A92" s="517" t="s">
        <v>578</v>
      </c>
      <c r="B92" s="502">
        <v>24</v>
      </c>
      <c r="C92" s="503">
        <v>19</v>
      </c>
      <c r="D92" s="502">
        <v>39</v>
      </c>
      <c r="E92" s="502">
        <v>4</v>
      </c>
      <c r="F92" s="502">
        <f t="shared" ref="F92" si="92">B92+D92</f>
        <v>63</v>
      </c>
      <c r="G92" s="502">
        <f t="shared" ref="G92" si="93">C92+E92</f>
        <v>23</v>
      </c>
      <c r="H92" s="502">
        <v>86</v>
      </c>
      <c r="J92" s="432">
        <v>16</v>
      </c>
      <c r="K92" s="389">
        <f t="shared" ref="K92" si="94">SUM(H89:H92)</f>
        <v>328</v>
      </c>
      <c r="L92" s="389">
        <f t="shared" ref="L92" si="95">SUM(D89:D92)</f>
        <v>152</v>
      </c>
      <c r="M92" s="389">
        <f t="shared" ref="M92" si="96">SUM(B89:B92)</f>
        <v>100</v>
      </c>
      <c r="N92" s="389">
        <f t="shared" ref="N92" si="97">SUM(E89:E92)</f>
        <v>21</v>
      </c>
      <c r="O92" s="389">
        <f t="shared" ref="O92" si="98">SUM(C89:C92)</f>
        <v>55</v>
      </c>
      <c r="P92" s="389">
        <f>L92+N92</f>
        <v>173</v>
      </c>
      <c r="Q92" s="389">
        <f t="shared" ref="Q92" si="99">M92+O92</f>
        <v>155</v>
      </c>
      <c r="R92" s="513">
        <f>SUM(M92:O92)</f>
        <v>176</v>
      </c>
      <c r="S92" s="514">
        <f t="shared" ref="S92" si="100">L92/(P92+Q92)</f>
        <v>0.46341463414634149</v>
      </c>
      <c r="T92" s="389">
        <f t="shared" ref="T92" si="101">L92+M92</f>
        <v>252</v>
      </c>
      <c r="U92" s="389">
        <f t="shared" ref="U92" si="102">N92+O92</f>
        <v>76</v>
      </c>
      <c r="V92" s="514">
        <f t="shared" ref="V92" si="103">T92/K92</f>
        <v>0.76829268292682928</v>
      </c>
      <c r="W92" s="514">
        <f>P92/K92</f>
        <v>0.52743902439024393</v>
      </c>
      <c r="X92" s="515">
        <f t="shared" ref="X92" si="104">1-W92</f>
        <v>0.47256097560975607</v>
      </c>
      <c r="Y92" s="516">
        <f t="shared" ref="Y92" si="105">1-V92</f>
        <v>0.23170731707317072</v>
      </c>
    </row>
    <row r="93" spans="1:32" s="56" customFormat="1">
      <c r="A93" s="308"/>
      <c r="B93" s="31"/>
      <c r="C93" s="31"/>
      <c r="D93" s="31"/>
      <c r="E93" s="31"/>
      <c r="F93" s="31"/>
      <c r="G93" s="31"/>
      <c r="H93" s="31"/>
      <c r="I93" s="31"/>
      <c r="J93" s="576"/>
      <c r="K93" s="31"/>
      <c r="L93" s="31"/>
      <c r="M93" s="31"/>
      <c r="N93" s="31"/>
      <c r="O93" s="31"/>
      <c r="P93" s="31"/>
      <c r="Q93" s="31"/>
      <c r="R93" s="80"/>
      <c r="S93" s="266"/>
      <c r="T93" s="80"/>
      <c r="U93" s="80"/>
      <c r="V93" s="266"/>
      <c r="W93" s="266"/>
      <c r="X93" s="577"/>
      <c r="Y93" s="578"/>
    </row>
    <row r="94" spans="1:32" s="388" customFormat="1" ht="20.399999999999999">
      <c r="B94" s="395" t="s">
        <v>198</v>
      </c>
      <c r="C94" s="395" t="s">
        <v>199</v>
      </c>
      <c r="D94" s="395" t="s">
        <v>200</v>
      </c>
      <c r="E94" s="477" t="s">
        <v>201</v>
      </c>
      <c r="F94" s="395" t="s">
        <v>210</v>
      </c>
      <c r="G94" s="395" t="s">
        <v>263</v>
      </c>
      <c r="H94" s="395" t="s">
        <v>304</v>
      </c>
      <c r="I94" s="395" t="s">
        <v>364</v>
      </c>
      <c r="J94" s="394" t="s">
        <v>371</v>
      </c>
      <c r="K94" s="394" t="s">
        <v>380</v>
      </c>
      <c r="L94" s="395" t="s">
        <v>390</v>
      </c>
      <c r="M94" s="395" t="s">
        <v>463</v>
      </c>
      <c r="N94" s="395" t="s">
        <v>493</v>
      </c>
      <c r="O94" s="395" t="s">
        <v>500</v>
      </c>
      <c r="P94" s="395" t="s">
        <v>506</v>
      </c>
      <c r="Q94" s="395" t="s">
        <v>508</v>
      </c>
      <c r="R94" s="395" t="s">
        <v>510</v>
      </c>
      <c r="S94" s="395" t="s">
        <v>514</v>
      </c>
      <c r="T94" s="395" t="s">
        <v>522</v>
      </c>
      <c r="U94" s="395" t="s">
        <v>526</v>
      </c>
      <c r="V94" s="395" t="s">
        <v>533</v>
      </c>
      <c r="W94" s="395" t="s">
        <v>537</v>
      </c>
      <c r="X94" s="395" t="s">
        <v>545</v>
      </c>
      <c r="Y94" s="395" t="s">
        <v>551</v>
      </c>
      <c r="Z94" s="395" t="s">
        <v>557</v>
      </c>
      <c r="AA94" s="395" t="s">
        <v>562</v>
      </c>
      <c r="AB94" s="395" t="s">
        <v>569</v>
      </c>
      <c r="AC94" s="395" t="s">
        <v>578</v>
      </c>
      <c r="AD94" s="267" t="s">
        <v>580</v>
      </c>
      <c r="AE94" s="267" t="s">
        <v>581</v>
      </c>
      <c r="AF94" s="267" t="s">
        <v>498</v>
      </c>
    </row>
    <row r="95" spans="1:32" s="388" customFormat="1" ht="10.199999999999999">
      <c r="A95" s="388" t="s">
        <v>272</v>
      </c>
      <c r="B95" s="395">
        <v>75</v>
      </c>
      <c r="C95" s="395">
        <v>73</v>
      </c>
      <c r="D95" s="395">
        <v>50</v>
      </c>
      <c r="E95" s="395">
        <v>68</v>
      </c>
      <c r="F95" s="395">
        <v>54</v>
      </c>
      <c r="G95" s="395">
        <v>41</v>
      </c>
      <c r="H95" s="395">
        <v>54</v>
      </c>
      <c r="I95" s="395">
        <v>57</v>
      </c>
      <c r="J95" s="395">
        <v>67</v>
      </c>
      <c r="K95" s="395">
        <v>52</v>
      </c>
      <c r="L95" s="395">
        <v>46</v>
      </c>
      <c r="M95" s="395">
        <v>79</v>
      </c>
      <c r="N95" s="395">
        <v>45</v>
      </c>
      <c r="O95" s="395">
        <v>38</v>
      </c>
      <c r="P95" s="395">
        <v>47</v>
      </c>
      <c r="Q95" s="395">
        <v>53</v>
      </c>
      <c r="R95" s="395">
        <v>52</v>
      </c>
      <c r="S95" s="395">
        <v>60</v>
      </c>
      <c r="T95" s="395">
        <v>30</v>
      </c>
      <c r="U95" s="395">
        <v>76</v>
      </c>
      <c r="V95" s="395">
        <v>66</v>
      </c>
      <c r="W95" s="395">
        <v>61</v>
      </c>
      <c r="X95" s="395">
        <v>47</v>
      </c>
      <c r="Y95" s="395">
        <v>62</v>
      </c>
      <c r="Z95" s="395">
        <v>64</v>
      </c>
      <c r="AA95" s="395">
        <v>69</v>
      </c>
      <c r="AB95" s="395">
        <v>56</v>
      </c>
      <c r="AC95" s="395">
        <v>63</v>
      </c>
      <c r="AD95" s="395">
        <f>SUM(V95:Y95)</f>
        <v>236</v>
      </c>
      <c r="AE95" s="395">
        <f>SUM(Z95:AC95)</f>
        <v>252</v>
      </c>
      <c r="AF95" s="518">
        <f>-(AD95-AE95)/AD95</f>
        <v>6.7796610169491525E-2</v>
      </c>
    </row>
    <row r="96" spans="1:32" s="388" customFormat="1" ht="10.199999999999999">
      <c r="A96" s="388" t="s">
        <v>273</v>
      </c>
      <c r="B96" s="395">
        <v>25</v>
      </c>
      <c r="C96" s="395">
        <v>26</v>
      </c>
      <c r="D96" s="395">
        <v>29</v>
      </c>
      <c r="E96" s="395">
        <v>29</v>
      </c>
      <c r="F96" s="395">
        <v>16</v>
      </c>
      <c r="G96" s="395">
        <v>28</v>
      </c>
      <c r="H96" s="395">
        <v>13</v>
      </c>
      <c r="I96" s="395">
        <v>21</v>
      </c>
      <c r="J96" s="395">
        <v>17</v>
      </c>
      <c r="K96" s="395">
        <v>4</v>
      </c>
      <c r="L96" s="395">
        <v>24</v>
      </c>
      <c r="M96" s="395">
        <v>19</v>
      </c>
      <c r="N96" s="395">
        <v>21</v>
      </c>
      <c r="O96" s="395">
        <v>22</v>
      </c>
      <c r="P96" s="395">
        <v>14</v>
      </c>
      <c r="Q96" s="395">
        <v>13</v>
      </c>
      <c r="R96" s="395">
        <v>14</v>
      </c>
      <c r="S96" s="395">
        <v>23</v>
      </c>
      <c r="T96" s="395">
        <v>18</v>
      </c>
      <c r="U96" s="395">
        <v>20</v>
      </c>
      <c r="V96" s="395">
        <v>15</v>
      </c>
      <c r="W96" s="395">
        <v>19</v>
      </c>
      <c r="X96" s="395">
        <v>20</v>
      </c>
      <c r="Y96" s="395">
        <v>29</v>
      </c>
      <c r="Z96" s="395">
        <v>25</v>
      </c>
      <c r="AA96" s="395">
        <v>12</v>
      </c>
      <c r="AB96" s="395">
        <v>16</v>
      </c>
      <c r="AC96" s="395">
        <v>23</v>
      </c>
      <c r="AD96" s="395">
        <f>SUM(V96:Y96)</f>
        <v>83</v>
      </c>
      <c r="AE96" s="395">
        <f t="shared" ref="AE96:AE97" si="106">SUM(Z96:AC96)</f>
        <v>76</v>
      </c>
      <c r="AF96" s="518">
        <f>-(AD96-AE96)/AD96</f>
        <v>-8.4337349397590355E-2</v>
      </c>
    </row>
    <row r="97" spans="1:32" s="388" customFormat="1" ht="10.199999999999999">
      <c r="A97" s="388" t="s">
        <v>59</v>
      </c>
      <c r="B97" s="395">
        <v>100</v>
      </c>
      <c r="C97" s="395">
        <v>99</v>
      </c>
      <c r="D97" s="395">
        <v>79</v>
      </c>
      <c r="E97" s="395">
        <v>97</v>
      </c>
      <c r="F97" s="395">
        <v>70</v>
      </c>
      <c r="G97" s="395">
        <v>69</v>
      </c>
      <c r="H97" s="395">
        <v>67</v>
      </c>
      <c r="I97" s="395">
        <v>78</v>
      </c>
      <c r="J97" s="395">
        <v>84</v>
      </c>
      <c r="K97" s="395">
        <v>56</v>
      </c>
      <c r="L97" s="395">
        <v>70</v>
      </c>
      <c r="M97" s="395">
        <v>98</v>
      </c>
      <c r="N97" s="395">
        <v>66</v>
      </c>
      <c r="O97" s="395">
        <v>60</v>
      </c>
      <c r="P97" s="395">
        <v>61</v>
      </c>
      <c r="Q97" s="395">
        <v>66</v>
      </c>
      <c r="R97" s="395">
        <v>66</v>
      </c>
      <c r="S97" s="395">
        <v>83</v>
      </c>
      <c r="T97" s="395">
        <v>48</v>
      </c>
      <c r="U97" s="395">
        <v>96</v>
      </c>
      <c r="V97" s="395">
        <v>81</v>
      </c>
      <c r="W97" s="395">
        <v>80</v>
      </c>
      <c r="X97" s="395">
        <v>67</v>
      </c>
      <c r="Y97" s="395">
        <v>91</v>
      </c>
      <c r="Z97" s="395">
        <v>89</v>
      </c>
      <c r="AA97" s="395">
        <v>81</v>
      </c>
      <c r="AB97" s="395">
        <v>72</v>
      </c>
      <c r="AC97" s="395">
        <v>86</v>
      </c>
      <c r="AD97" s="395">
        <f t="shared" ref="AD97" si="107">SUM(V97:Y97)</f>
        <v>319</v>
      </c>
      <c r="AE97" s="395">
        <f t="shared" si="106"/>
        <v>328</v>
      </c>
      <c r="AF97" s="518">
        <f>-(AD97-AE97)/AD97</f>
        <v>2.8213166144200628E-2</v>
      </c>
    </row>
    <row r="98" spans="1:32">
      <c r="B98" s="114"/>
      <c r="C98" s="114"/>
      <c r="D98" s="115"/>
      <c r="E98" s="115"/>
      <c r="F98" s="115"/>
      <c r="G98" s="115"/>
      <c r="H98" s="115"/>
      <c r="M98" s="196"/>
    </row>
    <row r="100" spans="1:32" ht="13.8" thickBot="1"/>
    <row r="101" spans="1:32" ht="13.8" thickBot="1">
      <c r="B101" s="232" t="s">
        <v>376</v>
      </c>
      <c r="C101" s="233"/>
      <c r="D101" s="233"/>
      <c r="E101" s="233"/>
      <c r="F101" s="233"/>
      <c r="G101" s="234"/>
      <c r="H101" s="275"/>
    </row>
  </sheetData>
  <customSheetViews>
    <customSheetView guid="{BE477902-03C8-43E2-8A95-9B5C06ED7E3B}">
      <selection activeCell="H90" sqref="H90"/>
      <pageMargins left="0.7" right="0.7" top="0.75" bottom="0.75" header="0.3" footer="0.3"/>
      <pageSetup paperSize="9" orientation="portrait" r:id="rId1"/>
    </customSheetView>
    <customSheetView guid="{54431632-60CA-490A-B625-F84D986B77B5}" topLeftCell="A37">
      <selection activeCell="Q79" sqref="Q79"/>
      <pageMargins left="0.7" right="0.7" top="0.75" bottom="0.75" header="0.3" footer="0.3"/>
      <pageSetup paperSize="9" orientation="portrait" r:id="rId2"/>
    </customSheetView>
    <customSheetView guid="{CA0580B8-3FF5-49ED-816A-017DDF38942F}" topLeftCell="A37">
      <selection activeCell="Q79" sqref="Q79"/>
      <pageMargins left="0.7" right="0.7" top="0.75" bottom="0.75" header="0.3" footer="0.3"/>
      <pageSetup paperSize="9" orientation="portrait" r:id="rId3"/>
    </customSheetView>
  </customSheetView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Index</vt:lpstr>
      <vt:lpstr>Latest quarter</vt:lpstr>
      <vt:lpstr>12month_toll</vt:lpstr>
      <vt:lpstr>Trends</vt:lpstr>
      <vt:lpstr>Variability</vt:lpstr>
      <vt:lpstr>Road_user</vt:lpstr>
      <vt:lpstr>Age</vt:lpstr>
      <vt:lpstr>Detailed ages</vt:lpstr>
      <vt:lpstr>Road_type</vt:lpstr>
      <vt:lpstr>Day_night weekend</vt:lpstr>
      <vt:lpstr>Heavy</vt:lpstr>
      <vt:lpstr>Region</vt:lpstr>
      <vt:lpstr>Crashes</vt:lpstr>
      <vt:lpstr>ACC</vt:lpstr>
      <vt:lpstr>Hospitalisations</vt:lpstr>
      <vt:lpstr>Travel</vt:lpstr>
      <vt:lpstr>International</vt:lpstr>
      <vt:lpstr>Fuel</vt:lpstr>
      <vt:lpstr>Unemployment</vt:lpstr>
      <vt:lpstr>Speed</vt:lpstr>
      <vt:lpstr>Sources</vt:lpstr>
    </vt:vector>
  </TitlesOfParts>
  <Company>Ministry of Transport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Road Toll report</dc:title>
  <dc:creator>Ministry of Transport</dc:creator>
  <cp:keywords>Safety, road toll</cp:keywords>
  <cp:lastModifiedBy>Gamers</cp:lastModifiedBy>
  <cp:lastPrinted>2016-09-04T22:30:48Z</cp:lastPrinted>
  <dcterms:created xsi:type="dcterms:W3CDTF">2011-06-08T00:45:12Z</dcterms:created>
  <dcterms:modified xsi:type="dcterms:W3CDTF">2017-03-28T05:00:30Z</dcterms:modified>
  <cp:category>Data tables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-697877504</vt:i4>
  </property>
  <property fmtid="{D5CDD505-2E9C-101B-9397-08002B2CF9AE}" pid="3" name="_NewReviewCycle">
    <vt:lpwstr/>
  </property>
  <property fmtid="{D5CDD505-2E9C-101B-9397-08002B2CF9AE}" pid="4" name="_EmailSubject">
    <vt:lpwstr>Fatals mk II</vt:lpwstr>
  </property>
  <property fmtid="{D5CDD505-2E9C-101B-9397-08002B2CF9AE}" pid="5" name="_AuthorEmail">
    <vt:lpwstr>s.badger@transport.govt.nz</vt:lpwstr>
  </property>
  <property fmtid="{D5CDD505-2E9C-101B-9397-08002B2CF9AE}" pid="6" name="_AuthorEmailDisplayName">
    <vt:lpwstr>Stuart Badger</vt:lpwstr>
  </property>
  <property fmtid="{D5CDD505-2E9C-101B-9397-08002B2CF9AE}" pid="7" name="_ReviewingToolsShownOnce">
    <vt:lpwstr/>
  </property>
</Properties>
</file>