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HUC\UCI\MSBA\3. Winter 2022\Hackathon KPMG\Officially use\Cleaned data\Final\"/>
    </mc:Choice>
  </mc:AlternateContent>
  <xr:revisionPtr revIDLastSave="0" documentId="13_ncr:1_{F25A3FA3-07DC-4975-BEB0-58289C369D2D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EV &amp; Chargers per County_2" sheetId="11" r:id="rId1"/>
    <sheet name="info" sheetId="8" r:id="rId2"/>
  </sheets>
  <definedNames>
    <definedName name="DATA">#REF!</definedName>
    <definedName name="data_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PstxIi+6pHTjuvDoxkRjHSq2/WQ=="/>
    </ext>
  </extLst>
</workbook>
</file>

<file path=xl/calcChain.xml><?xml version="1.0" encoding="utf-8"?>
<calcChain xmlns="http://schemas.openxmlformats.org/spreadsheetml/2006/main"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3" i="11"/>
  <c r="H6" i="11"/>
  <c r="I6" i="11" s="1"/>
  <c r="H22" i="11"/>
  <c r="I22" i="11" s="1"/>
  <c r="H27" i="11"/>
  <c r="I27" i="11" s="1"/>
  <c r="H43" i="11"/>
  <c r="I43" i="11" s="1"/>
  <c r="H48" i="11"/>
  <c r="I48" i="11" s="1"/>
  <c r="G4" i="11"/>
  <c r="H4" i="11" s="1"/>
  <c r="I4" i="11" s="1"/>
  <c r="G5" i="11"/>
  <c r="H5" i="11" s="1"/>
  <c r="I5" i="11" s="1"/>
  <c r="G6" i="11"/>
  <c r="G7" i="11"/>
  <c r="H7" i="11" s="1"/>
  <c r="I7" i="11" s="1"/>
  <c r="G8" i="11"/>
  <c r="H8" i="11" s="1"/>
  <c r="I8" i="11" s="1"/>
  <c r="G9" i="11"/>
  <c r="H9" i="11" s="1"/>
  <c r="I9" i="11" s="1"/>
  <c r="G10" i="11"/>
  <c r="H10" i="11" s="1"/>
  <c r="I10" i="11" s="1"/>
  <c r="G11" i="11"/>
  <c r="H11" i="11" s="1"/>
  <c r="I11" i="11" s="1"/>
  <c r="G12" i="11"/>
  <c r="H12" i="11" s="1"/>
  <c r="I12" i="11" s="1"/>
  <c r="G13" i="11"/>
  <c r="H13" i="11" s="1"/>
  <c r="I13" i="11" s="1"/>
  <c r="G14" i="11"/>
  <c r="G15" i="11"/>
  <c r="H15" i="11" s="1"/>
  <c r="I15" i="11" s="1"/>
  <c r="G16" i="11"/>
  <c r="H16" i="11" s="1"/>
  <c r="I16" i="11" s="1"/>
  <c r="G17" i="11"/>
  <c r="H17" i="11" s="1"/>
  <c r="I17" i="11" s="1"/>
  <c r="G18" i="11"/>
  <c r="H18" i="11" s="1"/>
  <c r="I18" i="11" s="1"/>
  <c r="G19" i="11"/>
  <c r="H19" i="11" s="1"/>
  <c r="I19" i="11" s="1"/>
  <c r="G20" i="11"/>
  <c r="H20" i="11" s="1"/>
  <c r="I20" i="11" s="1"/>
  <c r="G21" i="11"/>
  <c r="H21" i="11" s="1"/>
  <c r="I21" i="11" s="1"/>
  <c r="G22" i="11"/>
  <c r="G23" i="11"/>
  <c r="H23" i="11" s="1"/>
  <c r="I23" i="11" s="1"/>
  <c r="G24" i="11"/>
  <c r="G25" i="11"/>
  <c r="H25" i="11" s="1"/>
  <c r="I25" i="11" s="1"/>
  <c r="G26" i="11"/>
  <c r="H26" i="11" s="1"/>
  <c r="I26" i="11" s="1"/>
  <c r="G27" i="11"/>
  <c r="G28" i="11"/>
  <c r="H28" i="11" s="1"/>
  <c r="I28" i="11" s="1"/>
  <c r="G29" i="11"/>
  <c r="H29" i="11" s="1"/>
  <c r="I29" i="11" s="1"/>
  <c r="G30" i="11"/>
  <c r="H30" i="11" s="1"/>
  <c r="I30" i="11" s="1"/>
  <c r="G31" i="11"/>
  <c r="H31" i="11" s="1"/>
  <c r="I31" i="11" s="1"/>
  <c r="G32" i="11"/>
  <c r="H32" i="11" s="1"/>
  <c r="I32" i="11" s="1"/>
  <c r="G33" i="11"/>
  <c r="H33" i="11" s="1"/>
  <c r="I33" i="11" s="1"/>
  <c r="G34" i="11"/>
  <c r="H34" i="11" s="1"/>
  <c r="I34" i="11" s="1"/>
  <c r="G35" i="11"/>
  <c r="H35" i="11" s="1"/>
  <c r="I35" i="11" s="1"/>
  <c r="G36" i="11"/>
  <c r="H36" i="11" s="1"/>
  <c r="I36" i="11" s="1"/>
  <c r="G37" i="11"/>
  <c r="H37" i="11" s="1"/>
  <c r="I37" i="11" s="1"/>
  <c r="G38" i="11"/>
  <c r="G39" i="11"/>
  <c r="H39" i="11" s="1"/>
  <c r="I39" i="11" s="1"/>
  <c r="G40" i="11"/>
  <c r="G41" i="11"/>
  <c r="H41" i="11" s="1"/>
  <c r="I41" i="11" s="1"/>
  <c r="G42" i="11"/>
  <c r="H42" i="11" s="1"/>
  <c r="I42" i="11" s="1"/>
  <c r="G43" i="11"/>
  <c r="G44" i="11"/>
  <c r="H44" i="11" s="1"/>
  <c r="I44" i="11" s="1"/>
  <c r="G45" i="11"/>
  <c r="H45" i="11" s="1"/>
  <c r="I45" i="11" s="1"/>
  <c r="G46" i="11"/>
  <c r="G47" i="11"/>
  <c r="H47" i="11" s="1"/>
  <c r="I47" i="11" s="1"/>
  <c r="G48" i="11"/>
  <c r="G49" i="11"/>
  <c r="H49" i="11" s="1"/>
  <c r="I49" i="11" s="1"/>
  <c r="G50" i="11"/>
  <c r="H50" i="11" s="1"/>
  <c r="I50" i="11" s="1"/>
  <c r="G51" i="11"/>
  <c r="H51" i="11" s="1"/>
  <c r="I51" i="11" s="1"/>
  <c r="G52" i="11"/>
  <c r="H52" i="11" s="1"/>
  <c r="I52" i="11" s="1"/>
  <c r="G53" i="11"/>
  <c r="H53" i="11" s="1"/>
  <c r="I53" i="11" s="1"/>
  <c r="G54" i="11"/>
  <c r="H54" i="11" s="1"/>
  <c r="I54" i="11" s="1"/>
  <c r="G55" i="11"/>
  <c r="H55" i="11" s="1"/>
  <c r="I55" i="11" s="1"/>
  <c r="G56" i="11"/>
  <c r="H56" i="11" s="1"/>
  <c r="I56" i="11" s="1"/>
  <c r="G57" i="11"/>
  <c r="H57" i="11" s="1"/>
  <c r="I57" i="11" s="1"/>
  <c r="G58" i="11"/>
  <c r="H58" i="11" s="1"/>
  <c r="I58" i="11" s="1"/>
  <c r="G59" i="11"/>
  <c r="H59" i="11" s="1"/>
  <c r="I59" i="11" s="1"/>
  <c r="G60" i="11"/>
  <c r="H60" i="11" s="1"/>
  <c r="I60" i="11" s="1"/>
  <c r="G3" i="11"/>
  <c r="H3" i="11" s="1"/>
  <c r="I3" i="11" s="1"/>
  <c r="H46" i="11" l="1"/>
  <c r="I46" i="11" s="1"/>
  <c r="H24" i="11"/>
  <c r="I24" i="11" s="1"/>
  <c r="H40" i="11"/>
  <c r="I40" i="11" s="1"/>
  <c r="J40" i="11" s="1"/>
  <c r="K40" i="11" s="1"/>
  <c r="H38" i="11"/>
  <c r="I38" i="11" s="1"/>
  <c r="J11" i="11" s="1"/>
  <c r="K11" i="11" s="1"/>
  <c r="L11" i="11" s="1"/>
  <c r="N11" i="11" s="1"/>
  <c r="H14" i="11"/>
  <c r="I14" i="11" s="1"/>
  <c r="J13" i="11" s="1"/>
  <c r="K13" i="11" s="1"/>
  <c r="J15" i="11"/>
  <c r="K15" i="11" s="1"/>
  <c r="L15" i="11" s="1"/>
  <c r="N15" i="11" s="1"/>
  <c r="L40" i="11" l="1"/>
  <c r="N40" i="11" s="1"/>
  <c r="M40" i="11"/>
  <c r="O40" i="11" s="1"/>
  <c r="P40" i="11" s="1"/>
  <c r="J51" i="11"/>
  <c r="K51" i="11" s="1"/>
  <c r="J32" i="11"/>
  <c r="K32" i="11" s="1"/>
  <c r="J29" i="11"/>
  <c r="K29" i="11" s="1"/>
  <c r="J31" i="11"/>
  <c r="K31" i="11" s="1"/>
  <c r="L31" i="11" s="1"/>
  <c r="N31" i="11" s="1"/>
  <c r="J25" i="11"/>
  <c r="K25" i="11" s="1"/>
  <c r="L25" i="11" s="1"/>
  <c r="N25" i="11" s="1"/>
  <c r="J54" i="11"/>
  <c r="K54" i="11" s="1"/>
  <c r="L54" i="11" s="1"/>
  <c r="N54" i="11" s="1"/>
  <c r="J14" i="11"/>
  <c r="K14" i="11" s="1"/>
  <c r="L14" i="11" s="1"/>
  <c r="N14" i="11" s="1"/>
  <c r="J53" i="11"/>
  <c r="K53" i="11" s="1"/>
  <c r="J20" i="11"/>
  <c r="K20" i="11" s="1"/>
  <c r="M20" i="11" s="1"/>
  <c r="J37" i="11"/>
  <c r="K37" i="11" s="1"/>
  <c r="J39" i="11"/>
  <c r="K39" i="11" s="1"/>
  <c r="L39" i="11" s="1"/>
  <c r="N39" i="11" s="1"/>
  <c r="J41" i="11"/>
  <c r="K41" i="11" s="1"/>
  <c r="J9" i="11"/>
  <c r="K9" i="11" s="1"/>
  <c r="J35" i="11"/>
  <c r="K35" i="11" s="1"/>
  <c r="J16" i="11"/>
  <c r="K16" i="11" s="1"/>
  <c r="J44" i="11"/>
  <c r="J45" i="11"/>
  <c r="K45" i="11" s="1"/>
  <c r="J52" i="11"/>
  <c r="K52" i="11" s="1"/>
  <c r="M52" i="11" s="1"/>
  <c r="J4" i="11"/>
  <c r="K4" i="11" s="1"/>
  <c r="M4" i="11" s="1"/>
  <c r="J23" i="11"/>
  <c r="K23" i="11" s="1"/>
  <c r="J36" i="11"/>
  <c r="J3" i="11"/>
  <c r="K3" i="11" s="1"/>
  <c r="L3" i="11" s="1"/>
  <c r="N3" i="11" s="1"/>
  <c r="J47" i="11"/>
  <c r="K47" i="11" s="1"/>
  <c r="J33" i="11"/>
  <c r="K33" i="11" s="1"/>
  <c r="J38" i="11"/>
  <c r="K38" i="11" s="1"/>
  <c r="J46" i="11"/>
  <c r="K46" i="11" s="1"/>
  <c r="J27" i="11"/>
  <c r="K27" i="11" s="1"/>
  <c r="L27" i="11" s="1"/>
  <c r="N27" i="11" s="1"/>
  <c r="J55" i="11"/>
  <c r="K55" i="11" s="1"/>
  <c r="L55" i="11" s="1"/>
  <c r="N55" i="11" s="1"/>
  <c r="J50" i="11"/>
  <c r="K50" i="11" s="1"/>
  <c r="L50" i="11" s="1"/>
  <c r="N50" i="11" s="1"/>
  <c r="J49" i="11"/>
  <c r="K49" i="11" s="1"/>
  <c r="L49" i="11" s="1"/>
  <c r="N49" i="11" s="1"/>
  <c r="J10" i="11"/>
  <c r="K10" i="11" s="1"/>
  <c r="L10" i="11" s="1"/>
  <c r="N10" i="11" s="1"/>
  <c r="J59" i="11"/>
  <c r="K59" i="11" s="1"/>
  <c r="L59" i="11" s="1"/>
  <c r="N59" i="11" s="1"/>
  <c r="J43" i="11"/>
  <c r="K43" i="11" s="1"/>
  <c r="L43" i="11" s="1"/>
  <c r="N43" i="11" s="1"/>
  <c r="J42" i="11"/>
  <c r="K42" i="11" s="1"/>
  <c r="L42" i="11" s="1"/>
  <c r="N42" i="11" s="1"/>
  <c r="J21" i="11"/>
  <c r="K21" i="11" s="1"/>
  <c r="M21" i="11" s="1"/>
  <c r="J24" i="11"/>
  <c r="K24" i="11" s="1"/>
  <c r="J6" i="11"/>
  <c r="K6" i="11" s="1"/>
  <c r="J57" i="11"/>
  <c r="K57" i="11" s="1"/>
  <c r="J56" i="11"/>
  <c r="K56" i="11" s="1"/>
  <c r="J22" i="11"/>
  <c r="K22" i="11" s="1"/>
  <c r="J48" i="11"/>
  <c r="K48" i="11" s="1"/>
  <c r="L48" i="11" s="1"/>
  <c r="N48" i="11" s="1"/>
  <c r="J8" i="11"/>
  <c r="K8" i="11" s="1"/>
  <c r="L8" i="11" s="1"/>
  <c r="N8" i="11" s="1"/>
  <c r="J28" i="11"/>
  <c r="K28" i="11" s="1"/>
  <c r="M28" i="11" s="1"/>
  <c r="J34" i="11"/>
  <c r="K34" i="11" s="1"/>
  <c r="L34" i="11" s="1"/>
  <c r="N34" i="11" s="1"/>
  <c r="J18" i="11"/>
  <c r="K18" i="11" s="1"/>
  <c r="L18" i="11" s="1"/>
  <c r="N18" i="11" s="1"/>
  <c r="J19" i="11"/>
  <c r="K19" i="11" s="1"/>
  <c r="L19" i="11" s="1"/>
  <c r="N19" i="11" s="1"/>
  <c r="J5" i="11"/>
  <c r="K5" i="11" s="1"/>
  <c r="L5" i="11" s="1"/>
  <c r="N5" i="11" s="1"/>
  <c r="J17" i="11"/>
  <c r="K17" i="11" s="1"/>
  <c r="J12" i="11"/>
  <c r="M15" i="11"/>
  <c r="O15" i="11" s="1"/>
  <c r="P15" i="11" s="1"/>
  <c r="J7" i="11"/>
  <c r="K7" i="11" s="1"/>
  <c r="J30" i="11"/>
  <c r="K30" i="11" s="1"/>
  <c r="L30" i="11" s="1"/>
  <c r="N30" i="11" s="1"/>
  <c r="J60" i="11"/>
  <c r="J58" i="11"/>
  <c r="J26" i="11"/>
  <c r="K26" i="11" s="1"/>
  <c r="M14" i="11"/>
  <c r="O14" i="11" s="1"/>
  <c r="P14" i="11" s="1"/>
  <c r="M42" i="11"/>
  <c r="O42" i="11" s="1"/>
  <c r="P42" i="11" s="1"/>
  <c r="M25" i="11"/>
  <c r="O25" i="11" s="1"/>
  <c r="P25" i="11" s="1"/>
  <c r="M54" i="11"/>
  <c r="O54" i="11" s="1"/>
  <c r="P54" i="11" s="1"/>
  <c r="M30" i="11"/>
  <c r="O30" i="11" s="1"/>
  <c r="P30" i="11" s="1"/>
  <c r="M11" i="11"/>
  <c r="O11" i="11" s="1"/>
  <c r="P11" i="11" s="1"/>
  <c r="L52" i="11"/>
  <c r="N52" i="11" s="1"/>
  <c r="L20" i="11"/>
  <c r="N20" i="11" s="1"/>
  <c r="M49" i="11"/>
  <c r="O49" i="11" s="1"/>
  <c r="P49" i="11" s="1"/>
  <c r="L13" i="11"/>
  <c r="N13" i="11" s="1"/>
  <c r="M13" i="11"/>
  <c r="O13" i="11" s="1"/>
  <c r="P13" i="11" s="1"/>
  <c r="M48" i="11"/>
  <c r="O48" i="11" s="1"/>
  <c r="P48" i="11" s="1"/>
  <c r="M50" i="11"/>
  <c r="O50" i="11" s="1"/>
  <c r="P50" i="11" s="1"/>
  <c r="M10" i="11"/>
  <c r="O10" i="11" s="1"/>
  <c r="P10" i="11" s="1"/>
  <c r="M59" i="11"/>
  <c r="O59" i="11" s="1"/>
  <c r="P59" i="11" s="1"/>
  <c r="M55" i="11"/>
  <c r="O55" i="11" s="1"/>
  <c r="P55" i="11" s="1"/>
  <c r="M18" i="11"/>
  <c r="O18" i="11" s="1"/>
  <c r="P18" i="11" s="1"/>
  <c r="L53" i="11"/>
  <c r="N53" i="11" s="1"/>
  <c r="M53" i="11"/>
  <c r="O53" i="11" s="1"/>
  <c r="P53" i="11" s="1"/>
  <c r="L37" i="11"/>
  <c r="N37" i="11" s="1"/>
  <c r="M37" i="11"/>
  <c r="O37" i="11" s="1"/>
  <c r="P37" i="11" s="1"/>
  <c r="M8" i="11"/>
  <c r="O8" i="11" s="1"/>
  <c r="P8" i="11" s="1"/>
  <c r="M5" i="11"/>
  <c r="O5" i="11" s="1"/>
  <c r="P5" i="11" s="1"/>
  <c r="L45" i="11"/>
  <c r="N45" i="11" s="1"/>
  <c r="M45" i="11"/>
  <c r="O45" i="11" s="1"/>
  <c r="P45" i="11" s="1"/>
  <c r="M43" i="11"/>
  <c r="O43" i="11" s="1"/>
  <c r="P43" i="11" s="1"/>
  <c r="L57" i="11" l="1"/>
  <c r="N57" i="11" s="1"/>
  <c r="M57" i="11"/>
  <c r="L35" i="11"/>
  <c r="N35" i="11" s="1"/>
  <c r="M35" i="11"/>
  <c r="O35" i="11" s="1"/>
  <c r="P35" i="11" s="1"/>
  <c r="M31" i="11"/>
  <c r="O31" i="11" s="1"/>
  <c r="P31" i="11" s="1"/>
  <c r="K60" i="11"/>
  <c r="M60" i="11" s="1"/>
  <c r="L60" i="11"/>
  <c r="N60" i="11" s="1"/>
  <c r="L6" i="11"/>
  <c r="N6" i="11" s="1"/>
  <c r="M6" i="11"/>
  <c r="O6" i="11" s="1"/>
  <c r="P6" i="11" s="1"/>
  <c r="K36" i="11"/>
  <c r="M36" i="11" s="1"/>
  <c r="L36" i="11"/>
  <c r="N36" i="11" s="1"/>
  <c r="L9" i="11"/>
  <c r="N9" i="11" s="1"/>
  <c r="M9" i="11"/>
  <c r="O9" i="11" s="1"/>
  <c r="P9" i="11" s="1"/>
  <c r="M19" i="11"/>
  <c r="O19" i="11" s="1"/>
  <c r="P19" i="11" s="1"/>
  <c r="L24" i="11"/>
  <c r="N24" i="11" s="1"/>
  <c r="M24" i="11"/>
  <c r="L41" i="11"/>
  <c r="N41" i="11" s="1"/>
  <c r="M41" i="11"/>
  <c r="M3" i="11"/>
  <c r="O3" i="11" s="1"/>
  <c r="P3" i="11" s="1"/>
  <c r="L7" i="11"/>
  <c r="N7" i="11" s="1"/>
  <c r="M7" i="11"/>
  <c r="O7" i="11" s="1"/>
  <c r="P7" i="11" s="1"/>
  <c r="L4" i="11"/>
  <c r="N4" i="11" s="1"/>
  <c r="O4" i="11" s="1"/>
  <c r="P4" i="11" s="1"/>
  <c r="L46" i="11"/>
  <c r="N46" i="11" s="1"/>
  <c r="M46" i="11"/>
  <c r="O46" i="11" s="1"/>
  <c r="P46" i="11" s="1"/>
  <c r="O52" i="11"/>
  <c r="P52" i="11" s="1"/>
  <c r="L32" i="11"/>
  <c r="N32" i="11" s="1"/>
  <c r="M32" i="11"/>
  <c r="O32" i="11" s="1"/>
  <c r="P32" i="11" s="1"/>
  <c r="O28" i="11"/>
  <c r="P28" i="11" s="1"/>
  <c r="M34" i="11"/>
  <c r="O34" i="11" s="1"/>
  <c r="P34" i="11" s="1"/>
  <c r="K12" i="11"/>
  <c r="M12" i="11" s="1"/>
  <c r="L38" i="11"/>
  <c r="N38" i="11" s="1"/>
  <c r="M38" i="11"/>
  <c r="O20" i="11"/>
  <c r="P20" i="11" s="1"/>
  <c r="L51" i="11"/>
  <c r="N51" i="11" s="1"/>
  <c r="M51" i="11"/>
  <c r="O51" i="11" s="1"/>
  <c r="P51" i="11" s="1"/>
  <c r="K58" i="11"/>
  <c r="M58" i="11" s="1"/>
  <c r="L58" i="11"/>
  <c r="N58" i="11" s="1"/>
  <c r="L23" i="11"/>
  <c r="N23" i="11" s="1"/>
  <c r="M23" i="11"/>
  <c r="O23" i="11" s="1"/>
  <c r="P23" i="11" s="1"/>
  <c r="M27" i="11"/>
  <c r="O27" i="11" s="1"/>
  <c r="P27" i="11" s="1"/>
  <c r="L21" i="11"/>
  <c r="N21" i="11" s="1"/>
  <c r="O21" i="11" s="1"/>
  <c r="P21" i="11" s="1"/>
  <c r="L17" i="11"/>
  <c r="N17" i="11" s="1"/>
  <c r="M17" i="11"/>
  <c r="O17" i="11" s="1"/>
  <c r="P17" i="11" s="1"/>
  <c r="L22" i="11"/>
  <c r="N22" i="11" s="1"/>
  <c r="M22" i="11"/>
  <c r="O22" i="11" s="1"/>
  <c r="P22" i="11" s="1"/>
  <c r="L33" i="11"/>
  <c r="N33" i="11" s="1"/>
  <c r="M33" i="11"/>
  <c r="O33" i="11" s="1"/>
  <c r="P33" i="11" s="1"/>
  <c r="K44" i="11"/>
  <c r="M44" i="11" s="1"/>
  <c r="L44" i="11"/>
  <c r="N44" i="11" s="1"/>
  <c r="L29" i="11"/>
  <c r="N29" i="11" s="1"/>
  <c r="M29" i="11"/>
  <c r="O29" i="11" s="1"/>
  <c r="P29" i="11" s="1"/>
  <c r="L28" i="11"/>
  <c r="N28" i="11" s="1"/>
  <c r="M39" i="11"/>
  <c r="O39" i="11" s="1"/>
  <c r="P39" i="11" s="1"/>
  <c r="L26" i="11"/>
  <c r="N26" i="11" s="1"/>
  <c r="M26" i="11"/>
  <c r="O26" i="11" s="1"/>
  <c r="P26" i="11" s="1"/>
  <c r="L56" i="11"/>
  <c r="N56" i="11" s="1"/>
  <c r="M56" i="11"/>
  <c r="O56" i="11" s="1"/>
  <c r="P56" i="11" s="1"/>
  <c r="L47" i="11"/>
  <c r="N47" i="11" s="1"/>
  <c r="M47" i="11"/>
  <c r="O47" i="11" s="1"/>
  <c r="P47" i="11" s="1"/>
  <c r="L16" i="11"/>
  <c r="N16" i="11" s="1"/>
  <c r="M16" i="11"/>
  <c r="O16" i="11" s="1"/>
  <c r="P16" i="11" s="1"/>
  <c r="O58" i="11" l="1"/>
  <c r="P58" i="11" s="1"/>
  <c r="O60" i="11"/>
  <c r="P60" i="11" s="1"/>
  <c r="O44" i="11"/>
  <c r="P44" i="11" s="1"/>
  <c r="O38" i="11"/>
  <c r="P38" i="11" s="1"/>
  <c r="O41" i="11"/>
  <c r="P41" i="11" s="1"/>
  <c r="O36" i="11"/>
  <c r="P36" i="11" s="1"/>
  <c r="O57" i="11"/>
  <c r="P57" i="11" s="1"/>
  <c r="L12" i="11"/>
  <c r="N12" i="11" s="1"/>
  <c r="O12" i="11" s="1"/>
  <c r="P12" i="11" s="1"/>
  <c r="O24" i="11"/>
  <c r="P24" i="11" s="1"/>
</calcChain>
</file>

<file path=xl/sharedStrings.xml><?xml version="1.0" encoding="utf-8"?>
<sst xmlns="http://schemas.openxmlformats.org/spreadsheetml/2006/main" count="93" uniqueCount="93">
  <si>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</si>
  <si>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</si>
  <si>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</si>
  <si>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</si>
  <si>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</si>
  <si>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</si>
  <si>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</si>
  <si>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</si>
  <si>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</si>
  <si>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</si>
  <si>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</si>
  <si>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</si>
  <si>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</si>
  <si>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</si>
  <si>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</si>
  <si>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</si>
  <si>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</si>
  <si>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</si>
  <si>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</si>
  <si>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</si>
  <si>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</si>
  <si>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</si>
  <si>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</si>
  <si>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</si>
  <si>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</si>
  <si>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</si>
  <si>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</si>
  <si>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</si>
  <si>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</si>
  <si>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</si>
  <si>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</si>
  <si>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</si>
  <si>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</si>
  <si>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</si>
  <si>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</si>
  <si>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</si>
  <si>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</si>
  <si>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</si>
  <si>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</si>
  <si>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</si>
  <si>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</si>
  <si>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</si>
  <si>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</si>
  <si>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</si>
  <si>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</si>
  <si>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</si>
  <si>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</si>
  <si>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</si>
  <si>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</si>
  <si>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</si>
  <si>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</si>
  <si>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</si>
  <si>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</si>
  <si>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</si>
  <si>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</si>
  <si>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</si>
  <si>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</si>
  <si>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</si>
  <si>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County</t>
  </si>
  <si>
    <t>Public Level 2</t>
  </si>
  <si>
    <t>Shared Private Level 2</t>
  </si>
  <si>
    <t>Total L2 Needed in 2023</t>
  </si>
  <si>
    <t>To add L2 under budget</t>
  </si>
  <si>
    <t>(10 - 15 = number of EV cars recommended for each L2 charger)</t>
  </si>
  <si>
    <t>=Number of Vehicles/13</t>
  </si>
  <si>
    <t>Est Budget 2023</t>
  </si>
  <si>
    <t>=total budget/2200</t>
  </si>
  <si>
    <t>(2200 = est total cost to install 1 L2 charger)</t>
  </si>
  <si>
    <t>Total L2 2022</t>
  </si>
  <si>
    <t>Need to add L2</t>
  </si>
  <si>
    <t>Budget for Outlet L2 (30%)</t>
  </si>
  <si>
    <t>Budget for L2 (70%)</t>
  </si>
  <si>
    <t>To add L2 2023</t>
  </si>
  <si>
    <t>To add Outlet 2023</t>
  </si>
  <si>
    <t>Est Number of EV 2023</t>
  </si>
  <si>
    <t>Number of EV 2022</t>
  </si>
  <si>
    <t>Number of EV/charger 2022</t>
  </si>
  <si>
    <t>Est Required L2 2023</t>
  </si>
  <si>
    <t>Total chargers 2023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</si>
  <si>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</si>
  <si>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</si>
  <si>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</si>
  <si>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</si>
  <si>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</si>
  <si>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</si>
  <si>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</si>
  <si>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</si>
  <si>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</si>
  <si>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</si>
  <si>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</si>
  <si>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</si>
  <si>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</si>
  <si>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Number of EV/charger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</si>
</sst>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* #,##0_);_(* \(#,##0\);_(* &quot;-&quot;??_);_(@_)"/>
    <numFmt numFmtId="166" formatCode="_(* #,##0_);_(* \(#,##0\);_(* &quot;-&quot;?_);_(@_)"/>
    <numFmt numFmtId="168" formatCode="_(&quot;$&quot;* #,##0_);_(&quot;$&quot;* \(#,##0\);_(&quot;$&quot;* &quot;-&quot;??_);_(@_)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9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0" xfId="0" quotePrefix="1" applyFont="1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168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67DD-E510-4B6E-8CC9-C7803E4B02C4}">
  <dimension ref="A1:P60"/>
  <sheetViews>
    <sheetView tabSelected="1" zoomScale="115" zoomScaleNormal="115" workbookViewId="0">
      <selection activeCell="H10" sqref="H10"/>
    </sheetView>
  </sheetViews>
  <sheetFormatPr defaultRowHeight="14.6" x14ac:dyDescent="0.4"/>
  <cols>
    <col min="1" max="1" width="13.69140625" style="8" bestFit="1" customWidth="1"/>
    <col min="2" max="2" width="9.84375" style="8" customWidth="1"/>
    <col min="3" max="4" width="12.3046875" style="8" hidden="1" customWidth="1"/>
    <col min="5" max="5" width="9.4609375" style="8" customWidth="1"/>
    <col min="6" max="6" width="10.765625" style="8" customWidth="1"/>
    <col min="7" max="7" width="10.53515625" style="8" bestFit="1" customWidth="1"/>
    <col min="8" max="8" width="11.53515625" style="8" customWidth="1"/>
    <col min="9" max="9" width="10.53515625" style="8" customWidth="1"/>
    <col min="10" max="12" width="12.3046875" style="8" customWidth="1"/>
    <col min="13" max="13" width="9.84375" style="8" customWidth="1"/>
    <col min="14" max="14" width="12.15234375" style="8" bestFit="1" customWidth="1"/>
    <col min="15" max="15" width="9.23046875" style="8"/>
    <col min="16" max="16" width="10.921875" style="8" customWidth="1"/>
    <col min="17" max="16384" width="9.23046875" style="8"/>
  </cols>
  <sheetData>
    <row r="1" spans="1:16" x14ac:dyDescent="0.4">
      <c r="A1" s="9"/>
      <c r="B1" s="10" t="s">
        <v>79</v>
      </c>
      <c r="C1" s="9"/>
      <c r="D1" s="9"/>
      <c r="E1" s="10" t="s">
        <v>80</v>
      </c>
      <c r="F1" s="10" t="s">
        <v>81</v>
      </c>
      <c r="G1" s="10" t="s">
        <v>82</v>
      </c>
      <c r="H1" s="10" t="s">
        <v>83</v>
      </c>
      <c r="I1" s="10" t="s">
        <v>84</v>
      </c>
      <c r="J1" s="10" t="s">
        <v>85</v>
      </c>
      <c r="K1" s="10" t="s">
        <v>86</v>
      </c>
      <c r="L1" s="10" t="s">
        <v>87</v>
      </c>
      <c r="M1" s="10" t="s">
        <v>88</v>
      </c>
      <c r="N1" s="10" t="s">
        <v>89</v>
      </c>
      <c r="O1" s="10" t="s">
        <v>90</v>
      </c>
      <c r="P1" s="10" t="s">
        <v>91</v>
      </c>
    </row>
    <row r="2" spans="1:16" s="7" customFormat="1" ht="43.75" x14ac:dyDescent="0.4">
      <c r="A2" s="11" t="s">
        <v>58</v>
      </c>
      <c r="B2" s="12" t="s">
        <v>75</v>
      </c>
      <c r="C2" s="13" t="s">
        <v>59</v>
      </c>
      <c r="D2" s="13" t="s">
        <v>60</v>
      </c>
      <c r="E2" s="13" t="s">
        <v>68</v>
      </c>
      <c r="F2" s="12" t="s">
        <v>76</v>
      </c>
      <c r="G2" s="13" t="s">
        <v>74</v>
      </c>
      <c r="H2" s="13" t="s">
        <v>77</v>
      </c>
      <c r="I2" s="13" t="s">
        <v>69</v>
      </c>
      <c r="J2" s="14" t="s">
        <v>65</v>
      </c>
      <c r="K2" s="13" t="s">
        <v>71</v>
      </c>
      <c r="L2" s="13" t="s">
        <v>70</v>
      </c>
      <c r="M2" s="13" t="s">
        <v>72</v>
      </c>
      <c r="N2" s="13" t="s">
        <v>73</v>
      </c>
      <c r="O2" s="12" t="s">
        <v>78</v>
      </c>
      <c r="P2" s="12" t="s">
        <v>92</v>
      </c>
    </row>
    <row r="3" spans="1:16" x14ac:dyDescent="0.4">
      <c r="A3" s="9" t="s">
        <v>18</v>
      </c>
      <c r="B3" s="15">
        <v>301825</v>
      </c>
      <c r="C3" s="15">
        <v>7440</v>
      </c>
      <c r="D3" s="15">
        <v>16498</v>
      </c>
      <c r="E3" s="15">
        <v>23938</v>
      </c>
      <c r="F3" s="15">
        <f>B3/E3</f>
        <v>12.608613919291503</v>
      </c>
      <c r="G3" s="15">
        <f>ROUND(B3*1.25/1.18,0)</f>
        <v>319730</v>
      </c>
      <c r="H3" s="15">
        <f>ROUND(G3/13,0)</f>
        <v>24595</v>
      </c>
      <c r="I3" s="15">
        <f>IF(H3&gt;E3,H3-E3,0)</f>
        <v>657</v>
      </c>
      <c r="J3" s="16">
        <f>81720595*I3/SUM($I$3:$I$60)</f>
        <v>1699118.0390202221</v>
      </c>
      <c r="K3" s="16">
        <f>J3*0.7</f>
        <v>1189382.6273141555</v>
      </c>
      <c r="L3" s="16">
        <f>J3-K3</f>
        <v>509735.41170606669</v>
      </c>
      <c r="M3" s="17">
        <f>ROUND(K3/2200,0)</f>
        <v>541</v>
      </c>
      <c r="N3" s="18">
        <f>ROUND(L3/400,0)</f>
        <v>1274</v>
      </c>
      <c r="O3" s="17">
        <f>E3+M3+N3</f>
        <v>25753</v>
      </c>
      <c r="P3" s="17">
        <f>ROUND(G3/O3,0)</f>
        <v>12</v>
      </c>
    </row>
    <row r="4" spans="1:16" x14ac:dyDescent="0.4">
      <c r="A4" s="9" t="s">
        <v>29</v>
      </c>
      <c r="B4" s="15">
        <v>143055</v>
      </c>
      <c r="C4" s="15">
        <v>2694</v>
      </c>
      <c r="D4" s="15">
        <v>1853</v>
      </c>
      <c r="E4" s="15">
        <v>4547</v>
      </c>
      <c r="F4" s="15">
        <f t="shared" ref="F4:F60" si="0">B4/E4</f>
        <v>31.461403122938201</v>
      </c>
      <c r="G4" s="15">
        <f t="shared" ref="G4:G60" si="1">ROUND(B4*1.25/1.18,0)</f>
        <v>151541</v>
      </c>
      <c r="H4" s="15">
        <f t="shared" ref="H4:H60" si="2">ROUND(G4/13,0)</f>
        <v>11657</v>
      </c>
      <c r="I4" s="15">
        <f t="shared" ref="I4:I60" si="3">IF(H4&gt;E4,H4-E4,0)</f>
        <v>7110</v>
      </c>
      <c r="J4" s="16">
        <f t="shared" ref="J4:J60" si="4">81720595*I4/SUM($I$3:$I$60)</f>
        <v>18387715.76473939</v>
      </c>
      <c r="K4" s="16">
        <f>J4*0.7</f>
        <v>12871401.035317572</v>
      </c>
      <c r="L4" s="16">
        <f>J4-K4</f>
        <v>5516314.7294218186</v>
      </c>
      <c r="M4" s="17">
        <f t="shared" ref="M4:M60" si="5">ROUND(K4/2200,0)</f>
        <v>5851</v>
      </c>
      <c r="N4" s="18">
        <f t="shared" ref="N4:N60" si="6">ROUND(L4/400,0)</f>
        <v>13791</v>
      </c>
      <c r="O4" s="17">
        <f t="shared" ref="O4:O60" si="7">E4+M4+N4</f>
        <v>24189</v>
      </c>
      <c r="P4" s="17">
        <f t="shared" ref="P4:P60" si="8">ROUND(G4/O4,0)</f>
        <v>6</v>
      </c>
    </row>
    <row r="5" spans="1:16" x14ac:dyDescent="0.4">
      <c r="A5" s="9" t="s">
        <v>42</v>
      </c>
      <c r="B5" s="15">
        <v>115822</v>
      </c>
      <c r="C5" s="15">
        <v>3548</v>
      </c>
      <c r="D5" s="15">
        <v>11927</v>
      </c>
      <c r="E5" s="15">
        <v>15475</v>
      </c>
      <c r="F5" s="15">
        <f t="shared" si="0"/>
        <v>7.4844588045234248</v>
      </c>
      <c r="G5" s="15">
        <f t="shared" si="1"/>
        <v>122693</v>
      </c>
      <c r="H5" s="15">
        <f t="shared" si="2"/>
        <v>9438</v>
      </c>
      <c r="I5" s="15">
        <f t="shared" si="3"/>
        <v>0</v>
      </c>
      <c r="J5" s="16">
        <f t="shared" si="4"/>
        <v>0</v>
      </c>
      <c r="K5" s="16">
        <f>J5*0.7</f>
        <v>0</v>
      </c>
      <c r="L5" s="16">
        <f>J5-K5</f>
        <v>0</v>
      </c>
      <c r="M5" s="17">
        <f t="shared" si="5"/>
        <v>0</v>
      </c>
      <c r="N5" s="18">
        <f t="shared" si="6"/>
        <v>0</v>
      </c>
      <c r="O5" s="17">
        <f t="shared" si="7"/>
        <v>15475</v>
      </c>
      <c r="P5" s="17">
        <f t="shared" si="8"/>
        <v>8</v>
      </c>
    </row>
    <row r="6" spans="1:16" x14ac:dyDescent="0.4">
      <c r="A6" s="9" t="s">
        <v>36</v>
      </c>
      <c r="B6" s="15">
        <v>99356</v>
      </c>
      <c r="C6" s="15">
        <v>2343</v>
      </c>
      <c r="D6" s="15">
        <v>1040</v>
      </c>
      <c r="E6" s="15">
        <v>3383</v>
      </c>
      <c r="F6" s="15">
        <f t="shared" si="0"/>
        <v>29.369198935855749</v>
      </c>
      <c r="G6" s="15">
        <f t="shared" si="1"/>
        <v>105250</v>
      </c>
      <c r="H6" s="15">
        <f t="shared" si="2"/>
        <v>8096</v>
      </c>
      <c r="I6" s="15">
        <f t="shared" si="3"/>
        <v>4713</v>
      </c>
      <c r="J6" s="16">
        <f t="shared" si="4"/>
        <v>12188650.407766068</v>
      </c>
      <c r="K6" s="16">
        <f>J6*0.7</f>
        <v>8532055.2854362465</v>
      </c>
      <c r="L6" s="16">
        <f>J6-K6</f>
        <v>3656595.1223298218</v>
      </c>
      <c r="M6" s="17">
        <f t="shared" si="5"/>
        <v>3878</v>
      </c>
      <c r="N6" s="18">
        <f t="shared" si="6"/>
        <v>9141</v>
      </c>
      <c r="O6" s="17">
        <f t="shared" si="7"/>
        <v>16402</v>
      </c>
      <c r="P6" s="17">
        <f t="shared" si="8"/>
        <v>6</v>
      </c>
    </row>
    <row r="7" spans="1:16" x14ac:dyDescent="0.4">
      <c r="A7" s="9" t="s">
        <v>0</v>
      </c>
      <c r="B7" s="15">
        <v>76201</v>
      </c>
      <c r="C7" s="15">
        <v>1465</v>
      </c>
      <c r="D7" s="15">
        <v>2334</v>
      </c>
      <c r="E7" s="15">
        <v>3799</v>
      </c>
      <c r="F7" s="15">
        <f t="shared" si="0"/>
        <v>20.058173203474599</v>
      </c>
      <c r="G7" s="15">
        <f t="shared" si="1"/>
        <v>80721</v>
      </c>
      <c r="H7" s="15">
        <f t="shared" si="2"/>
        <v>6209</v>
      </c>
      <c r="I7" s="15">
        <f t="shared" si="3"/>
        <v>2410</v>
      </c>
      <c r="J7" s="16">
        <f t="shared" si="4"/>
        <v>6232685.6530269943</v>
      </c>
      <c r="K7" s="16">
        <f>J7*0.7</f>
        <v>4362879.9571188958</v>
      </c>
      <c r="L7" s="16">
        <f>J7-K7</f>
        <v>1869805.6959080985</v>
      </c>
      <c r="M7" s="17">
        <f t="shared" si="5"/>
        <v>1983</v>
      </c>
      <c r="N7" s="18">
        <f t="shared" si="6"/>
        <v>4675</v>
      </c>
      <c r="O7" s="17">
        <f t="shared" si="7"/>
        <v>10457</v>
      </c>
      <c r="P7" s="17">
        <f t="shared" si="8"/>
        <v>8</v>
      </c>
    </row>
    <row r="8" spans="1:16" x14ac:dyDescent="0.4">
      <c r="A8" s="9" t="s">
        <v>32</v>
      </c>
      <c r="B8" s="15">
        <v>49166</v>
      </c>
      <c r="C8" s="15">
        <v>956</v>
      </c>
      <c r="D8" s="15">
        <v>142</v>
      </c>
      <c r="E8" s="15">
        <v>1098</v>
      </c>
      <c r="F8" s="15">
        <f t="shared" si="0"/>
        <v>44.777777777777779</v>
      </c>
      <c r="G8" s="15">
        <f t="shared" si="1"/>
        <v>52083</v>
      </c>
      <c r="H8" s="15">
        <f t="shared" si="2"/>
        <v>4006</v>
      </c>
      <c r="I8" s="15">
        <f t="shared" si="3"/>
        <v>2908</v>
      </c>
      <c r="J8" s="16">
        <f t="shared" si="4"/>
        <v>7520601.6095446059</v>
      </c>
      <c r="K8" s="16">
        <f>J8*0.7</f>
        <v>5264421.1266812235</v>
      </c>
      <c r="L8" s="16">
        <f>J8-K8</f>
        <v>2256180.4828633824</v>
      </c>
      <c r="M8" s="17">
        <f t="shared" si="5"/>
        <v>2393</v>
      </c>
      <c r="N8" s="18">
        <f t="shared" si="6"/>
        <v>5640</v>
      </c>
      <c r="O8" s="17">
        <f t="shared" si="7"/>
        <v>9131</v>
      </c>
      <c r="P8" s="17">
        <f t="shared" si="8"/>
        <v>6</v>
      </c>
    </row>
    <row r="9" spans="1:16" x14ac:dyDescent="0.4">
      <c r="A9" s="9" t="s">
        <v>40</v>
      </c>
      <c r="B9" s="15">
        <v>47718</v>
      </c>
      <c r="C9" s="15">
        <v>2057</v>
      </c>
      <c r="D9" s="15">
        <v>2029</v>
      </c>
      <c r="E9" s="15">
        <v>4086</v>
      </c>
      <c r="F9" s="15">
        <f t="shared" si="0"/>
        <v>11.678414096916299</v>
      </c>
      <c r="G9" s="15">
        <f t="shared" si="1"/>
        <v>50549</v>
      </c>
      <c r="H9" s="15">
        <f t="shared" si="2"/>
        <v>3888</v>
      </c>
      <c r="I9" s="15">
        <f t="shared" si="3"/>
        <v>0</v>
      </c>
      <c r="J9" s="16">
        <f t="shared" si="4"/>
        <v>0</v>
      </c>
      <c r="K9" s="16">
        <f>J9*0.7</f>
        <v>0</v>
      </c>
      <c r="L9" s="16">
        <f>J9-K9</f>
        <v>0</v>
      </c>
      <c r="M9" s="17">
        <f t="shared" si="5"/>
        <v>0</v>
      </c>
      <c r="N9" s="18">
        <f t="shared" si="6"/>
        <v>0</v>
      </c>
      <c r="O9" s="17">
        <f t="shared" si="7"/>
        <v>4086</v>
      </c>
      <c r="P9" s="17">
        <f t="shared" si="8"/>
        <v>12</v>
      </c>
    </row>
    <row r="10" spans="1:16" x14ac:dyDescent="0.4">
      <c r="A10" s="9" t="s">
        <v>6</v>
      </c>
      <c r="B10" s="15">
        <v>45994</v>
      </c>
      <c r="C10" s="15">
        <v>630</v>
      </c>
      <c r="D10" s="15">
        <v>608</v>
      </c>
      <c r="E10" s="15">
        <v>1238</v>
      </c>
      <c r="F10" s="15">
        <f t="shared" si="0"/>
        <v>37.151857835218095</v>
      </c>
      <c r="G10" s="15">
        <f t="shared" si="1"/>
        <v>48722</v>
      </c>
      <c r="H10" s="15">
        <f t="shared" si="2"/>
        <v>3748</v>
      </c>
      <c r="I10" s="15">
        <f t="shared" si="3"/>
        <v>2510</v>
      </c>
      <c r="J10" s="16">
        <f t="shared" si="4"/>
        <v>6491303.314978322</v>
      </c>
      <c r="K10" s="16">
        <f>J10*0.7</f>
        <v>4543912.3204848254</v>
      </c>
      <c r="L10" s="16">
        <f>J10-K10</f>
        <v>1947390.9944934966</v>
      </c>
      <c r="M10" s="17">
        <f t="shared" si="5"/>
        <v>2065</v>
      </c>
      <c r="N10" s="18">
        <f t="shared" si="6"/>
        <v>4868</v>
      </c>
      <c r="O10" s="17">
        <f t="shared" si="7"/>
        <v>8171</v>
      </c>
      <c r="P10" s="17">
        <f t="shared" si="8"/>
        <v>6</v>
      </c>
    </row>
    <row r="11" spans="1:16" x14ac:dyDescent="0.4">
      <c r="A11" s="9" t="s">
        <v>35</v>
      </c>
      <c r="B11" s="15">
        <v>37296</v>
      </c>
      <c r="C11" s="15">
        <v>641</v>
      </c>
      <c r="D11" s="15">
        <v>495</v>
      </c>
      <c r="E11" s="15">
        <v>1136</v>
      </c>
      <c r="F11" s="15">
        <f t="shared" si="0"/>
        <v>32.83098591549296</v>
      </c>
      <c r="G11" s="15">
        <f t="shared" si="1"/>
        <v>39508</v>
      </c>
      <c r="H11" s="15">
        <f t="shared" si="2"/>
        <v>3039</v>
      </c>
      <c r="I11" s="15">
        <f t="shared" si="3"/>
        <v>1903</v>
      </c>
      <c r="J11" s="16">
        <f t="shared" si="4"/>
        <v>4921494.1069337642</v>
      </c>
      <c r="K11" s="16">
        <f>J11*0.7</f>
        <v>3445045.8748536347</v>
      </c>
      <c r="L11" s="16">
        <f>J11-K11</f>
        <v>1476448.2320801294</v>
      </c>
      <c r="M11" s="17">
        <f t="shared" si="5"/>
        <v>1566</v>
      </c>
      <c r="N11" s="18">
        <f t="shared" si="6"/>
        <v>3691</v>
      </c>
      <c r="O11" s="17">
        <f t="shared" si="7"/>
        <v>6393</v>
      </c>
      <c r="P11" s="17">
        <f t="shared" si="8"/>
        <v>6</v>
      </c>
    </row>
    <row r="12" spans="1:16" x14ac:dyDescent="0.4">
      <c r="A12" s="9" t="s">
        <v>33</v>
      </c>
      <c r="B12" s="15">
        <v>32479</v>
      </c>
      <c r="C12" s="15">
        <v>988</v>
      </c>
      <c r="D12" s="15">
        <v>386</v>
      </c>
      <c r="E12" s="15">
        <v>1374</v>
      </c>
      <c r="F12" s="15">
        <f t="shared" si="0"/>
        <v>23.638282387190685</v>
      </c>
      <c r="G12" s="15">
        <f t="shared" si="1"/>
        <v>34406</v>
      </c>
      <c r="H12" s="15">
        <f t="shared" si="2"/>
        <v>2647</v>
      </c>
      <c r="I12" s="15">
        <f t="shared" si="3"/>
        <v>1273</v>
      </c>
      <c r="J12" s="16">
        <f t="shared" si="4"/>
        <v>3292202.8366403999</v>
      </c>
      <c r="K12" s="16">
        <f>J12*0.7</f>
        <v>2304541.9856482795</v>
      </c>
      <c r="L12" s="16">
        <f>J12-K12</f>
        <v>987660.85099212034</v>
      </c>
      <c r="M12" s="17">
        <f t="shared" si="5"/>
        <v>1048</v>
      </c>
      <c r="N12" s="18">
        <f t="shared" si="6"/>
        <v>2469</v>
      </c>
      <c r="O12" s="17">
        <f t="shared" si="7"/>
        <v>4891</v>
      </c>
      <c r="P12" s="17">
        <f t="shared" si="8"/>
        <v>7</v>
      </c>
    </row>
    <row r="13" spans="1:16" x14ac:dyDescent="0.4">
      <c r="A13" s="9" t="s">
        <v>37</v>
      </c>
      <c r="B13" s="15">
        <v>29727</v>
      </c>
      <c r="C13" s="15">
        <v>579</v>
      </c>
      <c r="D13" s="15">
        <v>697</v>
      </c>
      <c r="E13" s="15">
        <v>1276</v>
      </c>
      <c r="F13" s="15">
        <f t="shared" si="0"/>
        <v>23.297021943573668</v>
      </c>
      <c r="G13" s="15">
        <f t="shared" si="1"/>
        <v>31490</v>
      </c>
      <c r="H13" s="15">
        <f t="shared" si="2"/>
        <v>2422</v>
      </c>
      <c r="I13" s="15">
        <f t="shared" si="3"/>
        <v>1146</v>
      </c>
      <c r="J13" s="16">
        <f t="shared" si="4"/>
        <v>2963758.4059622139</v>
      </c>
      <c r="K13" s="16">
        <f>J13*0.7</f>
        <v>2074630.8841735495</v>
      </c>
      <c r="L13" s="16">
        <f>J13-K13</f>
        <v>889127.52178866439</v>
      </c>
      <c r="M13" s="17">
        <f t="shared" si="5"/>
        <v>943</v>
      </c>
      <c r="N13" s="18">
        <f t="shared" si="6"/>
        <v>2223</v>
      </c>
      <c r="O13" s="17">
        <f t="shared" si="7"/>
        <v>4442</v>
      </c>
      <c r="P13" s="17">
        <f t="shared" si="8"/>
        <v>7</v>
      </c>
    </row>
    <row r="14" spans="1:16" x14ac:dyDescent="0.4">
      <c r="A14" s="9" t="s">
        <v>55</v>
      </c>
      <c r="B14" s="15">
        <v>24852</v>
      </c>
      <c r="C14" s="15">
        <v>344</v>
      </c>
      <c r="D14" s="15">
        <v>312</v>
      </c>
      <c r="E14" s="15">
        <v>656</v>
      </c>
      <c r="F14" s="15">
        <f t="shared" si="0"/>
        <v>37.884146341463413</v>
      </c>
      <c r="G14" s="15">
        <f t="shared" si="1"/>
        <v>26326</v>
      </c>
      <c r="H14" s="15">
        <f t="shared" si="2"/>
        <v>2025</v>
      </c>
      <c r="I14" s="15">
        <f t="shared" si="3"/>
        <v>1369</v>
      </c>
      <c r="J14" s="16">
        <f t="shared" si="4"/>
        <v>3540475.7921136743</v>
      </c>
      <c r="K14" s="16">
        <f>J14*0.7</f>
        <v>2478333.054479572</v>
      </c>
      <c r="L14" s="16">
        <f>J14-K14</f>
        <v>1062142.7376341023</v>
      </c>
      <c r="M14" s="17">
        <f t="shared" si="5"/>
        <v>1127</v>
      </c>
      <c r="N14" s="18">
        <f t="shared" si="6"/>
        <v>2655</v>
      </c>
      <c r="O14" s="17">
        <f t="shared" si="7"/>
        <v>4438</v>
      </c>
      <c r="P14" s="17">
        <f t="shared" si="8"/>
        <v>6</v>
      </c>
    </row>
    <row r="15" spans="1:16" x14ac:dyDescent="0.4">
      <c r="A15" s="9" t="s">
        <v>20</v>
      </c>
      <c r="B15" s="15">
        <v>16444</v>
      </c>
      <c r="C15" s="15">
        <v>467</v>
      </c>
      <c r="D15" s="15">
        <v>382</v>
      </c>
      <c r="E15" s="15">
        <v>849</v>
      </c>
      <c r="F15" s="15">
        <f t="shared" si="0"/>
        <v>19.368669022379269</v>
      </c>
      <c r="G15" s="15">
        <f t="shared" si="1"/>
        <v>17419</v>
      </c>
      <c r="H15" s="15">
        <f t="shared" si="2"/>
        <v>1340</v>
      </c>
      <c r="I15" s="15">
        <f t="shared" si="3"/>
        <v>491</v>
      </c>
      <c r="J15" s="16">
        <f t="shared" si="4"/>
        <v>1269812.7201810183</v>
      </c>
      <c r="K15" s="16">
        <f>J15*0.7</f>
        <v>888868.90412671282</v>
      </c>
      <c r="L15" s="16">
        <f>J15-K15</f>
        <v>380943.81605430553</v>
      </c>
      <c r="M15" s="17">
        <f t="shared" si="5"/>
        <v>404</v>
      </c>
      <c r="N15" s="18">
        <f t="shared" si="6"/>
        <v>952</v>
      </c>
      <c r="O15" s="17">
        <f t="shared" si="7"/>
        <v>2205</v>
      </c>
      <c r="P15" s="17">
        <f t="shared" si="8"/>
        <v>8</v>
      </c>
    </row>
    <row r="16" spans="1:16" x14ac:dyDescent="0.4">
      <c r="A16" s="9" t="s">
        <v>48</v>
      </c>
      <c r="B16" s="15">
        <v>15511</v>
      </c>
      <c r="C16" s="15">
        <v>450</v>
      </c>
      <c r="D16" s="15">
        <v>208</v>
      </c>
      <c r="E16" s="15">
        <v>658</v>
      </c>
      <c r="F16" s="15">
        <f t="shared" si="0"/>
        <v>23.572948328267476</v>
      </c>
      <c r="G16" s="15">
        <f t="shared" si="1"/>
        <v>16431</v>
      </c>
      <c r="H16" s="15">
        <f t="shared" si="2"/>
        <v>1264</v>
      </c>
      <c r="I16" s="15">
        <f t="shared" si="3"/>
        <v>606</v>
      </c>
      <c r="J16" s="16">
        <f t="shared" si="4"/>
        <v>1567223.0314250451</v>
      </c>
      <c r="K16" s="16">
        <f>J16*0.7</f>
        <v>1097056.1219975315</v>
      </c>
      <c r="L16" s="16">
        <f>J16-K16</f>
        <v>470166.9094275136</v>
      </c>
      <c r="M16" s="17">
        <f t="shared" si="5"/>
        <v>499</v>
      </c>
      <c r="N16" s="18">
        <f t="shared" si="6"/>
        <v>1175</v>
      </c>
      <c r="O16" s="17">
        <f t="shared" si="7"/>
        <v>2332</v>
      </c>
      <c r="P16" s="17">
        <f t="shared" si="8"/>
        <v>7</v>
      </c>
    </row>
    <row r="17" spans="1:16" x14ac:dyDescent="0.4">
      <c r="A17" s="9" t="s">
        <v>38</v>
      </c>
      <c r="B17" s="15">
        <v>13359</v>
      </c>
      <c r="C17" s="15">
        <v>192</v>
      </c>
      <c r="D17" s="15">
        <v>276</v>
      </c>
      <c r="E17" s="15">
        <v>468</v>
      </c>
      <c r="F17" s="15">
        <f t="shared" si="0"/>
        <v>28.544871794871796</v>
      </c>
      <c r="G17" s="15">
        <f t="shared" si="1"/>
        <v>14151</v>
      </c>
      <c r="H17" s="15">
        <f t="shared" si="2"/>
        <v>1089</v>
      </c>
      <c r="I17" s="15">
        <f t="shared" si="3"/>
        <v>621</v>
      </c>
      <c r="J17" s="16">
        <f t="shared" si="4"/>
        <v>1606015.6807177442</v>
      </c>
      <c r="K17" s="16">
        <f>J17*0.7</f>
        <v>1124210.9765024208</v>
      </c>
      <c r="L17" s="16">
        <f>J17-K17</f>
        <v>481804.70421532332</v>
      </c>
      <c r="M17" s="17">
        <f t="shared" si="5"/>
        <v>511</v>
      </c>
      <c r="N17" s="18">
        <f t="shared" si="6"/>
        <v>1205</v>
      </c>
      <c r="O17" s="17">
        <f t="shared" si="7"/>
        <v>2184</v>
      </c>
      <c r="P17" s="17">
        <f t="shared" si="8"/>
        <v>6</v>
      </c>
    </row>
    <row r="18" spans="1:16" x14ac:dyDescent="0.4">
      <c r="A18" s="9" t="s">
        <v>30</v>
      </c>
      <c r="B18" s="15">
        <v>12573</v>
      </c>
      <c r="C18" s="15">
        <v>228</v>
      </c>
      <c r="D18" s="15">
        <v>64</v>
      </c>
      <c r="E18" s="15">
        <v>292</v>
      </c>
      <c r="F18" s="15">
        <f t="shared" si="0"/>
        <v>43.05821917808219</v>
      </c>
      <c r="G18" s="15">
        <f t="shared" si="1"/>
        <v>13319</v>
      </c>
      <c r="H18" s="15">
        <f t="shared" si="2"/>
        <v>1025</v>
      </c>
      <c r="I18" s="15">
        <f t="shared" si="3"/>
        <v>733</v>
      </c>
      <c r="J18" s="16">
        <f t="shared" si="4"/>
        <v>1895667.4621032311</v>
      </c>
      <c r="K18" s="16">
        <f>J18*0.7</f>
        <v>1326967.2234722618</v>
      </c>
      <c r="L18" s="16">
        <f>J18-K18</f>
        <v>568700.23863096931</v>
      </c>
      <c r="M18" s="17">
        <f t="shared" si="5"/>
        <v>603</v>
      </c>
      <c r="N18" s="18">
        <f t="shared" si="6"/>
        <v>1422</v>
      </c>
      <c r="O18" s="17">
        <f t="shared" si="7"/>
        <v>2317</v>
      </c>
      <c r="P18" s="17">
        <f t="shared" si="8"/>
        <v>6</v>
      </c>
    </row>
    <row r="19" spans="1:16" x14ac:dyDescent="0.4">
      <c r="A19" s="9" t="s">
        <v>9</v>
      </c>
      <c r="B19" s="15">
        <v>10975</v>
      </c>
      <c r="C19" s="15">
        <v>507</v>
      </c>
      <c r="D19" s="15">
        <v>412</v>
      </c>
      <c r="E19" s="15">
        <v>919</v>
      </c>
      <c r="F19" s="15">
        <f t="shared" si="0"/>
        <v>11.942328618063112</v>
      </c>
      <c r="G19" s="15">
        <f t="shared" si="1"/>
        <v>11626</v>
      </c>
      <c r="H19" s="15">
        <f t="shared" si="2"/>
        <v>894</v>
      </c>
      <c r="I19" s="15">
        <f t="shared" si="3"/>
        <v>0</v>
      </c>
      <c r="J19" s="16">
        <f t="shared" si="4"/>
        <v>0</v>
      </c>
      <c r="K19" s="16">
        <f>J19*0.7</f>
        <v>0</v>
      </c>
      <c r="L19" s="16">
        <f>J19-K19</f>
        <v>0</v>
      </c>
      <c r="M19" s="17">
        <f t="shared" si="5"/>
        <v>0</v>
      </c>
      <c r="N19" s="18">
        <f t="shared" si="6"/>
        <v>0</v>
      </c>
      <c r="O19" s="17">
        <f t="shared" si="7"/>
        <v>919</v>
      </c>
      <c r="P19" s="17">
        <f t="shared" si="8"/>
        <v>13</v>
      </c>
    </row>
    <row r="20" spans="1:16" x14ac:dyDescent="0.4">
      <c r="A20" s="9" t="s">
        <v>47</v>
      </c>
      <c r="B20" s="15">
        <v>9619</v>
      </c>
      <c r="C20" s="15">
        <v>213</v>
      </c>
      <c r="D20" s="15">
        <v>148</v>
      </c>
      <c r="E20" s="15">
        <v>361</v>
      </c>
      <c r="F20" s="15">
        <f t="shared" si="0"/>
        <v>26.645429362880886</v>
      </c>
      <c r="G20" s="15">
        <f t="shared" si="1"/>
        <v>10190</v>
      </c>
      <c r="H20" s="15">
        <f t="shared" si="2"/>
        <v>784</v>
      </c>
      <c r="I20" s="15">
        <f t="shared" si="3"/>
        <v>423</v>
      </c>
      <c r="J20" s="16">
        <f t="shared" si="4"/>
        <v>1093952.7100541156</v>
      </c>
      <c r="K20" s="16">
        <f>J20*0.7</f>
        <v>765766.89703788084</v>
      </c>
      <c r="L20" s="16">
        <f>J20-K20</f>
        <v>328185.81301623478</v>
      </c>
      <c r="M20" s="17">
        <f t="shared" si="5"/>
        <v>348</v>
      </c>
      <c r="N20" s="18">
        <f t="shared" si="6"/>
        <v>820</v>
      </c>
      <c r="O20" s="17">
        <f t="shared" si="7"/>
        <v>1529</v>
      </c>
      <c r="P20" s="17">
        <f t="shared" si="8"/>
        <v>7</v>
      </c>
    </row>
    <row r="21" spans="1:16" x14ac:dyDescent="0.4">
      <c r="A21" s="9" t="s">
        <v>41</v>
      </c>
      <c r="B21" s="15">
        <v>9351</v>
      </c>
      <c r="C21" s="15">
        <v>290</v>
      </c>
      <c r="D21" s="15">
        <v>112</v>
      </c>
      <c r="E21" s="15">
        <v>402</v>
      </c>
      <c r="F21" s="15">
        <f t="shared" si="0"/>
        <v>23.261194029850746</v>
      </c>
      <c r="G21" s="15">
        <f t="shared" si="1"/>
        <v>9906</v>
      </c>
      <c r="H21" s="15">
        <f t="shared" si="2"/>
        <v>762</v>
      </c>
      <c r="I21" s="15">
        <f t="shared" si="3"/>
        <v>360</v>
      </c>
      <c r="J21" s="16">
        <f t="shared" si="4"/>
        <v>931023.58302477922</v>
      </c>
      <c r="K21" s="16">
        <f>J21*0.7</f>
        <v>651716.50811734539</v>
      </c>
      <c r="L21" s="16">
        <f>J21-K21</f>
        <v>279307.07490743382</v>
      </c>
      <c r="M21" s="17">
        <f t="shared" si="5"/>
        <v>296</v>
      </c>
      <c r="N21" s="18">
        <f t="shared" si="6"/>
        <v>698</v>
      </c>
      <c r="O21" s="17">
        <f t="shared" si="7"/>
        <v>1396</v>
      </c>
      <c r="P21" s="17">
        <f t="shared" si="8"/>
        <v>7</v>
      </c>
    </row>
    <row r="22" spans="1:16" x14ac:dyDescent="0.4">
      <c r="A22" s="9" t="s">
        <v>43</v>
      </c>
      <c r="B22" s="15">
        <v>8409</v>
      </c>
      <c r="C22" s="15">
        <v>193</v>
      </c>
      <c r="D22" s="15">
        <v>77</v>
      </c>
      <c r="E22" s="15">
        <v>270</v>
      </c>
      <c r="F22" s="15">
        <f t="shared" si="0"/>
        <v>31.144444444444446</v>
      </c>
      <c r="G22" s="15">
        <f t="shared" si="1"/>
        <v>8908</v>
      </c>
      <c r="H22" s="15">
        <f t="shared" si="2"/>
        <v>685</v>
      </c>
      <c r="I22" s="15">
        <f t="shared" si="3"/>
        <v>415</v>
      </c>
      <c r="J22" s="16">
        <f t="shared" si="4"/>
        <v>1073263.2970980094</v>
      </c>
      <c r="K22" s="16">
        <f>J22*0.7</f>
        <v>751284.30796860647</v>
      </c>
      <c r="L22" s="16">
        <f>J22-K22</f>
        <v>321978.98912940291</v>
      </c>
      <c r="M22" s="17">
        <f t="shared" si="5"/>
        <v>341</v>
      </c>
      <c r="N22" s="18">
        <f t="shared" si="6"/>
        <v>805</v>
      </c>
      <c r="O22" s="17">
        <f t="shared" si="7"/>
        <v>1416</v>
      </c>
      <c r="P22" s="17">
        <f t="shared" si="8"/>
        <v>6</v>
      </c>
    </row>
    <row r="23" spans="1:16" x14ac:dyDescent="0.4">
      <c r="A23" s="9" t="s">
        <v>14</v>
      </c>
      <c r="B23" s="15">
        <v>7262</v>
      </c>
      <c r="C23" s="15">
        <v>165</v>
      </c>
      <c r="D23" s="15">
        <v>248</v>
      </c>
      <c r="E23" s="15">
        <v>413</v>
      </c>
      <c r="F23" s="15">
        <f t="shared" si="0"/>
        <v>17.583535108958838</v>
      </c>
      <c r="G23" s="15">
        <f t="shared" si="1"/>
        <v>7693</v>
      </c>
      <c r="H23" s="15">
        <f t="shared" si="2"/>
        <v>592</v>
      </c>
      <c r="I23" s="15">
        <f t="shared" si="3"/>
        <v>179</v>
      </c>
      <c r="J23" s="16">
        <f t="shared" si="4"/>
        <v>462925.61489287636</v>
      </c>
      <c r="K23" s="16">
        <f>J23*0.7</f>
        <v>324047.93042501342</v>
      </c>
      <c r="L23" s="16">
        <f>J23-K23</f>
        <v>138877.68446786294</v>
      </c>
      <c r="M23" s="17">
        <f t="shared" si="5"/>
        <v>147</v>
      </c>
      <c r="N23" s="18">
        <f t="shared" si="6"/>
        <v>347</v>
      </c>
      <c r="O23" s="17">
        <f t="shared" si="7"/>
        <v>907</v>
      </c>
      <c r="P23" s="17">
        <f t="shared" si="8"/>
        <v>8</v>
      </c>
    </row>
    <row r="24" spans="1:16" x14ac:dyDescent="0.4">
      <c r="A24" s="9" t="s">
        <v>39</v>
      </c>
      <c r="B24" s="15">
        <v>7000</v>
      </c>
      <c r="C24" s="15">
        <v>340</v>
      </c>
      <c r="D24" s="15">
        <v>145</v>
      </c>
      <c r="E24" s="15">
        <v>485</v>
      </c>
      <c r="F24" s="15">
        <f t="shared" si="0"/>
        <v>14.43298969072165</v>
      </c>
      <c r="G24" s="15">
        <f t="shared" si="1"/>
        <v>7415</v>
      </c>
      <c r="H24" s="15">
        <f t="shared" si="2"/>
        <v>570</v>
      </c>
      <c r="I24" s="15">
        <f t="shared" si="3"/>
        <v>85</v>
      </c>
      <c r="J24" s="16">
        <f t="shared" si="4"/>
        <v>219825.01265862843</v>
      </c>
      <c r="K24" s="16">
        <f>J24*0.7</f>
        <v>153877.50886103988</v>
      </c>
      <c r="L24" s="16">
        <f>J24-K24</f>
        <v>65947.50379758855</v>
      </c>
      <c r="M24" s="17">
        <f t="shared" si="5"/>
        <v>70</v>
      </c>
      <c r="N24" s="18">
        <f t="shared" si="6"/>
        <v>165</v>
      </c>
      <c r="O24" s="17">
        <f t="shared" si="7"/>
        <v>720</v>
      </c>
      <c r="P24" s="17">
        <f t="shared" si="8"/>
        <v>10</v>
      </c>
    </row>
    <row r="25" spans="1:16" x14ac:dyDescent="0.4">
      <c r="A25" s="9" t="s">
        <v>26</v>
      </c>
      <c r="B25" s="15">
        <v>6502</v>
      </c>
      <c r="C25" s="15">
        <v>198</v>
      </c>
      <c r="D25" s="15">
        <v>44</v>
      </c>
      <c r="E25" s="15">
        <v>242</v>
      </c>
      <c r="F25" s="15">
        <f t="shared" si="0"/>
        <v>26.867768595041323</v>
      </c>
      <c r="G25" s="15">
        <f t="shared" si="1"/>
        <v>6888</v>
      </c>
      <c r="H25" s="15">
        <f t="shared" si="2"/>
        <v>530</v>
      </c>
      <c r="I25" s="15">
        <f t="shared" si="3"/>
        <v>288</v>
      </c>
      <c r="J25" s="16">
        <f t="shared" si="4"/>
        <v>744818.86641982337</v>
      </c>
      <c r="K25" s="16">
        <f>J25*0.7</f>
        <v>521373.20649387635</v>
      </c>
      <c r="L25" s="16">
        <f>J25-K25</f>
        <v>223445.65992594702</v>
      </c>
      <c r="M25" s="17">
        <f t="shared" si="5"/>
        <v>237</v>
      </c>
      <c r="N25" s="18">
        <f t="shared" si="6"/>
        <v>559</v>
      </c>
      <c r="O25" s="17">
        <f t="shared" si="7"/>
        <v>1038</v>
      </c>
      <c r="P25" s="17">
        <f t="shared" si="8"/>
        <v>7</v>
      </c>
    </row>
    <row r="26" spans="1:16" x14ac:dyDescent="0.4">
      <c r="A26" s="9" t="s">
        <v>49</v>
      </c>
      <c r="B26" s="15">
        <v>5474</v>
      </c>
      <c r="C26" s="15">
        <v>70</v>
      </c>
      <c r="D26" s="15">
        <v>40</v>
      </c>
      <c r="E26" s="15">
        <v>110</v>
      </c>
      <c r="F26" s="15">
        <f t="shared" si="0"/>
        <v>49.763636363636365</v>
      </c>
      <c r="G26" s="15">
        <f t="shared" si="1"/>
        <v>5799</v>
      </c>
      <c r="H26" s="15">
        <f t="shared" si="2"/>
        <v>446</v>
      </c>
      <c r="I26" s="15">
        <f t="shared" si="3"/>
        <v>336</v>
      </c>
      <c r="J26" s="16">
        <f t="shared" si="4"/>
        <v>868955.3441564606</v>
      </c>
      <c r="K26" s="16">
        <f>J26*0.7</f>
        <v>608268.7409095224</v>
      </c>
      <c r="L26" s="16">
        <f>J26-K26</f>
        <v>260686.6032469382</v>
      </c>
      <c r="M26" s="17">
        <f t="shared" si="5"/>
        <v>276</v>
      </c>
      <c r="N26" s="18">
        <f t="shared" si="6"/>
        <v>652</v>
      </c>
      <c r="O26" s="17">
        <f t="shared" si="7"/>
        <v>1038</v>
      </c>
      <c r="P26" s="17">
        <f t="shared" si="8"/>
        <v>6</v>
      </c>
    </row>
    <row r="27" spans="1:16" x14ac:dyDescent="0.4">
      <c r="A27" s="9" t="s">
        <v>56</v>
      </c>
      <c r="B27" s="15">
        <v>5201</v>
      </c>
      <c r="C27" s="15">
        <v>208</v>
      </c>
      <c r="D27" s="15">
        <v>124</v>
      </c>
      <c r="E27" s="15">
        <v>332</v>
      </c>
      <c r="F27" s="15">
        <f t="shared" si="0"/>
        <v>15.66566265060241</v>
      </c>
      <c r="G27" s="15">
        <f t="shared" si="1"/>
        <v>5510</v>
      </c>
      <c r="H27" s="15">
        <f t="shared" si="2"/>
        <v>424</v>
      </c>
      <c r="I27" s="15">
        <f t="shared" si="3"/>
        <v>92</v>
      </c>
      <c r="J27" s="16">
        <f t="shared" si="4"/>
        <v>237928.24899522137</v>
      </c>
      <c r="K27" s="16">
        <f>J27*0.7</f>
        <v>166549.77429665494</v>
      </c>
      <c r="L27" s="16">
        <f>J27-K27</f>
        <v>71378.474698566424</v>
      </c>
      <c r="M27" s="17">
        <f t="shared" si="5"/>
        <v>76</v>
      </c>
      <c r="N27" s="18">
        <f t="shared" si="6"/>
        <v>178</v>
      </c>
      <c r="O27" s="17">
        <f t="shared" si="7"/>
        <v>586</v>
      </c>
      <c r="P27" s="17">
        <f t="shared" si="8"/>
        <v>9</v>
      </c>
    </row>
    <row r="28" spans="1:16" x14ac:dyDescent="0.4">
      <c r="A28" s="9" t="s">
        <v>8</v>
      </c>
      <c r="B28" s="15">
        <v>4978</v>
      </c>
      <c r="C28" s="15">
        <v>140</v>
      </c>
      <c r="D28" s="15">
        <v>4</v>
      </c>
      <c r="E28" s="15">
        <v>144</v>
      </c>
      <c r="F28" s="15">
        <f t="shared" si="0"/>
        <v>34.569444444444443</v>
      </c>
      <c r="G28" s="15">
        <f t="shared" si="1"/>
        <v>5273</v>
      </c>
      <c r="H28" s="15">
        <f t="shared" si="2"/>
        <v>406</v>
      </c>
      <c r="I28" s="15">
        <f t="shared" si="3"/>
        <v>262</v>
      </c>
      <c r="J28" s="16">
        <f t="shared" si="4"/>
        <v>677578.27431247826</v>
      </c>
      <c r="K28" s="16">
        <f>J28*0.7</f>
        <v>474304.79201873473</v>
      </c>
      <c r="L28" s="16">
        <f>J28-K28</f>
        <v>203273.48229374352</v>
      </c>
      <c r="M28" s="17">
        <f t="shared" si="5"/>
        <v>216</v>
      </c>
      <c r="N28" s="18">
        <f t="shared" si="6"/>
        <v>508</v>
      </c>
      <c r="O28" s="17">
        <f t="shared" si="7"/>
        <v>868</v>
      </c>
      <c r="P28" s="17">
        <f t="shared" si="8"/>
        <v>6</v>
      </c>
    </row>
    <row r="29" spans="1:16" x14ac:dyDescent="0.4">
      <c r="A29" s="9" t="s">
        <v>27</v>
      </c>
      <c r="B29" s="15">
        <v>4327</v>
      </c>
      <c r="C29" s="15">
        <v>325</v>
      </c>
      <c r="D29" s="15">
        <v>24</v>
      </c>
      <c r="E29" s="15">
        <v>349</v>
      </c>
      <c r="F29" s="15">
        <f t="shared" si="0"/>
        <v>12.398280802292264</v>
      </c>
      <c r="G29" s="15">
        <f t="shared" si="1"/>
        <v>4584</v>
      </c>
      <c r="H29" s="15">
        <f t="shared" si="2"/>
        <v>353</v>
      </c>
      <c r="I29" s="15">
        <f t="shared" si="3"/>
        <v>4</v>
      </c>
      <c r="J29" s="16">
        <f t="shared" si="4"/>
        <v>10344.706478053104</v>
      </c>
      <c r="K29" s="16">
        <f>J29*0.7</f>
        <v>7241.2945346371716</v>
      </c>
      <c r="L29" s="16">
        <f>J29-K29</f>
        <v>3103.411943415932</v>
      </c>
      <c r="M29" s="17">
        <f t="shared" si="5"/>
        <v>3</v>
      </c>
      <c r="N29" s="18">
        <f t="shared" si="6"/>
        <v>8</v>
      </c>
      <c r="O29" s="17">
        <f t="shared" si="7"/>
        <v>360</v>
      </c>
      <c r="P29" s="17">
        <f t="shared" si="8"/>
        <v>13</v>
      </c>
    </row>
    <row r="30" spans="1:16" x14ac:dyDescent="0.4">
      <c r="A30" s="9" t="s">
        <v>53</v>
      </c>
      <c r="B30" s="15">
        <v>2895</v>
      </c>
      <c r="C30" s="15">
        <v>59</v>
      </c>
      <c r="D30" s="15">
        <v>64</v>
      </c>
      <c r="E30" s="15">
        <v>123</v>
      </c>
      <c r="F30" s="15">
        <f t="shared" si="0"/>
        <v>23.536585365853657</v>
      </c>
      <c r="G30" s="15">
        <f t="shared" si="1"/>
        <v>3067</v>
      </c>
      <c r="H30" s="15">
        <f t="shared" si="2"/>
        <v>236</v>
      </c>
      <c r="I30" s="15">
        <f t="shared" si="3"/>
        <v>113</v>
      </c>
      <c r="J30" s="16">
        <f t="shared" si="4"/>
        <v>292237.95800500014</v>
      </c>
      <c r="K30" s="16">
        <f>J30*0.7</f>
        <v>204566.57060350009</v>
      </c>
      <c r="L30" s="16">
        <f>J30-K30</f>
        <v>87671.387401500047</v>
      </c>
      <c r="M30" s="17">
        <f t="shared" si="5"/>
        <v>93</v>
      </c>
      <c r="N30" s="18">
        <f t="shared" si="6"/>
        <v>219</v>
      </c>
      <c r="O30" s="17">
        <f t="shared" si="7"/>
        <v>435</v>
      </c>
      <c r="P30" s="17">
        <f t="shared" si="8"/>
        <v>7</v>
      </c>
    </row>
    <row r="31" spans="1:16" x14ac:dyDescent="0.4">
      <c r="A31" s="9" t="s">
        <v>11</v>
      </c>
      <c r="B31" s="15">
        <v>2132</v>
      </c>
      <c r="C31" s="15">
        <v>109</v>
      </c>
      <c r="D31" s="15">
        <v>10</v>
      </c>
      <c r="E31" s="15">
        <v>119</v>
      </c>
      <c r="F31" s="15">
        <f t="shared" si="0"/>
        <v>17.915966386554622</v>
      </c>
      <c r="G31" s="15">
        <f t="shared" si="1"/>
        <v>2258</v>
      </c>
      <c r="H31" s="15">
        <f t="shared" si="2"/>
        <v>174</v>
      </c>
      <c r="I31" s="15">
        <f t="shared" si="3"/>
        <v>55</v>
      </c>
      <c r="J31" s="16">
        <f t="shared" si="4"/>
        <v>142239.71407323016</v>
      </c>
      <c r="K31" s="16">
        <f>J31*0.7</f>
        <v>99567.799851261108</v>
      </c>
      <c r="L31" s="16">
        <f>J31-K31</f>
        <v>42671.914221969055</v>
      </c>
      <c r="M31" s="17">
        <f t="shared" si="5"/>
        <v>45</v>
      </c>
      <c r="N31" s="18">
        <f t="shared" si="6"/>
        <v>107</v>
      </c>
      <c r="O31" s="17">
        <f t="shared" si="7"/>
        <v>271</v>
      </c>
      <c r="P31" s="17">
        <f t="shared" si="8"/>
        <v>8</v>
      </c>
    </row>
    <row r="32" spans="1:16" x14ac:dyDescent="0.4">
      <c r="A32" s="9" t="s">
        <v>23</v>
      </c>
      <c r="B32" s="15">
        <v>2077</v>
      </c>
      <c r="C32" s="15">
        <v>35</v>
      </c>
      <c r="D32" s="15">
        <v>31</v>
      </c>
      <c r="E32" s="15">
        <v>66</v>
      </c>
      <c r="F32" s="15">
        <f t="shared" si="0"/>
        <v>31.469696969696969</v>
      </c>
      <c r="G32" s="15">
        <f t="shared" si="1"/>
        <v>2200</v>
      </c>
      <c r="H32" s="15">
        <f t="shared" si="2"/>
        <v>169</v>
      </c>
      <c r="I32" s="15">
        <f t="shared" si="3"/>
        <v>103</v>
      </c>
      <c r="J32" s="16">
        <f t="shared" si="4"/>
        <v>266376.19180986739</v>
      </c>
      <c r="K32" s="16">
        <f>J32*0.7</f>
        <v>186463.33426690716</v>
      </c>
      <c r="L32" s="16">
        <f>J32-K32</f>
        <v>79912.857542960235</v>
      </c>
      <c r="M32" s="17">
        <f t="shared" si="5"/>
        <v>85</v>
      </c>
      <c r="N32" s="18">
        <f t="shared" si="6"/>
        <v>200</v>
      </c>
      <c r="O32" s="17">
        <f t="shared" si="7"/>
        <v>351</v>
      </c>
      <c r="P32" s="17">
        <f t="shared" si="8"/>
        <v>6</v>
      </c>
    </row>
    <row r="33" spans="1:16" x14ac:dyDescent="0.4">
      <c r="A33" s="9" t="s">
        <v>28</v>
      </c>
      <c r="B33" s="15">
        <v>1967</v>
      </c>
      <c r="C33" s="15">
        <v>73</v>
      </c>
      <c r="D33" s="15">
        <v>43</v>
      </c>
      <c r="E33" s="15">
        <v>116</v>
      </c>
      <c r="F33" s="15">
        <f t="shared" si="0"/>
        <v>16.956896551724139</v>
      </c>
      <c r="G33" s="15">
        <f t="shared" si="1"/>
        <v>2084</v>
      </c>
      <c r="H33" s="15">
        <f t="shared" si="2"/>
        <v>160</v>
      </c>
      <c r="I33" s="15">
        <f t="shared" si="3"/>
        <v>44</v>
      </c>
      <c r="J33" s="16">
        <f t="shared" si="4"/>
        <v>113791.77125858414</v>
      </c>
      <c r="K33" s="16">
        <f>J33*0.7</f>
        <v>79654.239881008893</v>
      </c>
      <c r="L33" s="16">
        <f>J33-K33</f>
        <v>34137.531377575244</v>
      </c>
      <c r="M33" s="17">
        <f t="shared" si="5"/>
        <v>36</v>
      </c>
      <c r="N33" s="18">
        <f t="shared" si="6"/>
        <v>85</v>
      </c>
      <c r="O33" s="17">
        <f t="shared" si="7"/>
        <v>237</v>
      </c>
      <c r="P33" s="17">
        <f t="shared" si="8"/>
        <v>9</v>
      </c>
    </row>
    <row r="34" spans="1:16" x14ac:dyDescent="0.4">
      <c r="A34" s="9" t="s">
        <v>3</v>
      </c>
      <c r="B34" s="15">
        <v>1780</v>
      </c>
      <c r="C34" s="15">
        <v>59</v>
      </c>
      <c r="D34" s="15">
        <v>46</v>
      </c>
      <c r="E34" s="15">
        <v>105</v>
      </c>
      <c r="F34" s="15">
        <f t="shared" si="0"/>
        <v>16.952380952380953</v>
      </c>
      <c r="G34" s="15">
        <f t="shared" si="1"/>
        <v>1886</v>
      </c>
      <c r="H34" s="15">
        <f t="shared" si="2"/>
        <v>145</v>
      </c>
      <c r="I34" s="15">
        <f t="shared" si="3"/>
        <v>40</v>
      </c>
      <c r="J34" s="16">
        <f t="shared" si="4"/>
        <v>103447.06478053103</v>
      </c>
      <c r="K34" s="16">
        <f>J34*0.7</f>
        <v>72412.945346371722</v>
      </c>
      <c r="L34" s="16">
        <f>J34-K34</f>
        <v>31034.119434159307</v>
      </c>
      <c r="M34" s="17">
        <f t="shared" si="5"/>
        <v>33</v>
      </c>
      <c r="N34" s="18">
        <f t="shared" si="6"/>
        <v>78</v>
      </c>
      <c r="O34" s="17">
        <f t="shared" si="7"/>
        <v>216</v>
      </c>
      <c r="P34" s="17">
        <f t="shared" si="8"/>
        <v>9</v>
      </c>
    </row>
    <row r="35" spans="1:16" x14ac:dyDescent="0.4">
      <c r="A35" s="9" t="s">
        <v>44</v>
      </c>
      <c r="B35" s="15">
        <v>1528</v>
      </c>
      <c r="C35" s="15">
        <v>55</v>
      </c>
      <c r="D35" s="15">
        <v>48</v>
      </c>
      <c r="E35" s="15">
        <v>103</v>
      </c>
      <c r="F35" s="15">
        <f t="shared" si="0"/>
        <v>14.83495145631068</v>
      </c>
      <c r="G35" s="15">
        <f t="shared" si="1"/>
        <v>1619</v>
      </c>
      <c r="H35" s="15">
        <f t="shared" si="2"/>
        <v>125</v>
      </c>
      <c r="I35" s="15">
        <f t="shared" si="3"/>
        <v>22</v>
      </c>
      <c r="J35" s="16">
        <f t="shared" si="4"/>
        <v>56895.885629292068</v>
      </c>
      <c r="K35" s="16">
        <f>J35*0.7</f>
        <v>39827.119940504446</v>
      </c>
      <c r="L35" s="16">
        <f>J35-K35</f>
        <v>17068.765688787622</v>
      </c>
      <c r="M35" s="17">
        <f t="shared" si="5"/>
        <v>18</v>
      </c>
      <c r="N35" s="18">
        <f t="shared" si="6"/>
        <v>43</v>
      </c>
      <c r="O35" s="17">
        <f t="shared" si="7"/>
        <v>164</v>
      </c>
      <c r="P35" s="17">
        <f t="shared" si="8"/>
        <v>10</v>
      </c>
    </row>
    <row r="36" spans="1:16" x14ac:dyDescent="0.4">
      <c r="A36" s="9" t="s">
        <v>34</v>
      </c>
      <c r="B36" s="15">
        <v>1476</v>
      </c>
      <c r="C36" s="15">
        <v>8</v>
      </c>
      <c r="D36" s="15">
        <v>10</v>
      </c>
      <c r="E36" s="15">
        <v>18</v>
      </c>
      <c r="F36" s="15">
        <f t="shared" si="0"/>
        <v>82</v>
      </c>
      <c r="G36" s="15">
        <f t="shared" si="1"/>
        <v>1564</v>
      </c>
      <c r="H36" s="15">
        <f t="shared" si="2"/>
        <v>120</v>
      </c>
      <c r="I36" s="15">
        <f t="shared" si="3"/>
        <v>102</v>
      </c>
      <c r="J36" s="16">
        <f t="shared" si="4"/>
        <v>263790.01519035414</v>
      </c>
      <c r="K36" s="16">
        <f>J36*0.7</f>
        <v>184653.01063324788</v>
      </c>
      <c r="L36" s="16">
        <f>J36-K36</f>
        <v>79137.004557106266</v>
      </c>
      <c r="M36" s="17">
        <f t="shared" si="5"/>
        <v>84</v>
      </c>
      <c r="N36" s="18">
        <f t="shared" si="6"/>
        <v>198</v>
      </c>
      <c r="O36" s="17">
        <f t="shared" si="7"/>
        <v>300</v>
      </c>
      <c r="P36" s="17">
        <f t="shared" si="8"/>
        <v>5</v>
      </c>
    </row>
    <row r="37" spans="1:16" x14ac:dyDescent="0.4">
      <c r="A37" s="9" t="s">
        <v>22</v>
      </c>
      <c r="B37" s="15">
        <v>1346</v>
      </c>
      <c r="C37" s="15">
        <v>129</v>
      </c>
      <c r="D37" s="15">
        <v>20</v>
      </c>
      <c r="E37" s="15">
        <v>149</v>
      </c>
      <c r="F37" s="15">
        <f t="shared" si="0"/>
        <v>9.0335570469798654</v>
      </c>
      <c r="G37" s="15">
        <f t="shared" si="1"/>
        <v>1426</v>
      </c>
      <c r="H37" s="15">
        <f t="shared" si="2"/>
        <v>110</v>
      </c>
      <c r="I37" s="15">
        <f t="shared" si="3"/>
        <v>0</v>
      </c>
      <c r="J37" s="16">
        <f t="shared" si="4"/>
        <v>0</v>
      </c>
      <c r="K37" s="16">
        <f>J37*0.7</f>
        <v>0</v>
      </c>
      <c r="L37" s="16">
        <f>J37-K37</f>
        <v>0</v>
      </c>
      <c r="M37" s="17">
        <f t="shared" si="5"/>
        <v>0</v>
      </c>
      <c r="N37" s="18">
        <f t="shared" si="6"/>
        <v>0</v>
      </c>
      <c r="O37" s="17">
        <f t="shared" si="7"/>
        <v>149</v>
      </c>
      <c r="P37" s="17">
        <f t="shared" si="8"/>
        <v>10</v>
      </c>
    </row>
    <row r="38" spans="1:16" x14ac:dyDescent="0.4">
      <c r="A38" s="9" t="s">
        <v>19</v>
      </c>
      <c r="B38" s="15">
        <v>1250</v>
      </c>
      <c r="C38" s="15">
        <v>47</v>
      </c>
      <c r="D38" s="15">
        <v>18</v>
      </c>
      <c r="E38" s="15">
        <v>65</v>
      </c>
      <c r="F38" s="15">
        <f t="shared" si="0"/>
        <v>19.23076923076923</v>
      </c>
      <c r="G38" s="15">
        <f t="shared" si="1"/>
        <v>1324</v>
      </c>
      <c r="H38" s="15">
        <f t="shared" si="2"/>
        <v>102</v>
      </c>
      <c r="I38" s="15">
        <f t="shared" si="3"/>
        <v>37</v>
      </c>
      <c r="J38" s="16">
        <f t="shared" si="4"/>
        <v>95688.534921991202</v>
      </c>
      <c r="K38" s="16">
        <f>J38*0.7</f>
        <v>66981.974445393833</v>
      </c>
      <c r="L38" s="16">
        <f>J38-K38</f>
        <v>28706.560476597369</v>
      </c>
      <c r="M38" s="17">
        <f t="shared" si="5"/>
        <v>30</v>
      </c>
      <c r="N38" s="18">
        <f t="shared" si="6"/>
        <v>72</v>
      </c>
      <c r="O38" s="17">
        <f t="shared" si="7"/>
        <v>167</v>
      </c>
      <c r="P38" s="17">
        <f t="shared" si="8"/>
        <v>8</v>
      </c>
    </row>
    <row r="39" spans="1:16" x14ac:dyDescent="0.4">
      <c r="A39" s="9" t="s">
        <v>50</v>
      </c>
      <c r="B39" s="15">
        <v>909</v>
      </c>
      <c r="C39" s="15">
        <v>5</v>
      </c>
      <c r="D39" s="15">
        <v>5</v>
      </c>
      <c r="E39" s="15">
        <v>10</v>
      </c>
      <c r="F39" s="15">
        <f t="shared" si="0"/>
        <v>90.9</v>
      </c>
      <c r="G39" s="15">
        <f t="shared" si="1"/>
        <v>963</v>
      </c>
      <c r="H39" s="15">
        <f t="shared" si="2"/>
        <v>74</v>
      </c>
      <c r="I39" s="15">
        <f t="shared" si="3"/>
        <v>64</v>
      </c>
      <c r="J39" s="16">
        <f t="shared" si="4"/>
        <v>165515.30364884966</v>
      </c>
      <c r="K39" s="16">
        <f>J39*0.7</f>
        <v>115860.71255419475</v>
      </c>
      <c r="L39" s="16">
        <f>J39-K39</f>
        <v>49654.591094654912</v>
      </c>
      <c r="M39" s="17">
        <f t="shared" si="5"/>
        <v>53</v>
      </c>
      <c r="N39" s="18">
        <f t="shared" si="6"/>
        <v>124</v>
      </c>
      <c r="O39" s="17">
        <f t="shared" si="7"/>
        <v>187</v>
      </c>
      <c r="P39" s="17">
        <f t="shared" si="8"/>
        <v>5</v>
      </c>
    </row>
    <row r="40" spans="1:16" x14ac:dyDescent="0.4">
      <c r="A40" s="9" t="s">
        <v>15</v>
      </c>
      <c r="B40" s="15">
        <v>894</v>
      </c>
      <c r="C40" s="15">
        <v>49</v>
      </c>
      <c r="D40" s="15">
        <v>22</v>
      </c>
      <c r="E40" s="15">
        <v>71</v>
      </c>
      <c r="F40" s="15">
        <f t="shared" si="0"/>
        <v>12.591549295774648</v>
      </c>
      <c r="G40" s="15">
        <f t="shared" si="1"/>
        <v>947</v>
      </c>
      <c r="H40" s="15">
        <f t="shared" si="2"/>
        <v>73</v>
      </c>
      <c r="I40" s="15">
        <f t="shared" si="3"/>
        <v>2</v>
      </c>
      <c r="J40" s="16">
        <f t="shared" si="4"/>
        <v>5172.3532390265518</v>
      </c>
      <c r="K40" s="16">
        <f>J40*0.7</f>
        <v>3620.6472673185858</v>
      </c>
      <c r="L40" s="16">
        <f>J40-K40</f>
        <v>1551.705971707966</v>
      </c>
      <c r="M40" s="17">
        <f t="shared" si="5"/>
        <v>2</v>
      </c>
      <c r="N40" s="18">
        <f t="shared" si="6"/>
        <v>4</v>
      </c>
      <c r="O40" s="17">
        <f t="shared" si="7"/>
        <v>77</v>
      </c>
      <c r="P40" s="17">
        <f t="shared" si="8"/>
        <v>12</v>
      </c>
    </row>
    <row r="41" spans="1:16" x14ac:dyDescent="0.4">
      <c r="A41" s="9" t="s">
        <v>12</v>
      </c>
      <c r="B41" s="15">
        <v>814</v>
      </c>
      <c r="C41" s="15">
        <v>12</v>
      </c>
      <c r="D41" s="15">
        <v>12</v>
      </c>
      <c r="E41" s="15">
        <v>24</v>
      </c>
      <c r="F41" s="15">
        <f t="shared" si="0"/>
        <v>33.916666666666664</v>
      </c>
      <c r="G41" s="15">
        <f t="shared" si="1"/>
        <v>862</v>
      </c>
      <c r="H41" s="15">
        <f t="shared" si="2"/>
        <v>66</v>
      </c>
      <c r="I41" s="15">
        <f t="shared" si="3"/>
        <v>42</v>
      </c>
      <c r="J41" s="16">
        <f t="shared" si="4"/>
        <v>108619.41801955758</v>
      </c>
      <c r="K41" s="16">
        <f>J41*0.7</f>
        <v>76033.5926136903</v>
      </c>
      <c r="L41" s="16">
        <f>J41-K41</f>
        <v>32585.825405867276</v>
      </c>
      <c r="M41" s="17">
        <f t="shared" si="5"/>
        <v>35</v>
      </c>
      <c r="N41" s="18">
        <f t="shared" si="6"/>
        <v>81</v>
      </c>
      <c r="O41" s="17">
        <f t="shared" si="7"/>
        <v>140</v>
      </c>
      <c r="P41" s="17">
        <f t="shared" si="8"/>
        <v>6</v>
      </c>
    </row>
    <row r="42" spans="1:16" x14ac:dyDescent="0.4">
      <c r="A42" s="9" t="s">
        <v>57</v>
      </c>
      <c r="B42" s="15">
        <v>670</v>
      </c>
      <c r="C42" s="15">
        <v>20</v>
      </c>
      <c r="D42" s="15">
        <v>39</v>
      </c>
      <c r="E42" s="15">
        <v>59</v>
      </c>
      <c r="F42" s="15">
        <f t="shared" si="0"/>
        <v>11.35593220338983</v>
      </c>
      <c r="G42" s="15">
        <f t="shared" si="1"/>
        <v>710</v>
      </c>
      <c r="H42" s="15">
        <f t="shared" si="2"/>
        <v>55</v>
      </c>
      <c r="I42" s="15">
        <f t="shared" si="3"/>
        <v>0</v>
      </c>
      <c r="J42" s="16">
        <f t="shared" si="4"/>
        <v>0</v>
      </c>
      <c r="K42" s="16">
        <f>J42*0.7</f>
        <v>0</v>
      </c>
      <c r="L42" s="16">
        <f>J42-K42</f>
        <v>0</v>
      </c>
      <c r="M42" s="17">
        <f t="shared" si="5"/>
        <v>0</v>
      </c>
      <c r="N42" s="18">
        <f t="shared" si="6"/>
        <v>0</v>
      </c>
      <c r="O42" s="17">
        <f t="shared" si="7"/>
        <v>59</v>
      </c>
      <c r="P42" s="17">
        <f t="shared" si="8"/>
        <v>12</v>
      </c>
    </row>
    <row r="43" spans="1:16" x14ac:dyDescent="0.4">
      <c r="A43" s="9" t="s">
        <v>16</v>
      </c>
      <c r="B43" s="15">
        <v>564</v>
      </c>
      <c r="C43" s="15">
        <v>15</v>
      </c>
      <c r="D43" s="15">
        <v>0</v>
      </c>
      <c r="E43" s="15">
        <v>15</v>
      </c>
      <c r="F43" s="15">
        <f t="shared" si="0"/>
        <v>37.6</v>
      </c>
      <c r="G43" s="15">
        <f t="shared" si="1"/>
        <v>597</v>
      </c>
      <c r="H43" s="15">
        <f t="shared" si="2"/>
        <v>46</v>
      </c>
      <c r="I43" s="15">
        <f t="shared" si="3"/>
        <v>31</v>
      </c>
      <c r="J43" s="16">
        <f t="shared" si="4"/>
        <v>80171.475204911549</v>
      </c>
      <c r="K43" s="16">
        <f>J43*0.7</f>
        <v>56120.032643438084</v>
      </c>
      <c r="L43" s="16">
        <f>J43-K43</f>
        <v>24051.442561473465</v>
      </c>
      <c r="M43" s="17">
        <f t="shared" si="5"/>
        <v>26</v>
      </c>
      <c r="N43" s="18">
        <f t="shared" si="6"/>
        <v>60</v>
      </c>
      <c r="O43" s="17">
        <f t="shared" si="7"/>
        <v>101</v>
      </c>
      <c r="P43" s="17">
        <f t="shared" si="8"/>
        <v>6</v>
      </c>
    </row>
    <row r="44" spans="1:16" x14ac:dyDescent="0.4">
      <c r="A44" s="9" t="s">
        <v>4</v>
      </c>
      <c r="B44" s="15">
        <v>505</v>
      </c>
      <c r="C44" s="15">
        <v>9</v>
      </c>
      <c r="D44" s="15">
        <v>0</v>
      </c>
      <c r="E44" s="15">
        <v>9</v>
      </c>
      <c r="F44" s="15">
        <f t="shared" si="0"/>
        <v>56.111111111111114</v>
      </c>
      <c r="G44" s="15">
        <f t="shared" si="1"/>
        <v>535</v>
      </c>
      <c r="H44" s="15">
        <f t="shared" si="2"/>
        <v>41</v>
      </c>
      <c r="I44" s="15">
        <f t="shared" si="3"/>
        <v>32</v>
      </c>
      <c r="J44" s="16">
        <f t="shared" si="4"/>
        <v>82757.651824424829</v>
      </c>
      <c r="K44" s="16">
        <f>J44*0.7</f>
        <v>57930.356277097373</v>
      </c>
      <c r="L44" s="16">
        <f>J44-K44</f>
        <v>24827.295547327456</v>
      </c>
      <c r="M44" s="17">
        <f t="shared" si="5"/>
        <v>26</v>
      </c>
      <c r="N44" s="18">
        <f t="shared" si="6"/>
        <v>62</v>
      </c>
      <c r="O44" s="17">
        <f t="shared" si="7"/>
        <v>97</v>
      </c>
      <c r="P44" s="17">
        <f t="shared" si="8"/>
        <v>6</v>
      </c>
    </row>
    <row r="45" spans="1:16" x14ac:dyDescent="0.4">
      <c r="A45" s="9" t="s">
        <v>54</v>
      </c>
      <c r="B45" s="15">
        <v>488</v>
      </c>
      <c r="C45" s="15">
        <v>34</v>
      </c>
      <c r="D45" s="15">
        <v>12</v>
      </c>
      <c r="E45" s="15">
        <v>46</v>
      </c>
      <c r="F45" s="15">
        <f t="shared" si="0"/>
        <v>10.608695652173912</v>
      </c>
      <c r="G45" s="15">
        <f t="shared" si="1"/>
        <v>517</v>
      </c>
      <c r="H45" s="15">
        <f t="shared" si="2"/>
        <v>40</v>
      </c>
      <c r="I45" s="15">
        <f t="shared" si="3"/>
        <v>0</v>
      </c>
      <c r="J45" s="16">
        <f t="shared" si="4"/>
        <v>0</v>
      </c>
      <c r="K45" s="16">
        <f>J45*0.7</f>
        <v>0</v>
      </c>
      <c r="L45" s="16">
        <f>J45-K45</f>
        <v>0</v>
      </c>
      <c r="M45" s="17">
        <f t="shared" si="5"/>
        <v>0</v>
      </c>
      <c r="N45" s="18">
        <f t="shared" si="6"/>
        <v>0</v>
      </c>
      <c r="O45" s="17">
        <f t="shared" si="7"/>
        <v>46</v>
      </c>
      <c r="P45" s="17">
        <f t="shared" si="8"/>
        <v>11</v>
      </c>
    </row>
    <row r="46" spans="1:16" x14ac:dyDescent="0.4">
      <c r="A46" s="9" t="s">
        <v>2</v>
      </c>
      <c r="B46" s="15">
        <v>395</v>
      </c>
      <c r="C46" s="15">
        <v>25</v>
      </c>
      <c r="D46" s="15">
        <v>0</v>
      </c>
      <c r="E46" s="15">
        <v>25</v>
      </c>
      <c r="F46" s="15">
        <f t="shared" si="0"/>
        <v>15.8</v>
      </c>
      <c r="G46" s="15">
        <f t="shared" si="1"/>
        <v>418</v>
      </c>
      <c r="H46" s="15">
        <f t="shared" si="2"/>
        <v>32</v>
      </c>
      <c r="I46" s="15">
        <f t="shared" si="3"/>
        <v>7</v>
      </c>
      <c r="J46" s="16">
        <f t="shared" si="4"/>
        <v>18103.23633659293</v>
      </c>
      <c r="K46" s="16">
        <f>J46*0.7</f>
        <v>12672.265435615051</v>
      </c>
      <c r="L46" s="16">
        <f>J46-K46</f>
        <v>5430.9709009778799</v>
      </c>
      <c r="M46" s="17">
        <f t="shared" si="5"/>
        <v>6</v>
      </c>
      <c r="N46" s="18">
        <f t="shared" si="6"/>
        <v>14</v>
      </c>
      <c r="O46" s="17">
        <f t="shared" si="7"/>
        <v>45</v>
      </c>
      <c r="P46" s="17">
        <f t="shared" si="8"/>
        <v>9</v>
      </c>
    </row>
    <row r="47" spans="1:16" x14ac:dyDescent="0.4">
      <c r="A47" s="9" t="s">
        <v>51</v>
      </c>
      <c r="B47" s="15">
        <v>297</v>
      </c>
      <c r="C47" s="15">
        <v>12</v>
      </c>
      <c r="D47" s="15">
        <v>46</v>
      </c>
      <c r="E47" s="15">
        <v>58</v>
      </c>
      <c r="F47" s="15">
        <f t="shared" si="0"/>
        <v>5.1206896551724137</v>
      </c>
      <c r="G47" s="15">
        <f t="shared" si="1"/>
        <v>315</v>
      </c>
      <c r="H47" s="15">
        <f t="shared" si="2"/>
        <v>24</v>
      </c>
      <c r="I47" s="15">
        <f t="shared" si="3"/>
        <v>0</v>
      </c>
      <c r="J47" s="16">
        <f t="shared" si="4"/>
        <v>0</v>
      </c>
      <c r="K47" s="16">
        <f>J47*0.7</f>
        <v>0</v>
      </c>
      <c r="L47" s="16">
        <f>J47-K47</f>
        <v>0</v>
      </c>
      <c r="M47" s="17">
        <f t="shared" si="5"/>
        <v>0</v>
      </c>
      <c r="N47" s="18">
        <f t="shared" si="6"/>
        <v>0</v>
      </c>
      <c r="O47" s="17">
        <f t="shared" si="7"/>
        <v>58</v>
      </c>
      <c r="P47" s="17">
        <f t="shared" si="8"/>
        <v>5</v>
      </c>
    </row>
    <row r="48" spans="1:16" x14ac:dyDescent="0.4">
      <c r="A48" s="9" t="s">
        <v>46</v>
      </c>
      <c r="B48" s="15">
        <v>232</v>
      </c>
      <c r="C48" s="15">
        <v>24</v>
      </c>
      <c r="D48" s="15">
        <v>0</v>
      </c>
      <c r="E48" s="15">
        <v>24</v>
      </c>
      <c r="F48" s="15">
        <f t="shared" si="0"/>
        <v>9.6666666666666661</v>
      </c>
      <c r="G48" s="15">
        <f t="shared" si="1"/>
        <v>246</v>
      </c>
      <c r="H48" s="15">
        <f t="shared" si="2"/>
        <v>19</v>
      </c>
      <c r="I48" s="15">
        <f t="shared" si="3"/>
        <v>0</v>
      </c>
      <c r="J48" s="16">
        <f t="shared" si="4"/>
        <v>0</v>
      </c>
      <c r="K48" s="16">
        <f>J48*0.7</f>
        <v>0</v>
      </c>
      <c r="L48" s="16">
        <f>J48-K48</f>
        <v>0</v>
      </c>
      <c r="M48" s="17">
        <f t="shared" si="5"/>
        <v>0</v>
      </c>
      <c r="N48" s="18">
        <f t="shared" si="6"/>
        <v>0</v>
      </c>
      <c r="O48" s="17">
        <f t="shared" si="7"/>
        <v>24</v>
      </c>
      <c r="P48" s="17">
        <f t="shared" si="8"/>
        <v>10</v>
      </c>
    </row>
    <row r="49" spans="1:16" x14ac:dyDescent="0.4">
      <c r="A49" s="9" t="s">
        <v>13</v>
      </c>
      <c r="B49" s="15">
        <v>172</v>
      </c>
      <c r="C49" s="15">
        <v>8</v>
      </c>
      <c r="D49" s="15">
        <v>5</v>
      </c>
      <c r="E49" s="15">
        <v>13</v>
      </c>
      <c r="F49" s="15">
        <f t="shared" si="0"/>
        <v>13.23076923076923</v>
      </c>
      <c r="G49" s="15">
        <f t="shared" si="1"/>
        <v>182</v>
      </c>
      <c r="H49" s="15">
        <f t="shared" si="2"/>
        <v>14</v>
      </c>
      <c r="I49" s="15">
        <f t="shared" si="3"/>
        <v>1</v>
      </c>
      <c r="J49" s="16">
        <f t="shared" si="4"/>
        <v>2586.1766195132759</v>
      </c>
      <c r="K49" s="16">
        <f>J49*0.7</f>
        <v>1810.3236336592929</v>
      </c>
      <c r="L49" s="16">
        <f>J49-K49</f>
        <v>775.852985853983</v>
      </c>
      <c r="M49" s="17">
        <f t="shared" si="5"/>
        <v>1</v>
      </c>
      <c r="N49" s="18">
        <f t="shared" si="6"/>
        <v>2</v>
      </c>
      <c r="O49" s="17">
        <f t="shared" si="7"/>
        <v>16</v>
      </c>
      <c r="P49" s="17">
        <f t="shared" si="8"/>
        <v>11</v>
      </c>
    </row>
    <row r="50" spans="1:16" x14ac:dyDescent="0.4">
      <c r="A50" s="9" t="s">
        <v>21</v>
      </c>
      <c r="B50" s="15">
        <v>146</v>
      </c>
      <c r="C50" s="15">
        <v>23</v>
      </c>
      <c r="D50" s="15">
        <v>0</v>
      </c>
      <c r="E50" s="15">
        <v>23</v>
      </c>
      <c r="F50" s="15">
        <f t="shared" si="0"/>
        <v>6.3478260869565215</v>
      </c>
      <c r="G50" s="15">
        <f t="shared" si="1"/>
        <v>155</v>
      </c>
      <c r="H50" s="15">
        <f t="shared" si="2"/>
        <v>12</v>
      </c>
      <c r="I50" s="15">
        <f t="shared" si="3"/>
        <v>0</v>
      </c>
      <c r="J50" s="16">
        <f t="shared" si="4"/>
        <v>0</v>
      </c>
      <c r="K50" s="16">
        <f>J50*0.7</f>
        <v>0</v>
      </c>
      <c r="L50" s="16">
        <f>J50-K50</f>
        <v>0</v>
      </c>
      <c r="M50" s="17">
        <f t="shared" si="5"/>
        <v>0</v>
      </c>
      <c r="N50" s="18">
        <f t="shared" si="6"/>
        <v>0</v>
      </c>
      <c r="O50" s="17">
        <f t="shared" si="7"/>
        <v>23</v>
      </c>
      <c r="P50" s="17">
        <f t="shared" si="8"/>
        <v>7</v>
      </c>
    </row>
    <row r="51" spans="1:16" x14ac:dyDescent="0.4">
      <c r="A51" s="9" t="s">
        <v>25</v>
      </c>
      <c r="B51" s="15">
        <v>145</v>
      </c>
      <c r="C51" s="15">
        <v>19</v>
      </c>
      <c r="D51" s="15">
        <v>7</v>
      </c>
      <c r="E51" s="15">
        <v>26</v>
      </c>
      <c r="F51" s="15">
        <f t="shared" si="0"/>
        <v>5.5769230769230766</v>
      </c>
      <c r="G51" s="15">
        <f t="shared" si="1"/>
        <v>154</v>
      </c>
      <c r="H51" s="15">
        <f t="shared" si="2"/>
        <v>12</v>
      </c>
      <c r="I51" s="15">
        <f t="shared" si="3"/>
        <v>0</v>
      </c>
      <c r="J51" s="16">
        <f t="shared" si="4"/>
        <v>0</v>
      </c>
      <c r="K51" s="16">
        <f>J51*0.7</f>
        <v>0</v>
      </c>
      <c r="L51" s="16">
        <f>J51-K51</f>
        <v>0</v>
      </c>
      <c r="M51" s="17">
        <f t="shared" si="5"/>
        <v>0</v>
      </c>
      <c r="N51" s="18">
        <f t="shared" si="6"/>
        <v>0</v>
      </c>
      <c r="O51" s="17">
        <f t="shared" si="7"/>
        <v>26</v>
      </c>
      <c r="P51" s="17">
        <f t="shared" si="8"/>
        <v>6</v>
      </c>
    </row>
    <row r="52" spans="1:16" x14ac:dyDescent="0.4">
      <c r="A52" s="9" t="s">
        <v>10</v>
      </c>
      <c r="B52" s="15">
        <v>131</v>
      </c>
      <c r="C52" s="15">
        <v>4</v>
      </c>
      <c r="D52" s="15">
        <v>0</v>
      </c>
      <c r="E52" s="15">
        <v>4</v>
      </c>
      <c r="F52" s="15">
        <f t="shared" si="0"/>
        <v>32.75</v>
      </c>
      <c r="G52" s="15">
        <f t="shared" si="1"/>
        <v>139</v>
      </c>
      <c r="H52" s="15">
        <f t="shared" si="2"/>
        <v>11</v>
      </c>
      <c r="I52" s="15">
        <f t="shared" si="3"/>
        <v>7</v>
      </c>
      <c r="J52" s="16">
        <f t="shared" si="4"/>
        <v>18103.23633659293</v>
      </c>
      <c r="K52" s="16">
        <f>J52*0.7</f>
        <v>12672.265435615051</v>
      </c>
      <c r="L52" s="16">
        <f>J52-K52</f>
        <v>5430.9709009778799</v>
      </c>
      <c r="M52" s="17">
        <f t="shared" si="5"/>
        <v>6</v>
      </c>
      <c r="N52" s="18">
        <f t="shared" si="6"/>
        <v>14</v>
      </c>
      <c r="O52" s="17">
        <f t="shared" si="7"/>
        <v>24</v>
      </c>
      <c r="P52" s="17">
        <f t="shared" si="8"/>
        <v>6</v>
      </c>
    </row>
    <row r="53" spans="1:16" x14ac:dyDescent="0.4">
      <c r="A53" s="9" t="s">
        <v>7</v>
      </c>
      <c r="B53" s="15">
        <v>124</v>
      </c>
      <c r="C53" s="15">
        <v>14</v>
      </c>
      <c r="D53" s="15">
        <v>1</v>
      </c>
      <c r="E53" s="15">
        <v>15</v>
      </c>
      <c r="F53" s="15">
        <f t="shared" si="0"/>
        <v>8.2666666666666675</v>
      </c>
      <c r="G53" s="15">
        <f t="shared" si="1"/>
        <v>131</v>
      </c>
      <c r="H53" s="15">
        <f t="shared" si="2"/>
        <v>10</v>
      </c>
      <c r="I53" s="15">
        <f t="shared" si="3"/>
        <v>0</v>
      </c>
      <c r="J53" s="16">
        <f t="shared" si="4"/>
        <v>0</v>
      </c>
      <c r="K53" s="16">
        <f>J53*0.7</f>
        <v>0</v>
      </c>
      <c r="L53" s="16">
        <f>J53-K53</f>
        <v>0</v>
      </c>
      <c r="M53" s="17">
        <f t="shared" si="5"/>
        <v>0</v>
      </c>
      <c r="N53" s="18">
        <f t="shared" si="6"/>
        <v>0</v>
      </c>
      <c r="O53" s="17">
        <f t="shared" si="7"/>
        <v>15</v>
      </c>
      <c r="P53" s="17">
        <f t="shared" si="8"/>
        <v>9</v>
      </c>
    </row>
    <row r="54" spans="1:16" x14ac:dyDescent="0.4">
      <c r="A54" s="9" t="s">
        <v>31</v>
      </c>
      <c r="B54" s="15">
        <v>114</v>
      </c>
      <c r="C54" s="15">
        <v>7</v>
      </c>
      <c r="D54" s="15">
        <v>0</v>
      </c>
      <c r="E54" s="15">
        <v>7</v>
      </c>
      <c r="F54" s="15">
        <f t="shared" si="0"/>
        <v>16.285714285714285</v>
      </c>
      <c r="G54" s="15">
        <f t="shared" si="1"/>
        <v>121</v>
      </c>
      <c r="H54" s="15">
        <f t="shared" si="2"/>
        <v>9</v>
      </c>
      <c r="I54" s="15">
        <f t="shared" si="3"/>
        <v>2</v>
      </c>
      <c r="J54" s="16">
        <f t="shared" si="4"/>
        <v>5172.3532390265518</v>
      </c>
      <c r="K54" s="16">
        <f>J54*0.7</f>
        <v>3620.6472673185858</v>
      </c>
      <c r="L54" s="16">
        <f>J54-K54</f>
        <v>1551.705971707966</v>
      </c>
      <c r="M54" s="17">
        <f t="shared" si="5"/>
        <v>2</v>
      </c>
      <c r="N54" s="18">
        <f t="shared" si="6"/>
        <v>4</v>
      </c>
      <c r="O54" s="17">
        <f t="shared" si="7"/>
        <v>13</v>
      </c>
      <c r="P54" s="17">
        <f t="shared" si="8"/>
        <v>9</v>
      </c>
    </row>
    <row r="55" spans="1:16" x14ac:dyDescent="0.4">
      <c r="A55" s="9" t="s">
        <v>5</v>
      </c>
      <c r="B55" s="15">
        <v>104</v>
      </c>
      <c r="C55" s="15">
        <v>16</v>
      </c>
      <c r="D55" s="15">
        <v>0</v>
      </c>
      <c r="E55" s="15">
        <v>16</v>
      </c>
      <c r="F55" s="15">
        <f t="shared" si="0"/>
        <v>6.5</v>
      </c>
      <c r="G55" s="15">
        <f t="shared" si="1"/>
        <v>110</v>
      </c>
      <c r="H55" s="15">
        <f t="shared" si="2"/>
        <v>8</v>
      </c>
      <c r="I55" s="15">
        <f t="shared" si="3"/>
        <v>0</v>
      </c>
      <c r="J55" s="16">
        <f t="shared" si="4"/>
        <v>0</v>
      </c>
      <c r="K55" s="16">
        <f>J55*0.7</f>
        <v>0</v>
      </c>
      <c r="L55" s="16">
        <f>J55-K55</f>
        <v>0</v>
      </c>
      <c r="M55" s="17">
        <f t="shared" si="5"/>
        <v>0</v>
      </c>
      <c r="N55" s="18">
        <f t="shared" si="6"/>
        <v>0</v>
      </c>
      <c r="O55" s="17">
        <f t="shared" si="7"/>
        <v>16</v>
      </c>
      <c r="P55" s="17">
        <f t="shared" si="8"/>
        <v>7</v>
      </c>
    </row>
    <row r="56" spans="1:16" x14ac:dyDescent="0.4">
      <c r="A56" s="9" t="s">
        <v>52</v>
      </c>
      <c r="B56" s="15">
        <v>65</v>
      </c>
      <c r="C56" s="15">
        <v>4</v>
      </c>
      <c r="D56" s="15">
        <v>0</v>
      </c>
      <c r="E56" s="15">
        <v>4</v>
      </c>
      <c r="F56" s="15">
        <f t="shared" si="0"/>
        <v>16.25</v>
      </c>
      <c r="G56" s="15">
        <f t="shared" si="1"/>
        <v>69</v>
      </c>
      <c r="H56" s="15">
        <f t="shared" si="2"/>
        <v>5</v>
      </c>
      <c r="I56" s="15">
        <f t="shared" si="3"/>
        <v>1</v>
      </c>
      <c r="J56" s="16">
        <f t="shared" si="4"/>
        <v>2586.1766195132759</v>
      </c>
      <c r="K56" s="16">
        <f>J56*0.7</f>
        <v>1810.3236336592929</v>
      </c>
      <c r="L56" s="16">
        <f>J56-K56</f>
        <v>775.852985853983</v>
      </c>
      <c r="M56" s="17">
        <f t="shared" si="5"/>
        <v>1</v>
      </c>
      <c r="N56" s="18">
        <f t="shared" si="6"/>
        <v>2</v>
      </c>
      <c r="O56" s="17">
        <f t="shared" si="7"/>
        <v>7</v>
      </c>
      <c r="P56" s="17">
        <f t="shared" si="8"/>
        <v>10</v>
      </c>
    </row>
    <row r="57" spans="1:16" x14ac:dyDescent="0.4">
      <c r="A57" s="9" t="s">
        <v>17</v>
      </c>
      <c r="B57" s="15">
        <v>41</v>
      </c>
      <c r="C57" s="15">
        <v>7</v>
      </c>
      <c r="D57" s="15">
        <v>0</v>
      </c>
      <c r="E57" s="15">
        <v>7</v>
      </c>
      <c r="F57" s="15">
        <f t="shared" si="0"/>
        <v>5.8571428571428568</v>
      </c>
      <c r="G57" s="15">
        <f t="shared" si="1"/>
        <v>43</v>
      </c>
      <c r="H57" s="15">
        <f t="shared" si="2"/>
        <v>3</v>
      </c>
      <c r="I57" s="15">
        <f t="shared" si="3"/>
        <v>0</v>
      </c>
      <c r="J57" s="16">
        <f t="shared" si="4"/>
        <v>0</v>
      </c>
      <c r="K57" s="16">
        <f>J57*0.7</f>
        <v>0</v>
      </c>
      <c r="L57" s="16">
        <f>J57-K57</f>
        <v>0</v>
      </c>
      <c r="M57" s="17">
        <f t="shared" si="5"/>
        <v>0</v>
      </c>
      <c r="N57" s="18">
        <f t="shared" si="6"/>
        <v>0</v>
      </c>
      <c r="O57" s="17">
        <f t="shared" si="7"/>
        <v>7</v>
      </c>
      <c r="P57" s="17">
        <f t="shared" si="8"/>
        <v>6</v>
      </c>
    </row>
    <row r="58" spans="1:16" x14ac:dyDescent="0.4">
      <c r="A58" s="9" t="s">
        <v>1</v>
      </c>
      <c r="B58" s="15">
        <v>28</v>
      </c>
      <c r="C58" s="15">
        <v>16</v>
      </c>
      <c r="D58" s="15">
        <v>0</v>
      </c>
      <c r="E58" s="15">
        <v>16</v>
      </c>
      <c r="F58" s="15">
        <f t="shared" si="0"/>
        <v>1.75</v>
      </c>
      <c r="G58" s="15">
        <f t="shared" si="1"/>
        <v>30</v>
      </c>
      <c r="H58" s="15">
        <f t="shared" si="2"/>
        <v>2</v>
      </c>
      <c r="I58" s="15">
        <f t="shared" si="3"/>
        <v>0</v>
      </c>
      <c r="J58" s="16">
        <f t="shared" si="4"/>
        <v>0</v>
      </c>
      <c r="K58" s="16">
        <f>J58*0.7</f>
        <v>0</v>
      </c>
      <c r="L58" s="16">
        <f>J58-K58</f>
        <v>0</v>
      </c>
      <c r="M58" s="17">
        <f t="shared" si="5"/>
        <v>0</v>
      </c>
      <c r="N58" s="18">
        <f t="shared" si="6"/>
        <v>0</v>
      </c>
      <c r="O58" s="17">
        <f t="shared" si="7"/>
        <v>16</v>
      </c>
      <c r="P58" s="17">
        <f t="shared" si="8"/>
        <v>2</v>
      </c>
    </row>
    <row r="59" spans="1:16" x14ac:dyDescent="0.4">
      <c r="A59" s="9" t="s">
        <v>45</v>
      </c>
      <c r="B59" s="15">
        <v>15</v>
      </c>
      <c r="C59" s="15">
        <v>1</v>
      </c>
      <c r="D59" s="15">
        <v>0</v>
      </c>
      <c r="E59" s="15">
        <v>1</v>
      </c>
      <c r="F59" s="15">
        <f t="shared" si="0"/>
        <v>15</v>
      </c>
      <c r="G59" s="15">
        <f t="shared" si="1"/>
        <v>16</v>
      </c>
      <c r="H59" s="15">
        <f t="shared" si="2"/>
        <v>1</v>
      </c>
      <c r="I59" s="15">
        <f t="shared" si="3"/>
        <v>0</v>
      </c>
      <c r="J59" s="16">
        <f t="shared" si="4"/>
        <v>0</v>
      </c>
      <c r="K59" s="16">
        <f>J59*0.7</f>
        <v>0</v>
      </c>
      <c r="L59" s="16">
        <f>J59-K59</f>
        <v>0</v>
      </c>
      <c r="M59" s="17">
        <f t="shared" si="5"/>
        <v>0</v>
      </c>
      <c r="N59" s="18">
        <f t="shared" si="6"/>
        <v>0</v>
      </c>
      <c r="O59" s="17">
        <f t="shared" si="7"/>
        <v>1</v>
      </c>
      <c r="P59" s="17">
        <f t="shared" si="8"/>
        <v>16</v>
      </c>
    </row>
    <row r="60" spans="1:16" x14ac:dyDescent="0.4">
      <c r="A60" s="9" t="s">
        <v>24</v>
      </c>
      <c r="B60" s="15">
        <v>8</v>
      </c>
      <c r="C60" s="15">
        <v>4</v>
      </c>
      <c r="D60" s="15">
        <v>0</v>
      </c>
      <c r="E60" s="15">
        <v>4</v>
      </c>
      <c r="F60" s="15">
        <f t="shared" si="0"/>
        <v>2</v>
      </c>
      <c r="G60" s="15">
        <f t="shared" si="1"/>
        <v>8</v>
      </c>
      <c r="H60" s="15">
        <f t="shared" si="2"/>
        <v>1</v>
      </c>
      <c r="I60" s="15">
        <f t="shared" si="3"/>
        <v>0</v>
      </c>
      <c r="J60" s="16">
        <f t="shared" si="4"/>
        <v>0</v>
      </c>
      <c r="K60" s="16">
        <f>J60*0.7</f>
        <v>0</v>
      </c>
      <c r="L60" s="16">
        <f>J60-K60</f>
        <v>0</v>
      </c>
      <c r="M60" s="17">
        <f t="shared" si="5"/>
        <v>0</v>
      </c>
      <c r="N60" s="18">
        <f t="shared" si="6"/>
        <v>0</v>
      </c>
      <c r="O60" s="17">
        <f t="shared" si="7"/>
        <v>4</v>
      </c>
      <c r="P60" s="17">
        <f t="shared" si="8"/>
        <v>2</v>
      </c>
    </row>
  </sheetData>
  <sortState xmlns:xlrd2="http://schemas.microsoft.com/office/spreadsheetml/2017/richdata2" ref="A3:B60">
    <sortCondition descending="1" ref="B3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F913-D263-4301-8A35-151EA328D2C4}">
  <dimension ref="A1:B5"/>
  <sheetViews>
    <sheetView workbookViewId="0">
      <selection activeCell="A3" sqref="A3"/>
    </sheetView>
  </sheetViews>
  <sheetFormatPr defaultRowHeight="14.6" x14ac:dyDescent="0.4"/>
  <cols>
    <col min="1" max="1" width="20.61328125" bestFit="1" customWidth="1"/>
  </cols>
  <sheetData>
    <row r="1" spans="1:2" x14ac:dyDescent="0.4">
      <c r="A1" s="3" t="s">
        <v>62</v>
      </c>
      <c r="B1" s="6" t="s">
        <v>66</v>
      </c>
    </row>
    <row r="2" spans="1:2" x14ac:dyDescent="0.4">
      <c r="A2" s="5" t="s">
        <v>67</v>
      </c>
    </row>
    <row r="4" spans="1:2" x14ac:dyDescent="0.4">
      <c r="A4" s="1" t="s">
        <v>61</v>
      </c>
      <c r="B4" s="4" t="s">
        <v>64</v>
      </c>
    </row>
    <row r="5" spans="1:2" x14ac:dyDescent="0.4">
      <c r="A5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&amp; Chargers per County_2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Pham</dc:creator>
  <cp:lastModifiedBy>Author</cp:lastModifiedBy>
  <dcterms:created xsi:type="dcterms:W3CDTF">2020-09-15T16:36:40Z</dcterms:created>
  <dcterms:modified xsi:type="dcterms:W3CDTF">2023-01-30T09:03:41Z</dcterms:modified>
</cp:coreProperties>
</file>