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-120" yWindow="-120" windowWidth="20730" windowHeight="11160" tabRatio="702"/>
  </bookViews>
  <sheets>
    <sheet name="COMPROMISO 1" sheetId="11" r:id="rId1"/>
    <sheet name="COMPROMISO 2" sheetId="9" r:id="rId2"/>
    <sheet name="COMPROMISO 3" sheetId="13" r:id="rId3"/>
    <sheet name="COMPROMISO 4" sheetId="14" r:id="rId4"/>
    <sheet name="COMPROMISO 5" sheetId="12" r:id="rId5"/>
    <sheet name="COMPROMISO 6" sheetId="10" r:id="rId6"/>
    <sheet name="COMPROMISO 7" sheetId="7" r:id="rId7"/>
    <sheet name="COMPROMISO 8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0" hidden="1">'COMPROMISO 1'!$A$7:$AN$7</definedName>
    <definedName name="_xlnm._FilterDatabase" localSheetId="1" hidden="1">'COMPROMISO 2'!$A$7:$AW$124</definedName>
    <definedName name="_xlnm._FilterDatabase" localSheetId="2" hidden="1">'COMPROMISO 3'!$A$134:$E$134</definedName>
    <definedName name="_xlnm._FilterDatabase" localSheetId="3" hidden="1">'COMPROMISO 4'!$A$7:$AQ$7</definedName>
    <definedName name="_xlnm._FilterDatabase" localSheetId="4" hidden="1">'COMPROMISO 5'!$A$7:$X$124</definedName>
    <definedName name="_xlnm._FilterDatabase" localSheetId="6" hidden="1">'COMPROMISO 7'!$A$7:$V$124</definedName>
    <definedName name="base">#REF!</definedName>
    <definedName name="_xlnm.Database" localSheetId="0">#REF!</definedName>
    <definedName name="_xlnm.Database" localSheetId="1">#REF!</definedName>
    <definedName name="_xlnm.Database" localSheetId="4">#REF!</definedName>
    <definedName name="_xlnm.Database" localSheetId="5">#REF!</definedName>
    <definedName name="_xlnm.Database">#REF!</definedName>
    <definedName name="BPU_21" localSheetId="0">#REF!</definedName>
    <definedName name="BPU_21" localSheetId="1">#REF!</definedName>
    <definedName name="BPU_21" localSheetId="4">#REF!</definedName>
    <definedName name="BPU_21" localSheetId="5">#REF!</definedName>
    <definedName name="BPU_21">#REF!</definedName>
    <definedName name="BPU_23" localSheetId="0">#REF!</definedName>
    <definedName name="BPU_23" localSheetId="1">#REF!</definedName>
    <definedName name="BPU_23" localSheetId="4">#REF!</definedName>
    <definedName name="BPU_23" localSheetId="5">#REF!</definedName>
    <definedName name="BPU_23">#REF!</definedName>
    <definedName name="COMUNA_CIUDAD">[1]CIUDAD_COMUNA!$D:$E</definedName>
    <definedName name="CONFIR" localSheetId="0">#REF!</definedName>
    <definedName name="CONFIR" localSheetId="1">#REF!</definedName>
    <definedName name="CONFIR" localSheetId="4">#REF!</definedName>
    <definedName name="CONFIR" localSheetId="5">#REF!</definedName>
    <definedName name="CONFIR">#REF!</definedName>
    <definedName name="Consumo_año">[2]SUMA_POR_AÑOS!$A$1:$J$329</definedName>
    <definedName name="DATOS" localSheetId="0">[3]DATOS_ORIGINALES!#REF!</definedName>
    <definedName name="DATOS" localSheetId="1">[3]DATOS_ORIGINALES!#REF!</definedName>
    <definedName name="DATOS" localSheetId="4">[3]DATOS_ORIGINALES!#REF!</definedName>
    <definedName name="DATOS" localSheetId="5">[3]DATOS_ORIGINALES!#REF!</definedName>
    <definedName name="DATOS">[3]DATOS_ORIGINALES!#REF!</definedName>
    <definedName name="EIA">[3]N°PROYECTOS_PARTICIPACIÓN!$A$1:$D$21</definedName>
    <definedName name="ENCUESTA">[4]!Tabla_DESE_2018.01.02_Resultados_encuestas[#All]</definedName>
    <definedName name="Enel">[4]DATOS_ORIGINALES_ENEL!$B$1:$E$34</definedName>
    <definedName name="Estación" localSheetId="0">#REF!</definedName>
    <definedName name="Estación" localSheetId="1">#REF!</definedName>
    <definedName name="Estación" localSheetId="4">#REF!</definedName>
    <definedName name="Estación" localSheetId="5">#REF!</definedName>
    <definedName name="Estación">#REF!</definedName>
    <definedName name="Estándar">[5]INDICE!$C$6:$D$84</definedName>
    <definedName name="kjdbvlknsfvfd">#REF!</definedName>
    <definedName name="Matriz_Metadata" localSheetId="0">#REF!</definedName>
    <definedName name="Matriz_Metadata" localSheetId="1">#REF!</definedName>
    <definedName name="Matriz_Metadata" localSheetId="4">#REF!</definedName>
    <definedName name="Matriz_Metadata" localSheetId="5">#REF!</definedName>
    <definedName name="Matriz_Metadata">#REF!</definedName>
    <definedName name="metros">[4]LONGITUD_RED!$A$2:$B$69</definedName>
    <definedName name="no_siedu">[1]Hoja5!$A$1:$B$168</definedName>
    <definedName name="orden" localSheetId="0">#REF!</definedName>
    <definedName name="orden" localSheetId="1">#REF!</definedName>
    <definedName name="orden" localSheetId="4">#REF!</definedName>
    <definedName name="orden" localSheetId="5">#REF!</definedName>
    <definedName name="orden">#REF!</definedName>
    <definedName name="Pob_año">[6]POBLACIÓN!$B$1:$F$347</definedName>
    <definedName name="Pob_loc_siss">[1]ORIGINAL_POB_SISS2016!$C$3:$J$434</definedName>
    <definedName name="pot_comuna">[7]SUMA_POT_COMUNA_AL_2016!$A$1:$B$208</definedName>
    <definedName name="Residencial">[7]CONSUMO_ELETRICO_2016!$B$1:$C$118</definedName>
    <definedName name="residuos">'[8]TON SINADER 2016'!$A$1:$B$183</definedName>
    <definedName name="RESPONSABLES" localSheetId="0">#REF!</definedName>
    <definedName name="RESPONSABLES" localSheetId="1">#REF!</definedName>
    <definedName name="RESPONSABLES" localSheetId="4">#REF!</definedName>
    <definedName name="RESPONSABLES" localSheetId="5">#REF!</definedName>
    <definedName name="RESPONSABLES">#REF!</definedName>
    <definedName name="saidi" localSheetId="0">#REF!</definedName>
    <definedName name="saidi" localSheetId="1">#REF!</definedName>
    <definedName name="saidi" localSheetId="4">#REF!</definedName>
    <definedName name="saidi" localSheetId="5">#REF!</definedName>
    <definedName name="saidi">#REF!</definedName>
    <definedName name="Segunda_Vivienda">'[2]%SEGUNDA_VIVIENDA_2002'!$B$1:$G$343</definedName>
    <definedName name="SIEDU" localSheetId="0">#REF!</definedName>
    <definedName name="SIEDU" localSheetId="1">#REF!</definedName>
    <definedName name="SIEDU" localSheetId="4">#REF!</definedName>
    <definedName name="SIEDU" localSheetId="5">#REF!</definedName>
    <definedName name="SIEDU">#REF!</definedName>
    <definedName name="Tipo_Indicador">[5]INDICE!$C$6:$E$84</definedName>
    <definedName name="Total_lum">[4]UNION_BASES!$B$1:$E$118</definedName>
    <definedName name="total_residuos">[9]TONELADAS_SINADER_ENCUESTA!$A$1:$D$118</definedName>
    <definedName name="ZT">[10]BASE_ORIGINAL!$A$1:$E$78</definedName>
  </definedNames>
  <calcPr calcId="145621"/>
</workbook>
</file>

<file path=xl/calcChain.xml><?xml version="1.0" encoding="utf-8"?>
<calcChain xmlns="http://schemas.openxmlformats.org/spreadsheetml/2006/main">
  <c r="U126" i="10" l="1"/>
  <c r="U131" i="10"/>
  <c r="U130" i="10"/>
  <c r="U129" i="10"/>
  <c r="U128" i="10"/>
  <c r="U127" i="10"/>
  <c r="N126" i="10"/>
  <c r="W132" i="10" l="1"/>
  <c r="W131" i="10"/>
  <c r="W130" i="10"/>
  <c r="W129" i="10"/>
  <c r="W128" i="10"/>
  <c r="W127" i="10"/>
  <c r="W126" i="10"/>
  <c r="X126" i="10"/>
  <c r="Y126" i="10"/>
  <c r="V136" i="10"/>
  <c r="V137" i="10"/>
  <c r="V138" i="10"/>
  <c r="V139" i="10"/>
  <c r="V140" i="10"/>
  <c r="V141" i="10"/>
  <c r="V142" i="10"/>
  <c r="V143" i="10"/>
  <c r="V144" i="10"/>
  <c r="V145" i="10"/>
  <c r="V146" i="10"/>
  <c r="V147" i="10"/>
  <c r="V148" i="10"/>
  <c r="V149" i="10"/>
  <c r="V150" i="10"/>
  <c r="V151" i="10"/>
  <c r="V152" i="10"/>
  <c r="V153" i="10"/>
  <c r="V154" i="10"/>
  <c r="V155" i="10"/>
  <c r="V156" i="10"/>
  <c r="V157" i="10"/>
  <c r="V158" i="10"/>
  <c r="V159" i="10"/>
  <c r="V160" i="10"/>
  <c r="V161" i="10"/>
  <c r="V162" i="10"/>
  <c r="V163" i="10"/>
  <c r="V164" i="10"/>
  <c r="V165" i="10"/>
  <c r="V166" i="10"/>
  <c r="V167" i="10"/>
  <c r="V135" i="10"/>
  <c r="U167" i="10"/>
  <c r="V130" i="10"/>
  <c r="V129" i="10"/>
  <c r="V128" i="10"/>
  <c r="V127" i="10"/>
  <c r="V126" i="10"/>
  <c r="V131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35" i="10"/>
  <c r="Q132" i="10"/>
  <c r="Q131" i="10"/>
  <c r="Q130" i="10"/>
  <c r="Q129" i="10"/>
  <c r="Q128" i="10"/>
  <c r="Q127" i="10"/>
  <c r="R135" i="10" s="1"/>
  <c r="Q126" i="10"/>
  <c r="N132" i="10"/>
  <c r="N131" i="10"/>
  <c r="N130" i="10"/>
  <c r="N129" i="10"/>
  <c r="N128" i="10"/>
  <c r="N127" i="10"/>
  <c r="P126" i="10"/>
  <c r="R126" i="10"/>
  <c r="S126" i="10"/>
  <c r="L126" i="10"/>
  <c r="K132" i="10"/>
  <c r="M132" i="10" s="1"/>
  <c r="K131" i="10"/>
  <c r="K130" i="10"/>
  <c r="K129" i="10"/>
  <c r="K128" i="10"/>
  <c r="K127" i="10"/>
  <c r="K126" i="10"/>
  <c r="M126" i="10" s="1"/>
  <c r="L132" i="10" l="1"/>
  <c r="L135" i="10"/>
  <c r="O126" i="10"/>
  <c r="AF132" i="14" l="1"/>
  <c r="AF131" i="14"/>
  <c r="AF130" i="14"/>
  <c r="AF129" i="14"/>
  <c r="AF128" i="14"/>
  <c r="AF127" i="14"/>
  <c r="AF126" i="14"/>
  <c r="AC132" i="14"/>
  <c r="AC131" i="14"/>
  <c r="AC130" i="14"/>
  <c r="AC129" i="14"/>
  <c r="AC128" i="14"/>
  <c r="AC127" i="14"/>
  <c r="AC126" i="14"/>
  <c r="AD126" i="14" l="1"/>
  <c r="T131" i="7" l="1"/>
  <c r="T130" i="7"/>
  <c r="T129" i="7"/>
  <c r="T128" i="7"/>
  <c r="T127" i="7"/>
  <c r="T126" i="7"/>
  <c r="H132" i="12"/>
  <c r="H131" i="12"/>
  <c r="H130" i="12"/>
  <c r="H129" i="12"/>
  <c r="H128" i="12"/>
  <c r="H127" i="12"/>
  <c r="H126" i="12"/>
  <c r="T132" i="14"/>
  <c r="T131" i="14"/>
  <c r="T130" i="14"/>
  <c r="T129" i="14"/>
  <c r="T128" i="14"/>
  <c r="T127" i="14"/>
  <c r="T126" i="14"/>
  <c r="AE132" i="13"/>
  <c r="AE131" i="13"/>
  <c r="AE130" i="13"/>
  <c r="AE129" i="13"/>
  <c r="AE128" i="13"/>
  <c r="AE127" i="13"/>
  <c r="AE126" i="13"/>
  <c r="T129" i="13"/>
  <c r="H132" i="9"/>
  <c r="I129" i="9"/>
  <c r="T132" i="11"/>
  <c r="T131" i="11"/>
  <c r="T130" i="11"/>
  <c r="T129" i="11"/>
  <c r="T128" i="11"/>
  <c r="T127" i="11"/>
  <c r="T126" i="11"/>
  <c r="L131" i="11"/>
  <c r="L130" i="11"/>
  <c r="L129" i="11"/>
  <c r="I131" i="11"/>
  <c r="I130" i="11"/>
  <c r="I129" i="11"/>
  <c r="P128" i="12"/>
  <c r="AF129" i="13" l="1"/>
  <c r="I131" i="12"/>
  <c r="U131" i="11"/>
  <c r="U129" i="11"/>
  <c r="U130" i="11"/>
  <c r="V8" i="11"/>
  <c r="U8" i="11"/>
  <c r="I130" i="12" l="1"/>
  <c r="I128" i="12"/>
  <c r="I126" i="12"/>
  <c r="Y127" i="10"/>
  <c r="Y131" i="10"/>
  <c r="Y130" i="10"/>
  <c r="Y129" i="10"/>
  <c r="Y128" i="10"/>
  <c r="P131" i="10"/>
  <c r="P130" i="10"/>
  <c r="P129" i="10"/>
  <c r="P128" i="10"/>
  <c r="P127" i="10"/>
  <c r="P131" i="12"/>
  <c r="P130" i="12"/>
  <c r="P129" i="12"/>
  <c r="P127" i="12"/>
  <c r="P126" i="12"/>
  <c r="M126" i="12"/>
  <c r="J126" i="12"/>
  <c r="O189" i="12"/>
  <c r="O126" i="12"/>
  <c r="W14" i="13" l="1"/>
  <c r="AA8" i="13"/>
  <c r="W8" i="13"/>
  <c r="W126" i="13"/>
  <c r="J201" i="12" l="1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I129" i="12"/>
  <c r="I127" i="12"/>
  <c r="J131" i="12"/>
  <c r="J130" i="12"/>
  <c r="J129" i="12"/>
  <c r="J128" i="12"/>
  <c r="J127" i="12"/>
  <c r="J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00" i="12"/>
  <c r="J8" i="12"/>
  <c r="P135" i="10" l="1"/>
  <c r="I8" i="10"/>
  <c r="Z126" i="12"/>
  <c r="AA126" i="12"/>
  <c r="R126" i="12"/>
  <c r="S126" i="12"/>
  <c r="U126" i="12"/>
  <c r="V126" i="12"/>
  <c r="M124" i="12"/>
  <c r="AP126" i="14"/>
  <c r="AQ126" i="14"/>
  <c r="AS131" i="13"/>
  <c r="AS148" i="13"/>
  <c r="AS135" i="13"/>
  <c r="AP169" i="13"/>
  <c r="AM169" i="13"/>
  <c r="AG126" i="13"/>
  <c r="AJ127" i="13"/>
  <c r="AJ128" i="13"/>
  <c r="AJ129" i="13"/>
  <c r="AJ130" i="13"/>
  <c r="AJ131" i="13"/>
  <c r="AJ126" i="13"/>
  <c r="AG130" i="13"/>
  <c r="AG122" i="13"/>
  <c r="AG15" i="13"/>
  <c r="AF8" i="13"/>
  <c r="U127" i="13"/>
  <c r="U128" i="13"/>
  <c r="U129" i="13"/>
  <c r="U130" i="13"/>
  <c r="U131" i="13"/>
  <c r="U126" i="13"/>
  <c r="Q126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35" i="13"/>
  <c r="T136" i="13"/>
  <c r="T137" i="13"/>
  <c r="T138" i="13"/>
  <c r="T139" i="13"/>
  <c r="T140" i="13"/>
  <c r="T141" i="13"/>
  <c r="T142" i="13"/>
  <c r="T143" i="13"/>
  <c r="T144" i="13"/>
  <c r="T145" i="13"/>
  <c r="T146" i="13"/>
  <c r="T147" i="13"/>
  <c r="T148" i="13"/>
  <c r="T149" i="13"/>
  <c r="T150" i="13"/>
  <c r="T151" i="13"/>
  <c r="T152" i="13"/>
  <c r="T153" i="13"/>
  <c r="T154" i="13"/>
  <c r="T155" i="13"/>
  <c r="T156" i="13"/>
  <c r="T157" i="13"/>
  <c r="T158" i="13"/>
  <c r="T159" i="13"/>
  <c r="T160" i="13"/>
  <c r="T161" i="13"/>
  <c r="T162" i="13"/>
  <c r="T163" i="13"/>
  <c r="T164" i="13"/>
  <c r="T165" i="13"/>
  <c r="T166" i="13"/>
  <c r="T167" i="13"/>
  <c r="T168" i="13"/>
  <c r="T169" i="13"/>
  <c r="T135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169" i="13"/>
  <c r="AN79" i="9"/>
  <c r="AN126" i="9"/>
  <c r="AM126" i="9"/>
  <c r="AM8" i="9"/>
  <c r="AB126" i="9"/>
  <c r="AB127" i="9"/>
  <c r="AB128" i="9"/>
  <c r="AB129" i="9"/>
  <c r="AB130" i="9"/>
  <c r="AB131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89" i="9"/>
  <c r="AA90" i="9"/>
  <c r="AA91" i="9"/>
  <c r="AA92" i="9"/>
  <c r="AA93" i="9"/>
  <c r="AA94" i="9"/>
  <c r="AA95" i="9"/>
  <c r="AA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116" i="9"/>
  <c r="AA117" i="9"/>
  <c r="AA118" i="9"/>
  <c r="AA119" i="9"/>
  <c r="AA120" i="9"/>
  <c r="AA121" i="9"/>
  <c r="AA122" i="9"/>
  <c r="AA123" i="9"/>
  <c r="AA124" i="9"/>
  <c r="AA8" i="9"/>
  <c r="P128" i="9"/>
  <c r="P126" i="9"/>
  <c r="Y127" i="11"/>
  <c r="Y128" i="11"/>
  <c r="Y129" i="11"/>
  <c r="Y130" i="11"/>
  <c r="Y131" i="11"/>
  <c r="Y126" i="11"/>
  <c r="X127" i="11"/>
  <c r="X128" i="11"/>
  <c r="X129" i="11"/>
  <c r="X130" i="11"/>
  <c r="X131" i="11"/>
  <c r="X126" i="11"/>
  <c r="Y9" i="11"/>
  <c r="Y10" i="11"/>
  <c r="Y11" i="11"/>
  <c r="Y12" i="11"/>
  <c r="Y13" i="11"/>
  <c r="Y14" i="11"/>
  <c r="Y15" i="11"/>
  <c r="Y16" i="11"/>
  <c r="Y17" i="11"/>
  <c r="Y18" i="11"/>
  <c r="Y20" i="11"/>
  <c r="Y22" i="11"/>
  <c r="Y23" i="11"/>
  <c r="Y24" i="11"/>
  <c r="Y26" i="11"/>
  <c r="Y27" i="11"/>
  <c r="Y28" i="11"/>
  <c r="Y29" i="11"/>
  <c r="Y30" i="11"/>
  <c r="Y33" i="11"/>
  <c r="Y34" i="11"/>
  <c r="Y35" i="11"/>
  <c r="Y37" i="11"/>
  <c r="Y38" i="11"/>
  <c r="Y39" i="11"/>
  <c r="Y40" i="11"/>
  <c r="Y41" i="11"/>
  <c r="Y42" i="11"/>
  <c r="Y43" i="11"/>
  <c r="Y44" i="11"/>
  <c r="Y45" i="11"/>
  <c r="Y47" i="11"/>
  <c r="Y48" i="11"/>
  <c r="Y49" i="11"/>
  <c r="Y50" i="11"/>
  <c r="Y51" i="11"/>
  <c r="Y53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7" i="11"/>
  <c r="Y108" i="11"/>
  <c r="Y109" i="11"/>
  <c r="Y110" i="11"/>
  <c r="Y111" i="11"/>
  <c r="Y114" i="11"/>
  <c r="Y115" i="11"/>
  <c r="Y118" i="11"/>
  <c r="Y119" i="11"/>
  <c r="Y120" i="11"/>
  <c r="Y121" i="11"/>
  <c r="Y122" i="11"/>
  <c r="Y123" i="11"/>
  <c r="Y124" i="11"/>
  <c r="Y8" i="11"/>
  <c r="X9" i="11"/>
  <c r="X10" i="11"/>
  <c r="X11" i="11"/>
  <c r="X12" i="11"/>
  <c r="X13" i="11"/>
  <c r="X14" i="11"/>
  <c r="X15" i="11"/>
  <c r="X16" i="11"/>
  <c r="X17" i="11"/>
  <c r="X18" i="11"/>
  <c r="X20" i="11"/>
  <c r="X22" i="11"/>
  <c r="X23" i="11"/>
  <c r="X24" i="11"/>
  <c r="X26" i="11"/>
  <c r="X27" i="11"/>
  <c r="X28" i="11"/>
  <c r="X29" i="11"/>
  <c r="X30" i="11"/>
  <c r="X33" i="11"/>
  <c r="X34" i="11"/>
  <c r="X35" i="11"/>
  <c r="X37" i="11"/>
  <c r="X38" i="11"/>
  <c r="X39" i="11"/>
  <c r="X40" i="11"/>
  <c r="X41" i="11"/>
  <c r="X42" i="11"/>
  <c r="X43" i="11"/>
  <c r="X44" i="11"/>
  <c r="X45" i="11"/>
  <c r="X47" i="11"/>
  <c r="X48" i="11"/>
  <c r="X49" i="11"/>
  <c r="X50" i="11"/>
  <c r="X51" i="11"/>
  <c r="X53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7" i="11"/>
  <c r="X108" i="11"/>
  <c r="X109" i="11"/>
  <c r="X110" i="11"/>
  <c r="X111" i="11"/>
  <c r="X114" i="11"/>
  <c r="X115" i="11"/>
  <c r="X118" i="11"/>
  <c r="X119" i="11"/>
  <c r="X120" i="11"/>
  <c r="X121" i="11"/>
  <c r="X122" i="11"/>
  <c r="X123" i="11"/>
  <c r="X124" i="11"/>
  <c r="X8" i="11"/>
  <c r="U126" i="11"/>
  <c r="V126" i="11"/>
  <c r="AA126" i="11"/>
  <c r="V131" i="11"/>
  <c r="V130" i="11"/>
  <c r="V129" i="11"/>
  <c r="V128" i="11"/>
  <c r="V127" i="11"/>
  <c r="R128" i="11"/>
  <c r="R127" i="11"/>
  <c r="R126" i="11"/>
  <c r="S126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U116" i="11"/>
  <c r="U124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7" i="11"/>
  <c r="U118" i="11"/>
  <c r="U119" i="11"/>
  <c r="U120" i="11"/>
  <c r="U121" i="11"/>
  <c r="U122" i="11"/>
  <c r="U123" i="11"/>
  <c r="R124" i="11"/>
  <c r="I8" i="7" l="1"/>
  <c r="I9" i="7"/>
  <c r="I19" i="7"/>
  <c r="J19" i="7"/>
  <c r="V127" i="12" l="1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35" i="12"/>
  <c r="O183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4" i="12"/>
  <c r="O185" i="12"/>
  <c r="O186" i="12"/>
  <c r="O187" i="12"/>
  <c r="O188" i="12"/>
  <c r="O190" i="12"/>
  <c r="O191" i="12"/>
  <c r="O192" i="12"/>
  <c r="O193" i="12"/>
  <c r="O194" i="12"/>
  <c r="O195" i="12"/>
  <c r="O135" i="12"/>
  <c r="M8" i="12"/>
  <c r="M131" i="12"/>
  <c r="M130" i="12"/>
  <c r="L130" i="12"/>
  <c r="M129" i="12"/>
  <c r="L128" i="12"/>
  <c r="M128" i="12"/>
  <c r="M127" i="12"/>
  <c r="L127" i="12"/>
  <c r="M123" i="12"/>
  <c r="M122" i="12"/>
  <c r="M121" i="12"/>
  <c r="L121" i="12"/>
  <c r="M120" i="12"/>
  <c r="M119" i="12"/>
  <c r="M118" i="12"/>
  <c r="M117" i="12"/>
  <c r="L117" i="12"/>
  <c r="M116" i="12"/>
  <c r="M115" i="12"/>
  <c r="M114" i="12"/>
  <c r="M113" i="12"/>
  <c r="L113" i="12"/>
  <c r="M112" i="12"/>
  <c r="M111" i="12"/>
  <c r="M110" i="12"/>
  <c r="M109" i="12"/>
  <c r="L109" i="12"/>
  <c r="M108" i="12"/>
  <c r="M107" i="12"/>
  <c r="M106" i="12"/>
  <c r="M105" i="12"/>
  <c r="L105" i="12"/>
  <c r="M104" i="12"/>
  <c r="M103" i="12"/>
  <c r="M102" i="12"/>
  <c r="M101" i="12"/>
  <c r="L101" i="12"/>
  <c r="M100" i="12"/>
  <c r="M99" i="12"/>
  <c r="M98" i="12"/>
  <c r="M97" i="12"/>
  <c r="L97" i="12"/>
  <c r="M96" i="12"/>
  <c r="M95" i="12"/>
  <c r="M94" i="12"/>
  <c r="M93" i="12"/>
  <c r="L93" i="12"/>
  <c r="M92" i="12"/>
  <c r="M91" i="12"/>
  <c r="M90" i="12"/>
  <c r="M89" i="12"/>
  <c r="L89" i="12"/>
  <c r="M88" i="12"/>
  <c r="M87" i="12"/>
  <c r="L87" i="12"/>
  <c r="M86" i="12"/>
  <c r="M85" i="12"/>
  <c r="L85" i="12"/>
  <c r="M84" i="12"/>
  <c r="M83" i="12"/>
  <c r="M82" i="12"/>
  <c r="M81" i="12"/>
  <c r="L81" i="12"/>
  <c r="M80" i="12"/>
  <c r="M79" i="12"/>
  <c r="M78" i="12"/>
  <c r="M77" i="12"/>
  <c r="L77" i="12"/>
  <c r="M76" i="12"/>
  <c r="M75" i="12"/>
  <c r="M74" i="12"/>
  <c r="M73" i="12"/>
  <c r="L73" i="12"/>
  <c r="M72" i="12"/>
  <c r="M71" i="12"/>
  <c r="M70" i="12"/>
  <c r="M69" i="12"/>
  <c r="L69" i="12"/>
  <c r="M68" i="12"/>
  <c r="M67" i="12"/>
  <c r="M66" i="12"/>
  <c r="M65" i="12"/>
  <c r="L65" i="12"/>
  <c r="M64" i="12"/>
  <c r="M63" i="12"/>
  <c r="L63" i="12"/>
  <c r="M62" i="12"/>
  <c r="M61" i="12"/>
  <c r="L61" i="12"/>
  <c r="M60" i="12"/>
  <c r="M59" i="12"/>
  <c r="M58" i="12"/>
  <c r="M57" i="12"/>
  <c r="L57" i="12"/>
  <c r="M56" i="12"/>
  <c r="M55" i="12"/>
  <c r="M54" i="12"/>
  <c r="M53" i="12"/>
  <c r="L53" i="12"/>
  <c r="M52" i="12"/>
  <c r="M51" i="12"/>
  <c r="M50" i="12"/>
  <c r="M49" i="12"/>
  <c r="L49" i="12"/>
  <c r="M48" i="12"/>
  <c r="M47" i="12"/>
  <c r="M46" i="12"/>
  <c r="M45" i="12"/>
  <c r="L45" i="12"/>
  <c r="M44" i="12"/>
  <c r="M43" i="12"/>
  <c r="M42" i="12"/>
  <c r="M41" i="12"/>
  <c r="L41" i="12"/>
  <c r="M40" i="12"/>
  <c r="M39" i="12"/>
  <c r="M38" i="12"/>
  <c r="M37" i="12"/>
  <c r="L37" i="12"/>
  <c r="M36" i="12"/>
  <c r="M35" i="12"/>
  <c r="M34" i="12"/>
  <c r="M33" i="12"/>
  <c r="L33" i="12"/>
  <c r="M32" i="12"/>
  <c r="M31" i="12"/>
  <c r="M30" i="12"/>
  <c r="M29" i="12"/>
  <c r="L29" i="12"/>
  <c r="M28" i="12"/>
  <c r="M27" i="12"/>
  <c r="M26" i="12"/>
  <c r="M25" i="12"/>
  <c r="L25" i="12"/>
  <c r="M24" i="12"/>
  <c r="M23" i="12"/>
  <c r="M22" i="12"/>
  <c r="M21" i="12"/>
  <c r="L21" i="12"/>
  <c r="M20" i="12"/>
  <c r="M19" i="12"/>
  <c r="M18" i="12"/>
  <c r="M17" i="12"/>
  <c r="L17" i="12"/>
  <c r="M16" i="12"/>
  <c r="M15" i="12"/>
  <c r="M14" i="12"/>
  <c r="M13" i="12"/>
  <c r="L13" i="12"/>
  <c r="M12" i="12"/>
  <c r="M11" i="12"/>
  <c r="M10" i="12"/>
  <c r="M9" i="12"/>
  <c r="L9" i="12"/>
  <c r="I8" i="12"/>
  <c r="J124" i="12"/>
  <c r="I124" i="12"/>
  <c r="J123" i="12"/>
  <c r="I123" i="12"/>
  <c r="J122" i="12"/>
  <c r="I122" i="12"/>
  <c r="J121" i="12"/>
  <c r="I121" i="12"/>
  <c r="J120" i="12"/>
  <c r="I120" i="12"/>
  <c r="J119" i="12"/>
  <c r="I119" i="12"/>
  <c r="J118" i="12"/>
  <c r="I118" i="12"/>
  <c r="J117" i="12"/>
  <c r="I117" i="12"/>
  <c r="J116" i="12"/>
  <c r="I116" i="12"/>
  <c r="J115" i="12"/>
  <c r="I115" i="12"/>
  <c r="J114" i="12"/>
  <c r="I114" i="12"/>
  <c r="J113" i="12"/>
  <c r="I113" i="12"/>
  <c r="J112" i="12"/>
  <c r="I112" i="12"/>
  <c r="J111" i="12"/>
  <c r="I111" i="12"/>
  <c r="J110" i="12"/>
  <c r="I110" i="12"/>
  <c r="J109" i="12"/>
  <c r="I109" i="12"/>
  <c r="J108" i="12"/>
  <c r="I108" i="12"/>
  <c r="J107" i="12"/>
  <c r="I107" i="12"/>
  <c r="J106" i="12"/>
  <c r="I106" i="12"/>
  <c r="J105" i="12"/>
  <c r="I105" i="12"/>
  <c r="J104" i="12"/>
  <c r="I104" i="12"/>
  <c r="J103" i="12"/>
  <c r="I103" i="12"/>
  <c r="J102" i="12"/>
  <c r="I102" i="12"/>
  <c r="J101" i="12"/>
  <c r="I101" i="12"/>
  <c r="J100" i="12"/>
  <c r="I100" i="12"/>
  <c r="J99" i="12"/>
  <c r="I99" i="12"/>
  <c r="J98" i="12"/>
  <c r="I98" i="12"/>
  <c r="J97" i="12"/>
  <c r="I97" i="12"/>
  <c r="J96" i="12"/>
  <c r="I96" i="12"/>
  <c r="J95" i="12"/>
  <c r="I95" i="12"/>
  <c r="J94" i="12"/>
  <c r="I94" i="12"/>
  <c r="J93" i="12"/>
  <c r="I93" i="12"/>
  <c r="J92" i="12"/>
  <c r="I92" i="12"/>
  <c r="J91" i="12"/>
  <c r="I91" i="12"/>
  <c r="J90" i="12"/>
  <c r="I90" i="12"/>
  <c r="J89" i="12"/>
  <c r="I89" i="12"/>
  <c r="J88" i="12"/>
  <c r="I88" i="12"/>
  <c r="J87" i="12"/>
  <c r="I87" i="12"/>
  <c r="J86" i="12"/>
  <c r="I86" i="12"/>
  <c r="J85" i="12"/>
  <c r="I85" i="12"/>
  <c r="J84" i="12"/>
  <c r="I84" i="12"/>
  <c r="J83" i="12"/>
  <c r="I83" i="12"/>
  <c r="J82" i="12"/>
  <c r="I82" i="12"/>
  <c r="J81" i="12"/>
  <c r="I81" i="12"/>
  <c r="J80" i="12"/>
  <c r="I80" i="12"/>
  <c r="J79" i="12"/>
  <c r="I79" i="12"/>
  <c r="J78" i="12"/>
  <c r="I78" i="12"/>
  <c r="J77" i="12"/>
  <c r="I77" i="12"/>
  <c r="J76" i="12"/>
  <c r="I76" i="12"/>
  <c r="J75" i="12"/>
  <c r="I75" i="12"/>
  <c r="J74" i="12"/>
  <c r="I74" i="12"/>
  <c r="J73" i="12"/>
  <c r="I73" i="12"/>
  <c r="J72" i="12"/>
  <c r="I72" i="12"/>
  <c r="J71" i="12"/>
  <c r="I71" i="12"/>
  <c r="J70" i="12"/>
  <c r="I70" i="12"/>
  <c r="J69" i="12"/>
  <c r="I69" i="12"/>
  <c r="J68" i="12"/>
  <c r="I68" i="12"/>
  <c r="J67" i="12"/>
  <c r="I67" i="12"/>
  <c r="J66" i="12"/>
  <c r="I66" i="12"/>
  <c r="J65" i="12"/>
  <c r="I65" i="12"/>
  <c r="J64" i="12"/>
  <c r="I64" i="12"/>
  <c r="J63" i="12"/>
  <c r="I63" i="12"/>
  <c r="J62" i="12"/>
  <c r="I62" i="12"/>
  <c r="J61" i="12"/>
  <c r="I61" i="12"/>
  <c r="J60" i="12"/>
  <c r="I60" i="12"/>
  <c r="J59" i="12"/>
  <c r="I59" i="12"/>
  <c r="J58" i="12"/>
  <c r="I58" i="12"/>
  <c r="J57" i="12"/>
  <c r="I57" i="12"/>
  <c r="J56" i="12"/>
  <c r="I56" i="12"/>
  <c r="J55" i="12"/>
  <c r="I55" i="12"/>
  <c r="J54" i="12"/>
  <c r="I54" i="12"/>
  <c r="J53" i="12"/>
  <c r="I53" i="12"/>
  <c r="J52" i="12"/>
  <c r="I52" i="12"/>
  <c r="J51" i="12"/>
  <c r="I51" i="12"/>
  <c r="J50" i="12"/>
  <c r="I50" i="12"/>
  <c r="J49" i="12"/>
  <c r="I49" i="12"/>
  <c r="J48" i="12"/>
  <c r="I48" i="12"/>
  <c r="J47" i="12"/>
  <c r="I47" i="12"/>
  <c r="J46" i="12"/>
  <c r="I46" i="12"/>
  <c r="J45" i="12"/>
  <c r="I45" i="12"/>
  <c r="J44" i="12"/>
  <c r="I44" i="12"/>
  <c r="J43" i="12"/>
  <c r="I43" i="12"/>
  <c r="J42" i="12"/>
  <c r="I42" i="12"/>
  <c r="J41" i="12"/>
  <c r="I41" i="12"/>
  <c r="J40" i="12"/>
  <c r="I40" i="12"/>
  <c r="J39" i="12"/>
  <c r="I39" i="12"/>
  <c r="J38" i="12"/>
  <c r="I38" i="12"/>
  <c r="J37" i="12"/>
  <c r="I37" i="12"/>
  <c r="J36" i="12"/>
  <c r="I36" i="12"/>
  <c r="J35" i="12"/>
  <c r="I35" i="12"/>
  <c r="J34" i="12"/>
  <c r="I34" i="12"/>
  <c r="J33" i="12"/>
  <c r="I33" i="12"/>
  <c r="J32" i="12"/>
  <c r="I32" i="12"/>
  <c r="J31" i="12"/>
  <c r="I31" i="12"/>
  <c r="J30" i="12"/>
  <c r="I30" i="12"/>
  <c r="J29" i="12"/>
  <c r="I29" i="12"/>
  <c r="J28" i="12"/>
  <c r="I28" i="12"/>
  <c r="J27" i="12"/>
  <c r="I27" i="12"/>
  <c r="J26" i="12"/>
  <c r="I26" i="12"/>
  <c r="J25" i="12"/>
  <c r="I25" i="12"/>
  <c r="J24" i="12"/>
  <c r="I24" i="12"/>
  <c r="J23" i="12"/>
  <c r="I23" i="12"/>
  <c r="J22" i="12"/>
  <c r="I22" i="12"/>
  <c r="J21" i="12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AN8" i="14"/>
  <c r="AL127" i="14"/>
  <c r="AL126" i="14"/>
  <c r="AN124" i="14"/>
  <c r="AN123" i="14"/>
  <c r="AN122" i="14"/>
  <c r="AN121" i="14"/>
  <c r="AN120" i="14"/>
  <c r="AN119" i="14"/>
  <c r="AN118" i="14"/>
  <c r="AN117" i="14"/>
  <c r="AM117" i="14"/>
  <c r="AN116" i="14"/>
  <c r="AM116" i="14"/>
  <c r="AN115" i="14"/>
  <c r="AM115" i="14"/>
  <c r="AN114" i="14"/>
  <c r="AM114" i="14"/>
  <c r="AN113" i="14"/>
  <c r="AM113" i="14"/>
  <c r="AN112" i="14"/>
  <c r="AM112" i="14"/>
  <c r="AN111" i="14"/>
  <c r="AM111" i="14"/>
  <c r="AN110" i="14"/>
  <c r="AN109" i="14"/>
  <c r="AM109" i="14"/>
  <c r="AN108" i="14"/>
  <c r="AN107" i="14"/>
  <c r="AN106" i="14"/>
  <c r="AN105" i="14"/>
  <c r="AN104" i="14"/>
  <c r="AN103" i="14"/>
  <c r="AN102" i="14"/>
  <c r="AN101" i="14"/>
  <c r="AN100" i="14"/>
  <c r="AN99" i="14"/>
  <c r="AN98" i="14"/>
  <c r="AN97" i="14"/>
  <c r="AN96" i="14"/>
  <c r="AN95" i="14"/>
  <c r="AN94" i="14"/>
  <c r="AN93" i="14"/>
  <c r="AN92" i="14"/>
  <c r="AN91" i="14"/>
  <c r="AN90" i="14"/>
  <c r="AN89" i="14"/>
  <c r="AN88" i="14"/>
  <c r="AN87" i="14"/>
  <c r="AN86" i="14"/>
  <c r="AN85" i="14"/>
  <c r="AN84" i="14"/>
  <c r="AN83" i="14"/>
  <c r="AN82" i="14"/>
  <c r="AN81" i="14"/>
  <c r="AN80" i="14"/>
  <c r="AN79" i="14"/>
  <c r="AN78" i="14"/>
  <c r="AN77" i="14"/>
  <c r="AN76" i="14"/>
  <c r="AN75" i="14"/>
  <c r="AN74" i="14"/>
  <c r="AN73" i="14"/>
  <c r="AN72" i="14"/>
  <c r="AN71" i="14"/>
  <c r="AN70" i="14"/>
  <c r="AN69" i="14"/>
  <c r="AM69" i="14"/>
  <c r="AN68" i="14"/>
  <c r="AM68" i="14"/>
  <c r="AN67" i="14"/>
  <c r="AM67" i="14"/>
  <c r="AN66" i="14"/>
  <c r="AN65" i="14"/>
  <c r="AM65" i="14"/>
  <c r="AN64" i="14"/>
  <c r="AM64" i="14"/>
  <c r="AN63" i="14"/>
  <c r="AN62" i="14"/>
  <c r="AM62" i="14"/>
  <c r="AN61" i="14"/>
  <c r="AM61" i="14"/>
  <c r="AN60" i="14"/>
  <c r="AM60" i="14"/>
  <c r="AN59" i="14"/>
  <c r="AN58" i="14"/>
  <c r="AM58" i="14"/>
  <c r="AN57" i="14"/>
  <c r="AN56" i="14"/>
  <c r="AM56" i="14"/>
  <c r="AN55" i="14"/>
  <c r="AN54" i="14"/>
  <c r="AN53" i="14"/>
  <c r="AM53" i="14"/>
  <c r="AN52" i="14"/>
  <c r="AM52" i="14"/>
  <c r="AN51" i="14"/>
  <c r="AN50" i="14"/>
  <c r="AN49" i="14"/>
  <c r="AN48" i="14"/>
  <c r="AM48" i="14"/>
  <c r="AN47" i="14"/>
  <c r="AM47" i="14"/>
  <c r="AN46" i="14"/>
  <c r="AM46" i="14"/>
  <c r="AN45" i="14"/>
  <c r="AM45" i="14"/>
  <c r="AN44" i="14"/>
  <c r="AN43" i="14"/>
  <c r="AM43" i="14"/>
  <c r="AN42" i="14"/>
  <c r="AN41" i="14"/>
  <c r="AM41" i="14"/>
  <c r="AN40" i="14"/>
  <c r="AM40" i="14"/>
  <c r="AN39" i="14"/>
  <c r="AN38" i="14"/>
  <c r="AN37" i="14"/>
  <c r="AN36" i="14"/>
  <c r="AM36" i="14"/>
  <c r="AN35" i="14"/>
  <c r="AM35" i="14"/>
  <c r="AN34" i="14"/>
  <c r="AN33" i="14"/>
  <c r="AM33" i="14"/>
  <c r="AN32" i="14"/>
  <c r="AM32" i="14"/>
  <c r="AN31" i="14"/>
  <c r="AM31" i="14"/>
  <c r="AN30" i="14"/>
  <c r="AM30" i="14"/>
  <c r="AN29" i="14"/>
  <c r="AM29" i="14"/>
  <c r="AN28" i="14"/>
  <c r="AM28" i="14"/>
  <c r="AN27" i="14"/>
  <c r="AM27" i="14"/>
  <c r="AN26" i="14"/>
  <c r="AM26" i="14"/>
  <c r="AN25" i="14"/>
  <c r="AM25" i="14"/>
  <c r="AN24" i="14"/>
  <c r="AM24" i="14"/>
  <c r="AN23" i="14"/>
  <c r="AN22" i="14"/>
  <c r="AM22" i="14"/>
  <c r="AN21" i="14"/>
  <c r="AM21" i="14"/>
  <c r="AN20" i="14"/>
  <c r="AN19" i="14"/>
  <c r="AM19" i="14"/>
  <c r="AN18" i="14"/>
  <c r="AN17" i="14"/>
  <c r="AM17" i="14"/>
  <c r="AN16" i="14"/>
  <c r="AN15" i="14"/>
  <c r="AN14" i="14"/>
  <c r="AM14" i="14"/>
  <c r="AN13" i="14"/>
  <c r="AM13" i="14"/>
  <c r="AN12" i="14"/>
  <c r="AN11" i="14"/>
  <c r="AM11" i="14"/>
  <c r="AN10" i="14"/>
  <c r="AN9" i="14"/>
  <c r="AH8" i="14"/>
  <c r="AJ8" i="14"/>
  <c r="AK6" i="14"/>
  <c r="AJ9" i="14"/>
  <c r="AJ10" i="14"/>
  <c r="AJ11" i="14"/>
  <c r="AJ12" i="14"/>
  <c r="AJ13" i="14"/>
  <c r="AJ14" i="14"/>
  <c r="AJ15" i="14"/>
  <c r="AJ16" i="14"/>
  <c r="AJ17" i="14"/>
  <c r="AJ18" i="14"/>
  <c r="AJ19" i="14"/>
  <c r="AJ20" i="14"/>
  <c r="AJ21" i="14"/>
  <c r="AJ22" i="14"/>
  <c r="AJ23" i="14"/>
  <c r="AJ24" i="14"/>
  <c r="AJ25" i="14"/>
  <c r="AJ26" i="14"/>
  <c r="AJ27" i="14"/>
  <c r="AJ28" i="14"/>
  <c r="AJ29" i="14"/>
  <c r="AJ30" i="14"/>
  <c r="AJ31" i="14"/>
  <c r="AJ32" i="14"/>
  <c r="AJ33" i="14"/>
  <c r="AJ34" i="14"/>
  <c r="AJ35" i="14"/>
  <c r="AJ36" i="14"/>
  <c r="AJ37" i="14"/>
  <c r="AJ38" i="14"/>
  <c r="AJ39" i="14"/>
  <c r="AJ40" i="14"/>
  <c r="AJ41" i="14"/>
  <c r="AJ42" i="14"/>
  <c r="AJ43" i="14"/>
  <c r="AJ44" i="14"/>
  <c r="AJ45" i="14"/>
  <c r="AJ46" i="14"/>
  <c r="AJ47" i="14"/>
  <c r="AJ48" i="14"/>
  <c r="AJ49" i="14"/>
  <c r="AJ50" i="14"/>
  <c r="AJ51" i="14"/>
  <c r="AJ52" i="14"/>
  <c r="AJ53" i="14"/>
  <c r="AJ54" i="14"/>
  <c r="AJ55" i="14"/>
  <c r="AJ56" i="14"/>
  <c r="AJ57" i="14"/>
  <c r="AJ58" i="14"/>
  <c r="AJ59" i="14"/>
  <c r="AJ60" i="14"/>
  <c r="AJ61" i="14"/>
  <c r="AJ62" i="14"/>
  <c r="AJ63" i="14"/>
  <c r="AJ64" i="14"/>
  <c r="AJ65" i="14"/>
  <c r="AJ66" i="14"/>
  <c r="AJ67" i="14"/>
  <c r="AJ68" i="14"/>
  <c r="AJ69" i="14"/>
  <c r="AJ70" i="14"/>
  <c r="AJ71" i="14"/>
  <c r="AJ72" i="14"/>
  <c r="AJ73" i="14"/>
  <c r="AJ74" i="14"/>
  <c r="AJ75" i="14"/>
  <c r="AJ76" i="14"/>
  <c r="AJ77" i="14"/>
  <c r="AJ78" i="14"/>
  <c r="AJ79" i="14"/>
  <c r="AJ80" i="14"/>
  <c r="AJ81" i="14"/>
  <c r="AJ82" i="14"/>
  <c r="AJ83" i="14"/>
  <c r="AJ84" i="14"/>
  <c r="AJ85" i="14"/>
  <c r="AJ86" i="14"/>
  <c r="AJ87" i="14"/>
  <c r="AJ88" i="14"/>
  <c r="AJ89" i="14"/>
  <c r="AJ90" i="14"/>
  <c r="AJ91" i="14"/>
  <c r="AJ92" i="14"/>
  <c r="AJ93" i="14"/>
  <c r="AJ94" i="14"/>
  <c r="AJ95" i="14"/>
  <c r="AJ96" i="14"/>
  <c r="AJ97" i="14"/>
  <c r="AJ98" i="14"/>
  <c r="AJ99" i="14"/>
  <c r="AJ100" i="14"/>
  <c r="AJ101" i="14"/>
  <c r="AJ102" i="14"/>
  <c r="AJ103" i="14"/>
  <c r="AJ104" i="14"/>
  <c r="AJ105" i="14"/>
  <c r="AJ106" i="14"/>
  <c r="AJ107" i="14"/>
  <c r="AJ108" i="14"/>
  <c r="AJ109" i="14"/>
  <c r="AJ110" i="14"/>
  <c r="AJ111" i="14"/>
  <c r="AJ112" i="14"/>
  <c r="AJ113" i="14"/>
  <c r="AJ114" i="14"/>
  <c r="AJ115" i="14"/>
  <c r="AJ116" i="14"/>
  <c r="AJ117" i="14"/>
  <c r="AJ118" i="14"/>
  <c r="AJ119" i="14"/>
  <c r="AJ120" i="14"/>
  <c r="AJ121" i="14"/>
  <c r="AJ122" i="14"/>
  <c r="AJ123" i="14"/>
  <c r="AJ124" i="14"/>
  <c r="R8" i="14"/>
  <c r="S6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S32" i="14" s="1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S72" i="14" s="1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S96" i="14" s="1"/>
  <c r="R97" i="14"/>
  <c r="R98" i="14"/>
  <c r="R99" i="14"/>
  <c r="R100" i="14"/>
  <c r="R101" i="14"/>
  <c r="R102" i="14"/>
  <c r="R103" i="14"/>
  <c r="R104" i="14"/>
  <c r="S104" i="14" s="1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O8" i="14"/>
  <c r="P6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AL132" i="14"/>
  <c r="AG84" i="14"/>
  <c r="H132" i="14"/>
  <c r="H126" i="14"/>
  <c r="J126" i="14" s="1"/>
  <c r="H127" i="14"/>
  <c r="AQ131" i="14"/>
  <c r="AP131" i="14"/>
  <c r="AL131" i="14"/>
  <c r="AJ131" i="14"/>
  <c r="AH131" i="14"/>
  <c r="AE131" i="14"/>
  <c r="AD131" i="14"/>
  <c r="AB131" i="14"/>
  <c r="AA131" i="14"/>
  <c r="Y131" i="14"/>
  <c r="X131" i="14"/>
  <c r="V131" i="14"/>
  <c r="U131" i="14"/>
  <c r="R131" i="14"/>
  <c r="O131" i="14"/>
  <c r="M131" i="14"/>
  <c r="L131" i="14"/>
  <c r="H131" i="14"/>
  <c r="J131" i="14" s="1"/>
  <c r="AQ130" i="14"/>
  <c r="AP130" i="14"/>
  <c r="AL130" i="14"/>
  <c r="AJ130" i="14"/>
  <c r="AH130" i="14"/>
  <c r="AE130" i="14"/>
  <c r="AD130" i="14"/>
  <c r="AB130" i="14"/>
  <c r="AA130" i="14"/>
  <c r="Y130" i="14"/>
  <c r="X130" i="14"/>
  <c r="V130" i="14"/>
  <c r="U130" i="14"/>
  <c r="R130" i="14"/>
  <c r="O130" i="14"/>
  <c r="M130" i="14"/>
  <c r="L130" i="14"/>
  <c r="H130" i="14"/>
  <c r="J130" i="14" s="1"/>
  <c r="AQ129" i="14"/>
  <c r="AP129" i="14"/>
  <c r="AL129" i="14"/>
  <c r="AJ129" i="14"/>
  <c r="AH129" i="14"/>
  <c r="AE129" i="14"/>
  <c r="AD129" i="14"/>
  <c r="AB129" i="14"/>
  <c r="AA129" i="14"/>
  <c r="Y129" i="14"/>
  <c r="X129" i="14"/>
  <c r="V129" i="14"/>
  <c r="U129" i="14"/>
  <c r="R129" i="14"/>
  <c r="O129" i="14"/>
  <c r="M129" i="14"/>
  <c r="L129" i="14"/>
  <c r="H129" i="14"/>
  <c r="J129" i="14" s="1"/>
  <c r="AQ128" i="14"/>
  <c r="AP128" i="14"/>
  <c r="AL128" i="14"/>
  <c r="AJ128" i="14"/>
  <c r="AH128" i="14"/>
  <c r="AE128" i="14"/>
  <c r="AD128" i="14"/>
  <c r="AB128" i="14"/>
  <c r="AA128" i="14"/>
  <c r="Y128" i="14"/>
  <c r="X128" i="14"/>
  <c r="V128" i="14"/>
  <c r="U128" i="14"/>
  <c r="R128" i="14"/>
  <c r="O128" i="14"/>
  <c r="M128" i="14"/>
  <c r="L128" i="14"/>
  <c r="H128" i="14"/>
  <c r="AQ127" i="14"/>
  <c r="AP127" i="14"/>
  <c r="AJ127" i="14"/>
  <c r="AE127" i="14"/>
  <c r="AD127" i="14"/>
  <c r="AB127" i="14"/>
  <c r="AA127" i="14"/>
  <c r="Y127" i="14"/>
  <c r="X127" i="14"/>
  <c r="V127" i="14"/>
  <c r="U127" i="14"/>
  <c r="R127" i="14"/>
  <c r="O127" i="14"/>
  <c r="M127" i="14"/>
  <c r="L127" i="14"/>
  <c r="AJ126" i="14"/>
  <c r="AE126" i="14"/>
  <c r="AB126" i="14"/>
  <c r="AA126" i="14"/>
  <c r="Y126" i="14"/>
  <c r="X126" i="14"/>
  <c r="V126" i="14"/>
  <c r="U126" i="14"/>
  <c r="R126" i="14"/>
  <c r="O126" i="14"/>
  <c r="M126" i="14"/>
  <c r="L126" i="14"/>
  <c r="AQ124" i="14"/>
  <c r="AP124" i="14"/>
  <c r="AH124" i="14"/>
  <c r="AE124" i="14"/>
  <c r="AD124" i="14"/>
  <c r="AB124" i="14"/>
  <c r="AA124" i="14"/>
  <c r="Y124" i="14"/>
  <c r="X124" i="14"/>
  <c r="V124" i="14"/>
  <c r="U124" i="14"/>
  <c r="M124" i="14"/>
  <c r="L124" i="14"/>
  <c r="J124" i="14"/>
  <c r="AQ123" i="14"/>
  <c r="AP123" i="14"/>
  <c r="AH123" i="14"/>
  <c r="AE123" i="14"/>
  <c r="AD123" i="14"/>
  <c r="AB123" i="14"/>
  <c r="AA123" i="14"/>
  <c r="Y123" i="14"/>
  <c r="X123" i="14"/>
  <c r="V123" i="14"/>
  <c r="U123" i="14"/>
  <c r="M123" i="14"/>
  <c r="L123" i="14"/>
  <c r="J123" i="14"/>
  <c r="AQ122" i="14"/>
  <c r="AP122" i="14"/>
  <c r="AH122" i="14"/>
  <c r="AE122" i="14"/>
  <c r="AD122" i="14"/>
  <c r="AB122" i="14"/>
  <c r="AA122" i="14"/>
  <c r="Y122" i="14"/>
  <c r="X122" i="14"/>
  <c r="V122" i="14"/>
  <c r="U122" i="14"/>
  <c r="M122" i="14"/>
  <c r="L122" i="14"/>
  <c r="J122" i="14"/>
  <c r="AQ121" i="14"/>
  <c r="AP121" i="14"/>
  <c r="AH121" i="14"/>
  <c r="AE121" i="14"/>
  <c r="AD121" i="14"/>
  <c r="AB121" i="14"/>
  <c r="AA121" i="14"/>
  <c r="Y121" i="14"/>
  <c r="X121" i="14"/>
  <c r="V121" i="14"/>
  <c r="U121" i="14"/>
  <c r="M121" i="14"/>
  <c r="L121" i="14"/>
  <c r="J121" i="14"/>
  <c r="AQ120" i="14"/>
  <c r="AP120" i="14"/>
  <c r="AH120" i="14"/>
  <c r="AE120" i="14"/>
  <c r="AD120" i="14"/>
  <c r="AB120" i="14"/>
  <c r="AA120" i="14"/>
  <c r="Y120" i="14"/>
  <c r="X120" i="14"/>
  <c r="V120" i="14"/>
  <c r="U120" i="14"/>
  <c r="M120" i="14"/>
  <c r="L120" i="14"/>
  <c r="J120" i="14"/>
  <c r="AQ119" i="14"/>
  <c r="AP119" i="14"/>
  <c r="AH119" i="14"/>
  <c r="AE119" i="14"/>
  <c r="AD119" i="14"/>
  <c r="AB119" i="14"/>
  <c r="AA119" i="14"/>
  <c r="Y119" i="14"/>
  <c r="X119" i="14"/>
  <c r="V119" i="14"/>
  <c r="U119" i="14"/>
  <c r="M119" i="14"/>
  <c r="L119" i="14"/>
  <c r="J119" i="14"/>
  <c r="AQ118" i="14"/>
  <c r="AP118" i="14"/>
  <c r="AH118" i="14"/>
  <c r="AE118" i="14"/>
  <c r="AD118" i="14"/>
  <c r="AB118" i="14"/>
  <c r="AA118" i="14"/>
  <c r="Y118" i="14"/>
  <c r="X118" i="14"/>
  <c r="V118" i="14"/>
  <c r="U118" i="14"/>
  <c r="M118" i="14"/>
  <c r="L118" i="14"/>
  <c r="J118" i="14"/>
  <c r="AQ117" i="14"/>
  <c r="AP117" i="14"/>
  <c r="AH117" i="14"/>
  <c r="AE117" i="14"/>
  <c r="AD117" i="14"/>
  <c r="AB117" i="14"/>
  <c r="AA117" i="14"/>
  <c r="Y117" i="14"/>
  <c r="X117" i="14"/>
  <c r="V117" i="14"/>
  <c r="U117" i="14"/>
  <c r="M117" i="14"/>
  <c r="L117" i="14"/>
  <c r="J117" i="14"/>
  <c r="AQ116" i="14"/>
  <c r="AP116" i="14"/>
  <c r="AH116" i="14"/>
  <c r="AE116" i="14"/>
  <c r="AD116" i="14"/>
  <c r="AB116" i="14"/>
  <c r="AA116" i="14"/>
  <c r="Y116" i="14"/>
  <c r="X116" i="14"/>
  <c r="V116" i="14"/>
  <c r="U116" i="14"/>
  <c r="M116" i="14"/>
  <c r="L116" i="14"/>
  <c r="J116" i="14"/>
  <c r="AQ115" i="14"/>
  <c r="AP115" i="14"/>
  <c r="AH115" i="14"/>
  <c r="AE115" i="14"/>
  <c r="AD115" i="14"/>
  <c r="AB115" i="14"/>
  <c r="AA115" i="14"/>
  <c r="Y115" i="14"/>
  <c r="X115" i="14"/>
  <c r="V115" i="14"/>
  <c r="U115" i="14"/>
  <c r="M115" i="14"/>
  <c r="L115" i="14"/>
  <c r="J115" i="14"/>
  <c r="AQ114" i="14"/>
  <c r="AP114" i="14"/>
  <c r="AH114" i="14"/>
  <c r="AE114" i="14"/>
  <c r="AD114" i="14"/>
  <c r="AB114" i="14"/>
  <c r="AA114" i="14"/>
  <c r="Y114" i="14"/>
  <c r="X114" i="14"/>
  <c r="V114" i="14"/>
  <c r="U114" i="14"/>
  <c r="M114" i="14"/>
  <c r="L114" i="14"/>
  <c r="J114" i="14"/>
  <c r="AQ113" i="14"/>
  <c r="AP113" i="14"/>
  <c r="AH113" i="14"/>
  <c r="AE113" i="14"/>
  <c r="AD113" i="14"/>
  <c r="AB113" i="14"/>
  <c r="AA113" i="14"/>
  <c r="Y113" i="14"/>
  <c r="X113" i="14"/>
  <c r="V113" i="14"/>
  <c r="U113" i="14"/>
  <c r="M113" i="14"/>
  <c r="L113" i="14"/>
  <c r="J113" i="14"/>
  <c r="AQ112" i="14"/>
  <c r="AP112" i="14"/>
  <c r="AH112" i="14"/>
  <c r="AE112" i="14"/>
  <c r="AD112" i="14"/>
  <c r="AB112" i="14"/>
  <c r="AA112" i="14"/>
  <c r="Y112" i="14"/>
  <c r="X112" i="14"/>
  <c r="V112" i="14"/>
  <c r="U112" i="14"/>
  <c r="M112" i="14"/>
  <c r="L112" i="14"/>
  <c r="J112" i="14"/>
  <c r="AQ111" i="14"/>
  <c r="AP111" i="14"/>
  <c r="AH111" i="14"/>
  <c r="AE111" i="14"/>
  <c r="AD111" i="14"/>
  <c r="AB111" i="14"/>
  <c r="AA111" i="14"/>
  <c r="Y111" i="14"/>
  <c r="X111" i="14"/>
  <c r="V111" i="14"/>
  <c r="U111" i="14"/>
  <c r="M111" i="14"/>
  <c r="L111" i="14"/>
  <c r="J111" i="14"/>
  <c r="AQ110" i="14"/>
  <c r="AP110" i="14"/>
  <c r="AH110" i="14"/>
  <c r="AE110" i="14"/>
  <c r="AD110" i="14"/>
  <c r="AB110" i="14"/>
  <c r="AA110" i="14"/>
  <c r="Y110" i="14"/>
  <c r="X110" i="14"/>
  <c r="V110" i="14"/>
  <c r="U110" i="14"/>
  <c r="M110" i="14"/>
  <c r="L110" i="14"/>
  <c r="J110" i="14"/>
  <c r="AQ109" i="14"/>
  <c r="AP109" i="14"/>
  <c r="AH109" i="14"/>
  <c r="AE109" i="14"/>
  <c r="AD109" i="14"/>
  <c r="AB109" i="14"/>
  <c r="AA109" i="14"/>
  <c r="Y109" i="14"/>
  <c r="X109" i="14"/>
  <c r="V109" i="14"/>
  <c r="U109" i="14"/>
  <c r="M109" i="14"/>
  <c r="L109" i="14"/>
  <c r="J109" i="14"/>
  <c r="AQ108" i="14"/>
  <c r="AP108" i="14"/>
  <c r="AH108" i="14"/>
  <c r="AE108" i="14"/>
  <c r="AD108" i="14"/>
  <c r="AB108" i="14"/>
  <c r="AA108" i="14"/>
  <c r="Y108" i="14"/>
  <c r="X108" i="14"/>
  <c r="V108" i="14"/>
  <c r="U108" i="14"/>
  <c r="M108" i="14"/>
  <c r="L108" i="14"/>
  <c r="J108" i="14"/>
  <c r="AQ107" i="14"/>
  <c r="AP107" i="14"/>
  <c r="AH107" i="14"/>
  <c r="AE107" i="14"/>
  <c r="AD107" i="14"/>
  <c r="AB107" i="14"/>
  <c r="AA107" i="14"/>
  <c r="Y107" i="14"/>
  <c r="X107" i="14"/>
  <c r="V107" i="14"/>
  <c r="U107" i="14"/>
  <c r="M107" i="14"/>
  <c r="L107" i="14"/>
  <c r="J107" i="14"/>
  <c r="AQ106" i="14"/>
  <c r="AP106" i="14"/>
  <c r="AH106" i="14"/>
  <c r="AE106" i="14"/>
  <c r="AD106" i="14"/>
  <c r="AB106" i="14"/>
  <c r="AA106" i="14"/>
  <c r="Y106" i="14"/>
  <c r="X106" i="14"/>
  <c r="V106" i="14"/>
  <c r="U106" i="14"/>
  <c r="M106" i="14"/>
  <c r="L106" i="14"/>
  <c r="J106" i="14"/>
  <c r="AQ105" i="14"/>
  <c r="AP105" i="14"/>
  <c r="AH105" i="14"/>
  <c r="AE105" i="14"/>
  <c r="AD105" i="14"/>
  <c r="AB105" i="14"/>
  <c r="AA105" i="14"/>
  <c r="Y105" i="14"/>
  <c r="X105" i="14"/>
  <c r="V105" i="14"/>
  <c r="U105" i="14"/>
  <c r="M105" i="14"/>
  <c r="L105" i="14"/>
  <c r="J105" i="14"/>
  <c r="AQ104" i="14"/>
  <c r="AP104" i="14"/>
  <c r="AH104" i="14"/>
  <c r="AE104" i="14"/>
  <c r="AD104" i="14"/>
  <c r="AB104" i="14"/>
  <c r="AA104" i="14"/>
  <c r="Y104" i="14"/>
  <c r="X104" i="14"/>
  <c r="V104" i="14"/>
  <c r="U104" i="14"/>
  <c r="M104" i="14"/>
  <c r="L104" i="14"/>
  <c r="J104" i="14"/>
  <c r="AQ103" i="14"/>
  <c r="AP103" i="14"/>
  <c r="AH103" i="14"/>
  <c r="AE103" i="14"/>
  <c r="AD103" i="14"/>
  <c r="AB103" i="14"/>
  <c r="AA103" i="14"/>
  <c r="Y103" i="14"/>
  <c r="X103" i="14"/>
  <c r="V103" i="14"/>
  <c r="U103" i="14"/>
  <c r="M103" i="14"/>
  <c r="L103" i="14"/>
  <c r="J103" i="14"/>
  <c r="AQ102" i="14"/>
  <c r="AP102" i="14"/>
  <c r="AH102" i="14"/>
  <c r="AE102" i="14"/>
  <c r="AD102" i="14"/>
  <c r="AB102" i="14"/>
  <c r="AA102" i="14"/>
  <c r="Y102" i="14"/>
  <c r="X102" i="14"/>
  <c r="V102" i="14"/>
  <c r="U102" i="14"/>
  <c r="M102" i="14"/>
  <c r="L102" i="14"/>
  <c r="J102" i="14"/>
  <c r="AQ101" i="14"/>
  <c r="AP101" i="14"/>
  <c r="AH101" i="14"/>
  <c r="AE101" i="14"/>
  <c r="AD101" i="14"/>
  <c r="AB101" i="14"/>
  <c r="AA101" i="14"/>
  <c r="Y101" i="14"/>
  <c r="X101" i="14"/>
  <c r="V101" i="14"/>
  <c r="U101" i="14"/>
  <c r="M101" i="14"/>
  <c r="L101" i="14"/>
  <c r="J101" i="14"/>
  <c r="AQ100" i="14"/>
  <c r="AP100" i="14"/>
  <c r="AH100" i="14"/>
  <c r="AE100" i="14"/>
  <c r="AD100" i="14"/>
  <c r="AB100" i="14"/>
  <c r="AA100" i="14"/>
  <c r="Y100" i="14"/>
  <c r="X100" i="14"/>
  <c r="V100" i="14"/>
  <c r="U100" i="14"/>
  <c r="M100" i="14"/>
  <c r="L100" i="14"/>
  <c r="J100" i="14"/>
  <c r="AQ99" i="14"/>
  <c r="AP99" i="14"/>
  <c r="AH99" i="14"/>
  <c r="AE99" i="14"/>
  <c r="AD99" i="14"/>
  <c r="AB99" i="14"/>
  <c r="AA99" i="14"/>
  <c r="Y99" i="14"/>
  <c r="X99" i="14"/>
  <c r="V99" i="14"/>
  <c r="U99" i="14"/>
  <c r="M99" i="14"/>
  <c r="L99" i="14"/>
  <c r="J99" i="14"/>
  <c r="AQ98" i="14"/>
  <c r="AP98" i="14"/>
  <c r="AH98" i="14"/>
  <c r="AE98" i="14"/>
  <c r="AD98" i="14"/>
  <c r="AB98" i="14"/>
  <c r="AA98" i="14"/>
  <c r="Y98" i="14"/>
  <c r="X98" i="14"/>
  <c r="V98" i="14"/>
  <c r="U98" i="14"/>
  <c r="M98" i="14"/>
  <c r="L98" i="14"/>
  <c r="J98" i="14"/>
  <c r="AQ97" i="14"/>
  <c r="AP97" i="14"/>
  <c r="AH97" i="14"/>
  <c r="AE97" i="14"/>
  <c r="AD97" i="14"/>
  <c r="AB97" i="14"/>
  <c r="AA97" i="14"/>
  <c r="Y97" i="14"/>
  <c r="X97" i="14"/>
  <c r="V97" i="14"/>
  <c r="U97" i="14"/>
  <c r="M97" i="14"/>
  <c r="L97" i="14"/>
  <c r="J97" i="14"/>
  <c r="AQ96" i="14"/>
  <c r="AP96" i="14"/>
  <c r="AH96" i="14"/>
  <c r="AE96" i="14"/>
  <c r="AD96" i="14"/>
  <c r="AB96" i="14"/>
  <c r="AA96" i="14"/>
  <c r="Y96" i="14"/>
  <c r="X96" i="14"/>
  <c r="V96" i="14"/>
  <c r="U96" i="14"/>
  <c r="M96" i="14"/>
  <c r="L96" i="14"/>
  <c r="J96" i="14"/>
  <c r="AQ95" i="14"/>
  <c r="AP95" i="14"/>
  <c r="AH95" i="14"/>
  <c r="AE95" i="14"/>
  <c r="AD95" i="14"/>
  <c r="AB95" i="14"/>
  <c r="AA95" i="14"/>
  <c r="Y95" i="14"/>
  <c r="X95" i="14"/>
  <c r="V95" i="14"/>
  <c r="U95" i="14"/>
  <c r="M95" i="14"/>
  <c r="L95" i="14"/>
  <c r="J95" i="14"/>
  <c r="AQ94" i="14"/>
  <c r="AP94" i="14"/>
  <c r="AH94" i="14"/>
  <c r="AE94" i="14"/>
  <c r="AD94" i="14"/>
  <c r="AB94" i="14"/>
  <c r="AA94" i="14"/>
  <c r="Y94" i="14"/>
  <c r="X94" i="14"/>
  <c r="V94" i="14"/>
  <c r="U94" i="14"/>
  <c r="M94" i="14"/>
  <c r="L94" i="14"/>
  <c r="J94" i="14"/>
  <c r="AQ93" i="14"/>
  <c r="AP93" i="14"/>
  <c r="AH93" i="14"/>
  <c r="AE93" i="14"/>
  <c r="AD93" i="14"/>
  <c r="AB93" i="14"/>
  <c r="AA93" i="14"/>
  <c r="Y93" i="14"/>
  <c r="X93" i="14"/>
  <c r="V93" i="14"/>
  <c r="U93" i="14"/>
  <c r="M93" i="14"/>
  <c r="L93" i="14"/>
  <c r="J93" i="14"/>
  <c r="AQ92" i="14"/>
  <c r="AP92" i="14"/>
  <c r="AH92" i="14"/>
  <c r="AE92" i="14"/>
  <c r="AD92" i="14"/>
  <c r="AB92" i="14"/>
  <c r="AA92" i="14"/>
  <c r="Y92" i="14"/>
  <c r="X92" i="14"/>
  <c r="V92" i="14"/>
  <c r="U92" i="14"/>
  <c r="M92" i="14"/>
  <c r="L92" i="14"/>
  <c r="J92" i="14"/>
  <c r="AQ91" i="14"/>
  <c r="AP91" i="14"/>
  <c r="AH91" i="14"/>
  <c r="AE91" i="14"/>
  <c r="AD91" i="14"/>
  <c r="AB91" i="14"/>
  <c r="AA91" i="14"/>
  <c r="Y91" i="14"/>
  <c r="X91" i="14"/>
  <c r="V91" i="14"/>
  <c r="U91" i="14"/>
  <c r="M91" i="14"/>
  <c r="L91" i="14"/>
  <c r="J91" i="14"/>
  <c r="AQ90" i="14"/>
  <c r="AP90" i="14"/>
  <c r="AH90" i="14"/>
  <c r="AE90" i="14"/>
  <c r="AD90" i="14"/>
  <c r="AB90" i="14"/>
  <c r="AA90" i="14"/>
  <c r="Y90" i="14"/>
  <c r="X90" i="14"/>
  <c r="V90" i="14"/>
  <c r="U90" i="14"/>
  <c r="M90" i="14"/>
  <c r="L90" i="14"/>
  <c r="J90" i="14"/>
  <c r="AQ89" i="14"/>
  <c r="AP89" i="14"/>
  <c r="AH89" i="14"/>
  <c r="AE89" i="14"/>
  <c r="AD89" i="14"/>
  <c r="AB89" i="14"/>
  <c r="AA89" i="14"/>
  <c r="Y89" i="14"/>
  <c r="X89" i="14"/>
  <c r="V89" i="14"/>
  <c r="U89" i="14"/>
  <c r="M89" i="14"/>
  <c r="L89" i="14"/>
  <c r="J89" i="14"/>
  <c r="AQ88" i="14"/>
  <c r="AP88" i="14"/>
  <c r="AH88" i="14"/>
  <c r="AE88" i="14"/>
  <c r="AD88" i="14"/>
  <c r="AB88" i="14"/>
  <c r="AA88" i="14"/>
  <c r="Y88" i="14"/>
  <c r="X88" i="14"/>
  <c r="V88" i="14"/>
  <c r="U88" i="14"/>
  <c r="M88" i="14"/>
  <c r="L88" i="14"/>
  <c r="J88" i="14"/>
  <c r="AQ87" i="14"/>
  <c r="AP87" i="14"/>
  <c r="AH87" i="14"/>
  <c r="AE87" i="14"/>
  <c r="AD87" i="14"/>
  <c r="AB87" i="14"/>
  <c r="AA87" i="14"/>
  <c r="Y87" i="14"/>
  <c r="X87" i="14"/>
  <c r="V87" i="14"/>
  <c r="U87" i="14"/>
  <c r="M87" i="14"/>
  <c r="L87" i="14"/>
  <c r="J87" i="14"/>
  <c r="AQ86" i="14"/>
  <c r="AP86" i="14"/>
  <c r="AH86" i="14"/>
  <c r="AE86" i="14"/>
  <c r="AD86" i="14"/>
  <c r="AB86" i="14"/>
  <c r="AA86" i="14"/>
  <c r="Y86" i="14"/>
  <c r="X86" i="14"/>
  <c r="V86" i="14"/>
  <c r="U86" i="14"/>
  <c r="M86" i="14"/>
  <c r="L86" i="14"/>
  <c r="J86" i="14"/>
  <c r="AQ85" i="14"/>
  <c r="AP85" i="14"/>
  <c r="AH85" i="14"/>
  <c r="AE85" i="14"/>
  <c r="AD85" i="14"/>
  <c r="AB85" i="14"/>
  <c r="AA85" i="14"/>
  <c r="Y85" i="14"/>
  <c r="X85" i="14"/>
  <c r="V85" i="14"/>
  <c r="U85" i="14"/>
  <c r="M85" i="14"/>
  <c r="L85" i="14"/>
  <c r="J85" i="14"/>
  <c r="AQ84" i="14"/>
  <c r="AP84" i="14"/>
  <c r="AH84" i="14"/>
  <c r="AE84" i="14"/>
  <c r="AD84" i="14"/>
  <c r="AB84" i="14"/>
  <c r="AA84" i="14"/>
  <c r="Y84" i="14"/>
  <c r="X84" i="14"/>
  <c r="V84" i="14"/>
  <c r="U84" i="14"/>
  <c r="M84" i="14"/>
  <c r="L84" i="14"/>
  <c r="J84" i="14"/>
  <c r="AQ83" i="14"/>
  <c r="AP83" i="14"/>
  <c r="AH83" i="14"/>
  <c r="AE83" i="14"/>
  <c r="AD83" i="14"/>
  <c r="AB83" i="14"/>
  <c r="AA83" i="14"/>
  <c r="Y83" i="14"/>
  <c r="X83" i="14"/>
  <c r="V83" i="14"/>
  <c r="U83" i="14"/>
  <c r="M83" i="14"/>
  <c r="L83" i="14"/>
  <c r="J83" i="14"/>
  <c r="AQ82" i="14"/>
  <c r="AP82" i="14"/>
  <c r="AH82" i="14"/>
  <c r="AE82" i="14"/>
  <c r="AD82" i="14"/>
  <c r="AB82" i="14"/>
  <c r="AA82" i="14"/>
  <c r="Y82" i="14"/>
  <c r="X82" i="14"/>
  <c r="V82" i="14"/>
  <c r="U82" i="14"/>
  <c r="M82" i="14"/>
  <c r="L82" i="14"/>
  <c r="J82" i="14"/>
  <c r="AQ81" i="14"/>
  <c r="AP81" i="14"/>
  <c r="AH81" i="14"/>
  <c r="AE81" i="14"/>
  <c r="AD81" i="14"/>
  <c r="AB81" i="14"/>
  <c r="AA81" i="14"/>
  <c r="Y81" i="14"/>
  <c r="X81" i="14"/>
  <c r="V81" i="14"/>
  <c r="U81" i="14"/>
  <c r="M81" i="14"/>
  <c r="L81" i="14"/>
  <c r="J81" i="14"/>
  <c r="AQ80" i="14"/>
  <c r="AP80" i="14"/>
  <c r="AH80" i="14"/>
  <c r="AE80" i="14"/>
  <c r="AD80" i="14"/>
  <c r="AB80" i="14"/>
  <c r="AA80" i="14"/>
  <c r="Y80" i="14"/>
  <c r="X80" i="14"/>
  <c r="V80" i="14"/>
  <c r="U80" i="14"/>
  <c r="M80" i="14"/>
  <c r="L80" i="14"/>
  <c r="J80" i="14"/>
  <c r="AQ79" i="14"/>
  <c r="AP79" i="14"/>
  <c r="AH79" i="14"/>
  <c r="AE79" i="14"/>
  <c r="AD79" i="14"/>
  <c r="AB79" i="14"/>
  <c r="AA79" i="14"/>
  <c r="Y79" i="14"/>
  <c r="X79" i="14"/>
  <c r="V79" i="14"/>
  <c r="U79" i="14"/>
  <c r="M79" i="14"/>
  <c r="L79" i="14"/>
  <c r="J79" i="14"/>
  <c r="AQ78" i="14"/>
  <c r="AP78" i="14"/>
  <c r="AH78" i="14"/>
  <c r="AE78" i="14"/>
  <c r="AD78" i="14"/>
  <c r="AB78" i="14"/>
  <c r="AA78" i="14"/>
  <c r="Y78" i="14"/>
  <c r="X78" i="14"/>
  <c r="V78" i="14"/>
  <c r="U78" i="14"/>
  <c r="M78" i="14"/>
  <c r="L78" i="14"/>
  <c r="J78" i="14"/>
  <c r="AQ77" i="14"/>
  <c r="AP77" i="14"/>
  <c r="AH77" i="14"/>
  <c r="AE77" i="14"/>
  <c r="AD77" i="14"/>
  <c r="AB77" i="14"/>
  <c r="AA77" i="14"/>
  <c r="Y77" i="14"/>
  <c r="X77" i="14"/>
  <c r="V77" i="14"/>
  <c r="U77" i="14"/>
  <c r="M77" i="14"/>
  <c r="L77" i="14"/>
  <c r="J77" i="14"/>
  <c r="AQ76" i="14"/>
  <c r="AP76" i="14"/>
  <c r="AH76" i="14"/>
  <c r="AE76" i="14"/>
  <c r="AD76" i="14"/>
  <c r="AB76" i="14"/>
  <c r="AA76" i="14"/>
  <c r="Y76" i="14"/>
  <c r="X76" i="14"/>
  <c r="V76" i="14"/>
  <c r="U76" i="14"/>
  <c r="M76" i="14"/>
  <c r="L76" i="14"/>
  <c r="J76" i="14"/>
  <c r="AQ75" i="14"/>
  <c r="AP75" i="14"/>
  <c r="AH75" i="14"/>
  <c r="AE75" i="14"/>
  <c r="AD75" i="14"/>
  <c r="AB75" i="14"/>
  <c r="AA75" i="14"/>
  <c r="Y75" i="14"/>
  <c r="X75" i="14"/>
  <c r="V75" i="14"/>
  <c r="U75" i="14"/>
  <c r="M75" i="14"/>
  <c r="L75" i="14"/>
  <c r="J75" i="14"/>
  <c r="AQ74" i="14"/>
  <c r="AP74" i="14"/>
  <c r="AH74" i="14"/>
  <c r="AE74" i="14"/>
  <c r="AD74" i="14"/>
  <c r="AB74" i="14"/>
  <c r="AA74" i="14"/>
  <c r="Y74" i="14"/>
  <c r="X74" i="14"/>
  <c r="V74" i="14"/>
  <c r="U74" i="14"/>
  <c r="M74" i="14"/>
  <c r="L74" i="14"/>
  <c r="J74" i="14"/>
  <c r="AQ73" i="14"/>
  <c r="AP73" i="14"/>
  <c r="AH73" i="14"/>
  <c r="AE73" i="14"/>
  <c r="AD73" i="14"/>
  <c r="AB73" i="14"/>
  <c r="AA73" i="14"/>
  <c r="Y73" i="14"/>
  <c r="X73" i="14"/>
  <c r="V73" i="14"/>
  <c r="U73" i="14"/>
  <c r="M73" i="14"/>
  <c r="L73" i="14"/>
  <c r="J73" i="14"/>
  <c r="AQ72" i="14"/>
  <c r="AP72" i="14"/>
  <c r="AH72" i="14"/>
  <c r="AE72" i="14"/>
  <c r="AD72" i="14"/>
  <c r="AB72" i="14"/>
  <c r="AA72" i="14"/>
  <c r="Y72" i="14"/>
  <c r="X72" i="14"/>
  <c r="V72" i="14"/>
  <c r="U72" i="14"/>
  <c r="M72" i="14"/>
  <c r="L72" i="14"/>
  <c r="J72" i="14"/>
  <c r="AQ71" i="14"/>
  <c r="AP71" i="14"/>
  <c r="AH71" i="14"/>
  <c r="AE71" i="14"/>
  <c r="AD71" i="14"/>
  <c r="AB71" i="14"/>
  <c r="AA71" i="14"/>
  <c r="Y71" i="14"/>
  <c r="X71" i="14"/>
  <c r="V71" i="14"/>
  <c r="U71" i="14"/>
  <c r="M71" i="14"/>
  <c r="L71" i="14"/>
  <c r="J71" i="14"/>
  <c r="AQ70" i="14"/>
  <c r="AP70" i="14"/>
  <c r="AH70" i="14"/>
  <c r="AE70" i="14"/>
  <c r="AD70" i="14"/>
  <c r="AB70" i="14"/>
  <c r="AA70" i="14"/>
  <c r="Y70" i="14"/>
  <c r="X70" i="14"/>
  <c r="V70" i="14"/>
  <c r="U70" i="14"/>
  <c r="M70" i="14"/>
  <c r="L70" i="14"/>
  <c r="J70" i="14"/>
  <c r="AQ69" i="14"/>
  <c r="AP69" i="14"/>
  <c r="AH69" i="14"/>
  <c r="AE69" i="14"/>
  <c r="AD69" i="14"/>
  <c r="AB69" i="14"/>
  <c r="AA69" i="14"/>
  <c r="Y69" i="14"/>
  <c r="X69" i="14"/>
  <c r="V69" i="14"/>
  <c r="U69" i="14"/>
  <c r="M69" i="14"/>
  <c r="L69" i="14"/>
  <c r="J69" i="14"/>
  <c r="AQ68" i="14"/>
  <c r="AP68" i="14"/>
  <c r="AH68" i="14"/>
  <c r="AE68" i="14"/>
  <c r="AD68" i="14"/>
  <c r="AB68" i="14"/>
  <c r="AA68" i="14"/>
  <c r="Y68" i="14"/>
  <c r="X68" i="14"/>
  <c r="V68" i="14"/>
  <c r="U68" i="14"/>
  <c r="M68" i="14"/>
  <c r="L68" i="14"/>
  <c r="J68" i="14"/>
  <c r="AQ67" i="14"/>
  <c r="AP67" i="14"/>
  <c r="AH67" i="14"/>
  <c r="AE67" i="14"/>
  <c r="AD67" i="14"/>
  <c r="AB67" i="14"/>
  <c r="AA67" i="14"/>
  <c r="Y67" i="14"/>
  <c r="X67" i="14"/>
  <c r="V67" i="14"/>
  <c r="U67" i="14"/>
  <c r="M67" i="14"/>
  <c r="L67" i="14"/>
  <c r="J67" i="14"/>
  <c r="AQ66" i="14"/>
  <c r="AP66" i="14"/>
  <c r="AH66" i="14"/>
  <c r="AE66" i="14"/>
  <c r="AD66" i="14"/>
  <c r="AB66" i="14"/>
  <c r="AA66" i="14"/>
  <c r="Y66" i="14"/>
  <c r="X66" i="14"/>
  <c r="V66" i="14"/>
  <c r="U66" i="14"/>
  <c r="M66" i="14"/>
  <c r="L66" i="14"/>
  <c r="J66" i="14"/>
  <c r="AQ65" i="14"/>
  <c r="AP65" i="14"/>
  <c r="AH65" i="14"/>
  <c r="AE65" i="14"/>
  <c r="AD65" i="14"/>
  <c r="AB65" i="14"/>
  <c r="AA65" i="14"/>
  <c r="Y65" i="14"/>
  <c r="X65" i="14"/>
  <c r="V65" i="14"/>
  <c r="U65" i="14"/>
  <c r="M65" i="14"/>
  <c r="L65" i="14"/>
  <c r="J65" i="14"/>
  <c r="AQ64" i="14"/>
  <c r="AP64" i="14"/>
  <c r="AH64" i="14"/>
  <c r="AE64" i="14"/>
  <c r="AD64" i="14"/>
  <c r="AB64" i="14"/>
  <c r="AA64" i="14"/>
  <c r="Y64" i="14"/>
  <c r="X64" i="14"/>
  <c r="V64" i="14"/>
  <c r="U64" i="14"/>
  <c r="M64" i="14"/>
  <c r="L64" i="14"/>
  <c r="J64" i="14"/>
  <c r="AQ63" i="14"/>
  <c r="AP63" i="14"/>
  <c r="AH63" i="14"/>
  <c r="AE63" i="14"/>
  <c r="AD63" i="14"/>
  <c r="AB63" i="14"/>
  <c r="AA63" i="14"/>
  <c r="Y63" i="14"/>
  <c r="X63" i="14"/>
  <c r="V63" i="14"/>
  <c r="U63" i="14"/>
  <c r="M63" i="14"/>
  <c r="L63" i="14"/>
  <c r="J63" i="14"/>
  <c r="AQ62" i="14"/>
  <c r="AP62" i="14"/>
  <c r="AH62" i="14"/>
  <c r="AE62" i="14"/>
  <c r="AD62" i="14"/>
  <c r="AB62" i="14"/>
  <c r="AA62" i="14"/>
  <c r="Y62" i="14"/>
  <c r="X62" i="14"/>
  <c r="V62" i="14"/>
  <c r="U62" i="14"/>
  <c r="M62" i="14"/>
  <c r="L62" i="14"/>
  <c r="J62" i="14"/>
  <c r="AQ61" i="14"/>
  <c r="AP61" i="14"/>
  <c r="AH61" i="14"/>
  <c r="AE61" i="14"/>
  <c r="AD61" i="14"/>
  <c r="AB61" i="14"/>
  <c r="AA61" i="14"/>
  <c r="Y61" i="14"/>
  <c r="X61" i="14"/>
  <c r="V61" i="14"/>
  <c r="U61" i="14"/>
  <c r="M61" i="14"/>
  <c r="L61" i="14"/>
  <c r="J61" i="14"/>
  <c r="AQ60" i="14"/>
  <c r="AP60" i="14"/>
  <c r="AH60" i="14"/>
  <c r="AE60" i="14"/>
  <c r="AD60" i="14"/>
  <c r="AB60" i="14"/>
  <c r="AA60" i="14"/>
  <c r="Y60" i="14"/>
  <c r="X60" i="14"/>
  <c r="V60" i="14"/>
  <c r="U60" i="14"/>
  <c r="M60" i="14"/>
  <c r="L60" i="14"/>
  <c r="J60" i="14"/>
  <c r="AQ59" i="14"/>
  <c r="AP59" i="14"/>
  <c r="AH59" i="14"/>
  <c r="AE59" i="14"/>
  <c r="AD59" i="14"/>
  <c r="AB59" i="14"/>
  <c r="AA59" i="14"/>
  <c r="Y59" i="14"/>
  <c r="X59" i="14"/>
  <c r="V59" i="14"/>
  <c r="U59" i="14"/>
  <c r="M59" i="14"/>
  <c r="L59" i="14"/>
  <c r="J59" i="14"/>
  <c r="AQ58" i="14"/>
  <c r="AP58" i="14"/>
  <c r="AH58" i="14"/>
  <c r="AE58" i="14"/>
  <c r="AD58" i="14"/>
  <c r="AB58" i="14"/>
  <c r="AA58" i="14"/>
  <c r="Y58" i="14"/>
  <c r="X58" i="14"/>
  <c r="V58" i="14"/>
  <c r="U58" i="14"/>
  <c r="M58" i="14"/>
  <c r="L58" i="14"/>
  <c r="J58" i="14"/>
  <c r="AQ57" i="14"/>
  <c r="AP57" i="14"/>
  <c r="AH57" i="14"/>
  <c r="AE57" i="14"/>
  <c r="AD57" i="14"/>
  <c r="AB57" i="14"/>
  <c r="AA57" i="14"/>
  <c r="Y57" i="14"/>
  <c r="X57" i="14"/>
  <c r="V57" i="14"/>
  <c r="U57" i="14"/>
  <c r="M57" i="14"/>
  <c r="L57" i="14"/>
  <c r="J57" i="14"/>
  <c r="AQ56" i="14"/>
  <c r="AP56" i="14"/>
  <c r="AH56" i="14"/>
  <c r="AE56" i="14"/>
  <c r="AD56" i="14"/>
  <c r="AB56" i="14"/>
  <c r="AA56" i="14"/>
  <c r="Y56" i="14"/>
  <c r="X56" i="14"/>
  <c r="V56" i="14"/>
  <c r="U56" i="14"/>
  <c r="M56" i="14"/>
  <c r="L56" i="14"/>
  <c r="J56" i="14"/>
  <c r="AQ55" i="14"/>
  <c r="AP55" i="14"/>
  <c r="AH55" i="14"/>
  <c r="AE55" i="14"/>
  <c r="AD55" i="14"/>
  <c r="AB55" i="14"/>
  <c r="AA55" i="14"/>
  <c r="Y55" i="14"/>
  <c r="X55" i="14"/>
  <c r="V55" i="14"/>
  <c r="U55" i="14"/>
  <c r="M55" i="14"/>
  <c r="L55" i="14"/>
  <c r="J55" i="14"/>
  <c r="AQ54" i="14"/>
  <c r="AP54" i="14"/>
  <c r="AH54" i="14"/>
  <c r="AE54" i="14"/>
  <c r="AD54" i="14"/>
  <c r="AB54" i="14"/>
  <c r="AA54" i="14"/>
  <c r="Y54" i="14"/>
  <c r="X54" i="14"/>
  <c r="V54" i="14"/>
  <c r="U54" i="14"/>
  <c r="M54" i="14"/>
  <c r="L54" i="14"/>
  <c r="J54" i="14"/>
  <c r="AQ53" i="14"/>
  <c r="AP53" i="14"/>
  <c r="AH53" i="14"/>
  <c r="AE53" i="14"/>
  <c r="AD53" i="14"/>
  <c r="AB53" i="14"/>
  <c r="AA53" i="14"/>
  <c r="Y53" i="14"/>
  <c r="X53" i="14"/>
  <c r="V53" i="14"/>
  <c r="U53" i="14"/>
  <c r="M53" i="14"/>
  <c r="L53" i="14"/>
  <c r="J53" i="14"/>
  <c r="AQ52" i="14"/>
  <c r="AP52" i="14"/>
  <c r="AH52" i="14"/>
  <c r="AE52" i="14"/>
  <c r="AD52" i="14"/>
  <c r="AB52" i="14"/>
  <c r="AA52" i="14"/>
  <c r="Y52" i="14"/>
  <c r="X52" i="14"/>
  <c r="V52" i="14"/>
  <c r="U52" i="14"/>
  <c r="M52" i="14"/>
  <c r="L52" i="14"/>
  <c r="J52" i="14"/>
  <c r="AQ51" i="14"/>
  <c r="AP51" i="14"/>
  <c r="AH51" i="14"/>
  <c r="AE51" i="14"/>
  <c r="AD51" i="14"/>
  <c r="AB51" i="14"/>
  <c r="AA51" i="14"/>
  <c r="Y51" i="14"/>
  <c r="X51" i="14"/>
  <c r="V51" i="14"/>
  <c r="U51" i="14"/>
  <c r="M51" i="14"/>
  <c r="L51" i="14"/>
  <c r="J51" i="14"/>
  <c r="AQ50" i="14"/>
  <c r="AP50" i="14"/>
  <c r="AH50" i="14"/>
  <c r="AE50" i="14"/>
  <c r="AD50" i="14"/>
  <c r="AB50" i="14"/>
  <c r="AA50" i="14"/>
  <c r="Y50" i="14"/>
  <c r="X50" i="14"/>
  <c r="V50" i="14"/>
  <c r="U50" i="14"/>
  <c r="M50" i="14"/>
  <c r="L50" i="14"/>
  <c r="J50" i="14"/>
  <c r="AQ49" i="14"/>
  <c r="AP49" i="14"/>
  <c r="AH49" i="14"/>
  <c r="AE49" i="14"/>
  <c r="AD49" i="14"/>
  <c r="AB49" i="14"/>
  <c r="AA49" i="14"/>
  <c r="Y49" i="14"/>
  <c r="X49" i="14"/>
  <c r="V49" i="14"/>
  <c r="U49" i="14"/>
  <c r="M49" i="14"/>
  <c r="L49" i="14"/>
  <c r="J49" i="14"/>
  <c r="AQ48" i="14"/>
  <c r="AP48" i="14"/>
  <c r="AH48" i="14"/>
  <c r="AE48" i="14"/>
  <c r="AD48" i="14"/>
  <c r="AB48" i="14"/>
  <c r="AA48" i="14"/>
  <c r="Y48" i="14"/>
  <c r="X48" i="14"/>
  <c r="V48" i="14"/>
  <c r="U48" i="14"/>
  <c r="M48" i="14"/>
  <c r="L48" i="14"/>
  <c r="J48" i="14"/>
  <c r="AQ47" i="14"/>
  <c r="AP47" i="14"/>
  <c r="AH47" i="14"/>
  <c r="AE47" i="14"/>
  <c r="AD47" i="14"/>
  <c r="AB47" i="14"/>
  <c r="AA47" i="14"/>
  <c r="Y47" i="14"/>
  <c r="X47" i="14"/>
  <c r="V47" i="14"/>
  <c r="U47" i="14"/>
  <c r="M47" i="14"/>
  <c r="L47" i="14"/>
  <c r="J47" i="14"/>
  <c r="AQ46" i="14"/>
  <c r="AP46" i="14"/>
  <c r="AH46" i="14"/>
  <c r="AE46" i="14"/>
  <c r="AD46" i="14"/>
  <c r="AB46" i="14"/>
  <c r="AA46" i="14"/>
  <c r="Y46" i="14"/>
  <c r="X46" i="14"/>
  <c r="V46" i="14"/>
  <c r="U46" i="14"/>
  <c r="M46" i="14"/>
  <c r="L46" i="14"/>
  <c r="J46" i="14"/>
  <c r="AQ45" i="14"/>
  <c r="AP45" i="14"/>
  <c r="AH45" i="14"/>
  <c r="AE45" i="14"/>
  <c r="AD45" i="14"/>
  <c r="AB45" i="14"/>
  <c r="AA45" i="14"/>
  <c r="Y45" i="14"/>
  <c r="X45" i="14"/>
  <c r="V45" i="14"/>
  <c r="U45" i="14"/>
  <c r="M45" i="14"/>
  <c r="L45" i="14"/>
  <c r="J45" i="14"/>
  <c r="AQ44" i="14"/>
  <c r="AP44" i="14"/>
  <c r="AH44" i="14"/>
  <c r="AE44" i="14"/>
  <c r="AD44" i="14"/>
  <c r="AB44" i="14"/>
  <c r="AA44" i="14"/>
  <c r="Y44" i="14"/>
  <c r="X44" i="14"/>
  <c r="V44" i="14"/>
  <c r="U44" i="14"/>
  <c r="M44" i="14"/>
  <c r="L44" i="14"/>
  <c r="J44" i="14"/>
  <c r="AQ43" i="14"/>
  <c r="AP43" i="14"/>
  <c r="AH43" i="14"/>
  <c r="AE43" i="14"/>
  <c r="AD43" i="14"/>
  <c r="AB43" i="14"/>
  <c r="AA43" i="14"/>
  <c r="Y43" i="14"/>
  <c r="X43" i="14"/>
  <c r="V43" i="14"/>
  <c r="U43" i="14"/>
  <c r="M43" i="14"/>
  <c r="L43" i="14"/>
  <c r="J43" i="14"/>
  <c r="AQ42" i="14"/>
  <c r="AP42" i="14"/>
  <c r="AH42" i="14"/>
  <c r="AE42" i="14"/>
  <c r="AD42" i="14"/>
  <c r="AB42" i="14"/>
  <c r="AA42" i="14"/>
  <c r="Y42" i="14"/>
  <c r="X42" i="14"/>
  <c r="V42" i="14"/>
  <c r="U42" i="14"/>
  <c r="M42" i="14"/>
  <c r="L42" i="14"/>
  <c r="J42" i="14"/>
  <c r="AQ41" i="14"/>
  <c r="AP41" i="14"/>
  <c r="AH41" i="14"/>
  <c r="AE41" i="14"/>
  <c r="AD41" i="14"/>
  <c r="AB41" i="14"/>
  <c r="AA41" i="14"/>
  <c r="Y41" i="14"/>
  <c r="X41" i="14"/>
  <c r="V41" i="14"/>
  <c r="U41" i="14"/>
  <c r="M41" i="14"/>
  <c r="L41" i="14"/>
  <c r="J41" i="14"/>
  <c r="AQ40" i="14"/>
  <c r="AP40" i="14"/>
  <c r="AH40" i="14"/>
  <c r="AE40" i="14"/>
  <c r="AD40" i="14"/>
  <c r="AB40" i="14"/>
  <c r="AA40" i="14"/>
  <c r="Y40" i="14"/>
  <c r="X40" i="14"/>
  <c r="V40" i="14"/>
  <c r="U40" i="14"/>
  <c r="M40" i="14"/>
  <c r="L40" i="14"/>
  <c r="J40" i="14"/>
  <c r="AQ39" i="14"/>
  <c r="AP39" i="14"/>
  <c r="AH39" i="14"/>
  <c r="AE39" i="14"/>
  <c r="AD39" i="14"/>
  <c r="AB39" i="14"/>
  <c r="AA39" i="14"/>
  <c r="Y39" i="14"/>
  <c r="X39" i="14"/>
  <c r="V39" i="14"/>
  <c r="U39" i="14"/>
  <c r="M39" i="14"/>
  <c r="L39" i="14"/>
  <c r="J39" i="14"/>
  <c r="AQ38" i="14"/>
  <c r="AP38" i="14"/>
  <c r="AH38" i="14"/>
  <c r="AE38" i="14"/>
  <c r="AD38" i="14"/>
  <c r="AB38" i="14"/>
  <c r="AA38" i="14"/>
  <c r="Y38" i="14"/>
  <c r="X38" i="14"/>
  <c r="V38" i="14"/>
  <c r="U38" i="14"/>
  <c r="M38" i="14"/>
  <c r="L38" i="14"/>
  <c r="J38" i="14"/>
  <c r="AQ37" i="14"/>
  <c r="AP37" i="14"/>
  <c r="AH37" i="14"/>
  <c r="AE37" i="14"/>
  <c r="AD37" i="14"/>
  <c r="AB37" i="14"/>
  <c r="AA37" i="14"/>
  <c r="Y37" i="14"/>
  <c r="X37" i="14"/>
  <c r="V37" i="14"/>
  <c r="U37" i="14"/>
  <c r="M37" i="14"/>
  <c r="L37" i="14"/>
  <c r="J37" i="14"/>
  <c r="AQ36" i="14"/>
  <c r="AP36" i="14"/>
  <c r="AH36" i="14"/>
  <c r="AE36" i="14"/>
  <c r="AD36" i="14"/>
  <c r="AB36" i="14"/>
  <c r="AA36" i="14"/>
  <c r="Y36" i="14"/>
  <c r="X36" i="14"/>
  <c r="V36" i="14"/>
  <c r="U36" i="14"/>
  <c r="M36" i="14"/>
  <c r="L36" i="14"/>
  <c r="J36" i="14"/>
  <c r="AQ35" i="14"/>
  <c r="AP35" i="14"/>
  <c r="AH35" i="14"/>
  <c r="AE35" i="14"/>
  <c r="AD35" i="14"/>
  <c r="AB35" i="14"/>
  <c r="AA35" i="14"/>
  <c r="Y35" i="14"/>
  <c r="X35" i="14"/>
  <c r="V35" i="14"/>
  <c r="U35" i="14"/>
  <c r="M35" i="14"/>
  <c r="L35" i="14"/>
  <c r="J35" i="14"/>
  <c r="AQ34" i="14"/>
  <c r="AP34" i="14"/>
  <c r="AH34" i="14"/>
  <c r="AE34" i="14"/>
  <c r="AD34" i="14"/>
  <c r="AB34" i="14"/>
  <c r="AA34" i="14"/>
  <c r="Y34" i="14"/>
  <c r="X34" i="14"/>
  <c r="V34" i="14"/>
  <c r="U34" i="14"/>
  <c r="M34" i="14"/>
  <c r="L34" i="14"/>
  <c r="J34" i="14"/>
  <c r="AQ33" i="14"/>
  <c r="AP33" i="14"/>
  <c r="AH33" i="14"/>
  <c r="AE33" i="14"/>
  <c r="AD33" i="14"/>
  <c r="AB33" i="14"/>
  <c r="AA33" i="14"/>
  <c r="Y33" i="14"/>
  <c r="X33" i="14"/>
  <c r="V33" i="14"/>
  <c r="U33" i="14"/>
  <c r="M33" i="14"/>
  <c r="L33" i="14"/>
  <c r="J33" i="14"/>
  <c r="AQ32" i="14"/>
  <c r="AP32" i="14"/>
  <c r="AH32" i="14"/>
  <c r="AE32" i="14"/>
  <c r="AD32" i="14"/>
  <c r="AB32" i="14"/>
  <c r="AA32" i="14"/>
  <c r="Y32" i="14"/>
  <c r="X32" i="14"/>
  <c r="V32" i="14"/>
  <c r="U32" i="14"/>
  <c r="M32" i="14"/>
  <c r="L32" i="14"/>
  <c r="J32" i="14"/>
  <c r="AQ31" i="14"/>
  <c r="AP31" i="14"/>
  <c r="AH31" i="14"/>
  <c r="AE31" i="14"/>
  <c r="AD31" i="14"/>
  <c r="AB31" i="14"/>
  <c r="AA31" i="14"/>
  <c r="Y31" i="14"/>
  <c r="X31" i="14"/>
  <c r="V31" i="14"/>
  <c r="U31" i="14"/>
  <c r="M31" i="14"/>
  <c r="L31" i="14"/>
  <c r="J31" i="14"/>
  <c r="AQ30" i="14"/>
  <c r="AP30" i="14"/>
  <c r="AH30" i="14"/>
  <c r="AE30" i="14"/>
  <c r="AD30" i="14"/>
  <c r="AB30" i="14"/>
  <c r="AA30" i="14"/>
  <c r="Y30" i="14"/>
  <c r="X30" i="14"/>
  <c r="V30" i="14"/>
  <c r="U30" i="14"/>
  <c r="M30" i="14"/>
  <c r="L30" i="14"/>
  <c r="J30" i="14"/>
  <c r="AQ29" i="14"/>
  <c r="AP29" i="14"/>
  <c r="AH29" i="14"/>
  <c r="AE29" i="14"/>
  <c r="AD29" i="14"/>
  <c r="AB29" i="14"/>
  <c r="AA29" i="14"/>
  <c r="Y29" i="14"/>
  <c r="X29" i="14"/>
  <c r="V29" i="14"/>
  <c r="U29" i="14"/>
  <c r="M29" i="14"/>
  <c r="L29" i="14"/>
  <c r="J29" i="14"/>
  <c r="AQ28" i="14"/>
  <c r="AP28" i="14"/>
  <c r="AH28" i="14"/>
  <c r="AE28" i="14"/>
  <c r="AD28" i="14"/>
  <c r="AB28" i="14"/>
  <c r="AA28" i="14"/>
  <c r="Y28" i="14"/>
  <c r="X28" i="14"/>
  <c r="V28" i="14"/>
  <c r="U28" i="14"/>
  <c r="M28" i="14"/>
  <c r="L28" i="14"/>
  <c r="J28" i="14"/>
  <c r="AQ27" i="14"/>
  <c r="AP27" i="14"/>
  <c r="AH27" i="14"/>
  <c r="AE27" i="14"/>
  <c r="AD27" i="14"/>
  <c r="AB27" i="14"/>
  <c r="AA27" i="14"/>
  <c r="Y27" i="14"/>
  <c r="X27" i="14"/>
  <c r="V27" i="14"/>
  <c r="U27" i="14"/>
  <c r="M27" i="14"/>
  <c r="L27" i="14"/>
  <c r="J27" i="14"/>
  <c r="AQ26" i="14"/>
  <c r="AP26" i="14"/>
  <c r="AH26" i="14"/>
  <c r="AE26" i="14"/>
  <c r="AD26" i="14"/>
  <c r="AB26" i="14"/>
  <c r="AA26" i="14"/>
  <c r="Y26" i="14"/>
  <c r="X26" i="14"/>
  <c r="V26" i="14"/>
  <c r="U26" i="14"/>
  <c r="M26" i="14"/>
  <c r="L26" i="14"/>
  <c r="J26" i="14"/>
  <c r="AQ25" i="14"/>
  <c r="AP25" i="14"/>
  <c r="AH25" i="14"/>
  <c r="AE25" i="14"/>
  <c r="AD25" i="14"/>
  <c r="AB25" i="14"/>
  <c r="AA25" i="14"/>
  <c r="Y25" i="14"/>
  <c r="X25" i="14"/>
  <c r="V25" i="14"/>
  <c r="U25" i="14"/>
  <c r="M25" i="14"/>
  <c r="L25" i="14"/>
  <c r="J25" i="14"/>
  <c r="AQ24" i="14"/>
  <c r="AP24" i="14"/>
  <c r="AH24" i="14"/>
  <c r="AE24" i="14"/>
  <c r="AD24" i="14"/>
  <c r="AB24" i="14"/>
  <c r="AA24" i="14"/>
  <c r="Y24" i="14"/>
  <c r="X24" i="14"/>
  <c r="V24" i="14"/>
  <c r="U24" i="14"/>
  <c r="M24" i="14"/>
  <c r="L24" i="14"/>
  <c r="J24" i="14"/>
  <c r="AQ23" i="14"/>
  <c r="AP23" i="14"/>
  <c r="AH23" i="14"/>
  <c r="AE23" i="14"/>
  <c r="AD23" i="14"/>
  <c r="AB23" i="14"/>
  <c r="AA23" i="14"/>
  <c r="Y23" i="14"/>
  <c r="X23" i="14"/>
  <c r="V23" i="14"/>
  <c r="U23" i="14"/>
  <c r="M23" i="14"/>
  <c r="L23" i="14"/>
  <c r="J23" i="14"/>
  <c r="AQ22" i="14"/>
  <c r="AP22" i="14"/>
  <c r="AH22" i="14"/>
  <c r="AE22" i="14"/>
  <c r="AD22" i="14"/>
  <c r="AB22" i="14"/>
  <c r="AA22" i="14"/>
  <c r="Y22" i="14"/>
  <c r="X22" i="14"/>
  <c r="V22" i="14"/>
  <c r="U22" i="14"/>
  <c r="M22" i="14"/>
  <c r="L22" i="14"/>
  <c r="J22" i="14"/>
  <c r="AQ21" i="14"/>
  <c r="AP21" i="14"/>
  <c r="AH21" i="14"/>
  <c r="AE21" i="14"/>
  <c r="AD21" i="14"/>
  <c r="AB21" i="14"/>
  <c r="AA21" i="14"/>
  <c r="Y21" i="14"/>
  <c r="X21" i="14"/>
  <c r="V21" i="14"/>
  <c r="U21" i="14"/>
  <c r="M21" i="14"/>
  <c r="L21" i="14"/>
  <c r="J21" i="14"/>
  <c r="AQ20" i="14"/>
  <c r="AP20" i="14"/>
  <c r="AH20" i="14"/>
  <c r="AE20" i="14"/>
  <c r="AD20" i="14"/>
  <c r="AB20" i="14"/>
  <c r="AA20" i="14"/>
  <c r="Y20" i="14"/>
  <c r="X20" i="14"/>
  <c r="V20" i="14"/>
  <c r="U20" i="14"/>
  <c r="M20" i="14"/>
  <c r="L20" i="14"/>
  <c r="J20" i="14"/>
  <c r="AQ19" i="14"/>
  <c r="AP19" i="14"/>
  <c r="AH19" i="14"/>
  <c r="AE19" i="14"/>
  <c r="AD19" i="14"/>
  <c r="AB19" i="14"/>
  <c r="AA19" i="14"/>
  <c r="Y19" i="14"/>
  <c r="X19" i="14"/>
  <c r="V19" i="14"/>
  <c r="U19" i="14"/>
  <c r="M19" i="14"/>
  <c r="L19" i="14"/>
  <c r="J19" i="14"/>
  <c r="AQ18" i="14"/>
  <c r="AP18" i="14"/>
  <c r="AH18" i="14"/>
  <c r="AE18" i="14"/>
  <c r="AD18" i="14"/>
  <c r="AB18" i="14"/>
  <c r="AA18" i="14"/>
  <c r="Y18" i="14"/>
  <c r="X18" i="14"/>
  <c r="V18" i="14"/>
  <c r="U18" i="14"/>
  <c r="M18" i="14"/>
  <c r="L18" i="14"/>
  <c r="J18" i="14"/>
  <c r="AQ17" i="14"/>
  <c r="AP17" i="14"/>
  <c r="AH17" i="14"/>
  <c r="AE17" i="14"/>
  <c r="AD17" i="14"/>
  <c r="AB17" i="14"/>
  <c r="AA17" i="14"/>
  <c r="Y17" i="14"/>
  <c r="X17" i="14"/>
  <c r="V17" i="14"/>
  <c r="U17" i="14"/>
  <c r="M17" i="14"/>
  <c r="L17" i="14"/>
  <c r="J17" i="14"/>
  <c r="AQ16" i="14"/>
  <c r="AP16" i="14"/>
  <c r="AH16" i="14"/>
  <c r="AE16" i="14"/>
  <c r="AD16" i="14"/>
  <c r="AB16" i="14"/>
  <c r="AA16" i="14"/>
  <c r="Y16" i="14"/>
  <c r="X16" i="14"/>
  <c r="V16" i="14"/>
  <c r="U16" i="14"/>
  <c r="M16" i="14"/>
  <c r="L16" i="14"/>
  <c r="J16" i="14"/>
  <c r="AQ15" i="14"/>
  <c r="AP15" i="14"/>
  <c r="AH15" i="14"/>
  <c r="AE15" i="14"/>
  <c r="AD15" i="14"/>
  <c r="AB15" i="14"/>
  <c r="AA15" i="14"/>
  <c r="Y15" i="14"/>
  <c r="X15" i="14"/>
  <c r="V15" i="14"/>
  <c r="U15" i="14"/>
  <c r="M15" i="14"/>
  <c r="L15" i="14"/>
  <c r="J15" i="14"/>
  <c r="AQ14" i="14"/>
  <c r="AP14" i="14"/>
  <c r="AH14" i="14"/>
  <c r="AE14" i="14"/>
  <c r="AD14" i="14"/>
  <c r="AB14" i="14"/>
  <c r="AA14" i="14"/>
  <c r="Y14" i="14"/>
  <c r="X14" i="14"/>
  <c r="V14" i="14"/>
  <c r="U14" i="14"/>
  <c r="M14" i="14"/>
  <c r="L14" i="14"/>
  <c r="J14" i="14"/>
  <c r="AQ13" i="14"/>
  <c r="AP13" i="14"/>
  <c r="AH13" i="14"/>
  <c r="AE13" i="14"/>
  <c r="AD13" i="14"/>
  <c r="AB13" i="14"/>
  <c r="AA13" i="14"/>
  <c r="Y13" i="14"/>
  <c r="X13" i="14"/>
  <c r="V13" i="14"/>
  <c r="U13" i="14"/>
  <c r="M13" i="14"/>
  <c r="L13" i="14"/>
  <c r="J13" i="14"/>
  <c r="AQ12" i="14"/>
  <c r="AP12" i="14"/>
  <c r="AH12" i="14"/>
  <c r="AE12" i="14"/>
  <c r="AD12" i="14"/>
  <c r="AB12" i="14"/>
  <c r="AA12" i="14"/>
  <c r="Y12" i="14"/>
  <c r="X12" i="14"/>
  <c r="V12" i="14"/>
  <c r="U12" i="14"/>
  <c r="M12" i="14"/>
  <c r="L12" i="14"/>
  <c r="J12" i="14"/>
  <c r="AQ11" i="14"/>
  <c r="AP11" i="14"/>
  <c r="AH11" i="14"/>
  <c r="AE11" i="14"/>
  <c r="AD11" i="14"/>
  <c r="AB11" i="14"/>
  <c r="AA11" i="14"/>
  <c r="Y11" i="14"/>
  <c r="X11" i="14"/>
  <c r="V11" i="14"/>
  <c r="U11" i="14"/>
  <c r="M11" i="14"/>
  <c r="L11" i="14"/>
  <c r="J11" i="14"/>
  <c r="AQ10" i="14"/>
  <c r="AP10" i="14"/>
  <c r="AH10" i="14"/>
  <c r="AE10" i="14"/>
  <c r="AD10" i="14"/>
  <c r="AB10" i="14"/>
  <c r="AA10" i="14"/>
  <c r="Y10" i="14"/>
  <c r="X10" i="14"/>
  <c r="V10" i="14"/>
  <c r="U10" i="14"/>
  <c r="M10" i="14"/>
  <c r="L10" i="14"/>
  <c r="J10" i="14"/>
  <c r="AQ9" i="14"/>
  <c r="AP9" i="14"/>
  <c r="AH9" i="14"/>
  <c r="AE9" i="14"/>
  <c r="AD9" i="14"/>
  <c r="AB9" i="14"/>
  <c r="AA9" i="14"/>
  <c r="Y9" i="14"/>
  <c r="X9" i="14"/>
  <c r="V9" i="14"/>
  <c r="U9" i="14"/>
  <c r="M9" i="14"/>
  <c r="L9" i="14"/>
  <c r="J9" i="14"/>
  <c r="AQ8" i="14"/>
  <c r="AP8" i="14"/>
  <c r="AE8" i="14"/>
  <c r="AD8" i="14"/>
  <c r="AB8" i="14"/>
  <c r="AA8" i="14"/>
  <c r="Y8" i="14"/>
  <c r="X8" i="14"/>
  <c r="V8" i="14"/>
  <c r="U8" i="14"/>
  <c r="M8" i="14"/>
  <c r="L8" i="14"/>
  <c r="J8" i="14"/>
  <c r="AS169" i="13"/>
  <c r="AR169" i="13"/>
  <c r="AO169" i="13"/>
  <c r="AL169" i="13"/>
  <c r="AS168" i="13"/>
  <c r="AR168" i="13"/>
  <c r="AP168" i="13"/>
  <c r="AO168" i="13"/>
  <c r="AM168" i="13"/>
  <c r="AL168" i="13"/>
  <c r="AS167" i="13"/>
  <c r="AR167" i="13"/>
  <c r="AP167" i="13"/>
  <c r="AO167" i="13"/>
  <c r="AM167" i="13"/>
  <c r="AL167" i="13"/>
  <c r="AS166" i="13"/>
  <c r="AR166" i="13"/>
  <c r="AP166" i="13"/>
  <c r="AO166" i="13"/>
  <c r="AM166" i="13"/>
  <c r="AL166" i="13"/>
  <c r="AS165" i="13"/>
  <c r="AR165" i="13"/>
  <c r="AP165" i="13"/>
  <c r="AO165" i="13"/>
  <c r="AM165" i="13"/>
  <c r="AL165" i="13"/>
  <c r="AS164" i="13"/>
  <c r="AR164" i="13"/>
  <c r="AP164" i="13"/>
  <c r="AO164" i="13"/>
  <c r="AM164" i="13"/>
  <c r="AL164" i="13"/>
  <c r="AS163" i="13"/>
  <c r="AR163" i="13"/>
  <c r="AP163" i="13"/>
  <c r="AO163" i="13"/>
  <c r="AM163" i="13"/>
  <c r="AL163" i="13"/>
  <c r="AS162" i="13"/>
  <c r="AR162" i="13"/>
  <c r="AP162" i="13"/>
  <c r="AO162" i="13"/>
  <c r="AM162" i="13"/>
  <c r="AL162" i="13"/>
  <c r="AS161" i="13"/>
  <c r="AR161" i="13"/>
  <c r="AP161" i="13"/>
  <c r="AO161" i="13"/>
  <c r="AM161" i="13"/>
  <c r="AL161" i="13"/>
  <c r="AS160" i="13"/>
  <c r="AR160" i="13"/>
  <c r="AP160" i="13"/>
  <c r="AO160" i="13"/>
  <c r="AM160" i="13"/>
  <c r="AL160" i="13"/>
  <c r="AS159" i="13"/>
  <c r="AR159" i="13"/>
  <c r="AP159" i="13"/>
  <c r="AO159" i="13"/>
  <c r="AM159" i="13"/>
  <c r="AL159" i="13"/>
  <c r="AS158" i="13"/>
  <c r="AR158" i="13"/>
  <c r="AP158" i="13"/>
  <c r="AO158" i="13"/>
  <c r="AM158" i="13"/>
  <c r="AL158" i="13"/>
  <c r="AS157" i="13"/>
  <c r="AR157" i="13"/>
  <c r="AP157" i="13"/>
  <c r="AO157" i="13"/>
  <c r="AM157" i="13"/>
  <c r="AL157" i="13"/>
  <c r="AS156" i="13"/>
  <c r="AR156" i="13"/>
  <c r="AP156" i="13"/>
  <c r="AO156" i="13"/>
  <c r="AM156" i="13"/>
  <c r="AL156" i="13"/>
  <c r="AS155" i="13"/>
  <c r="AR155" i="13"/>
  <c r="AP155" i="13"/>
  <c r="AO155" i="13"/>
  <c r="AM155" i="13"/>
  <c r="AL155" i="13"/>
  <c r="AS154" i="13"/>
  <c r="AR154" i="13"/>
  <c r="AP154" i="13"/>
  <c r="AO154" i="13"/>
  <c r="AM154" i="13"/>
  <c r="AL154" i="13"/>
  <c r="AS153" i="13"/>
  <c r="AR153" i="13"/>
  <c r="AP153" i="13"/>
  <c r="AO153" i="13"/>
  <c r="AM153" i="13"/>
  <c r="AL153" i="13"/>
  <c r="AS152" i="13"/>
  <c r="AR152" i="13"/>
  <c r="AP152" i="13"/>
  <c r="AO152" i="13"/>
  <c r="AM152" i="13"/>
  <c r="AL152" i="13"/>
  <c r="AS151" i="13"/>
  <c r="AR151" i="13"/>
  <c r="AP151" i="13"/>
  <c r="AO151" i="13"/>
  <c r="AM151" i="13"/>
  <c r="AL151" i="13"/>
  <c r="AS150" i="13"/>
  <c r="AR150" i="13"/>
  <c r="AP150" i="13"/>
  <c r="AO150" i="13"/>
  <c r="AM150" i="13"/>
  <c r="AL150" i="13"/>
  <c r="AS149" i="13"/>
  <c r="AR149" i="13"/>
  <c r="AP149" i="13"/>
  <c r="AO149" i="13"/>
  <c r="AM149" i="13"/>
  <c r="AL149" i="13"/>
  <c r="AR148" i="13"/>
  <c r="AP148" i="13"/>
  <c r="AO148" i="13"/>
  <c r="AM148" i="13"/>
  <c r="AL148" i="13"/>
  <c r="AS147" i="13"/>
  <c r="AR147" i="13"/>
  <c r="AP147" i="13"/>
  <c r="AO147" i="13"/>
  <c r="AM147" i="13"/>
  <c r="AL147" i="13"/>
  <c r="AS146" i="13"/>
  <c r="AR146" i="13"/>
  <c r="AP146" i="13"/>
  <c r="AO146" i="13"/>
  <c r="AM146" i="13"/>
  <c r="AL146" i="13"/>
  <c r="AS145" i="13"/>
  <c r="AR145" i="13"/>
  <c r="AP145" i="13"/>
  <c r="AO145" i="13"/>
  <c r="AM145" i="13"/>
  <c r="AL145" i="13"/>
  <c r="AS144" i="13"/>
  <c r="AR144" i="13"/>
  <c r="AP144" i="13"/>
  <c r="AO144" i="13"/>
  <c r="AM144" i="13"/>
  <c r="AL144" i="13"/>
  <c r="AS143" i="13"/>
  <c r="AR143" i="13"/>
  <c r="AP143" i="13"/>
  <c r="AO143" i="13"/>
  <c r="AM143" i="13"/>
  <c r="AL143" i="13"/>
  <c r="AS142" i="13"/>
  <c r="AR142" i="13"/>
  <c r="AP142" i="13"/>
  <c r="AO142" i="13"/>
  <c r="AM142" i="13"/>
  <c r="AL142" i="13"/>
  <c r="AS141" i="13"/>
  <c r="AR141" i="13"/>
  <c r="AP141" i="13"/>
  <c r="AO141" i="13"/>
  <c r="AM141" i="13"/>
  <c r="AL141" i="13"/>
  <c r="AS140" i="13"/>
  <c r="AR140" i="13"/>
  <c r="AP140" i="13"/>
  <c r="AO140" i="13"/>
  <c r="AM140" i="13"/>
  <c r="AL140" i="13"/>
  <c r="AS139" i="13"/>
  <c r="AR139" i="13"/>
  <c r="AP139" i="13"/>
  <c r="AO139" i="13"/>
  <c r="AM139" i="13"/>
  <c r="AL139" i="13"/>
  <c r="AS138" i="13"/>
  <c r="AR138" i="13"/>
  <c r="AP138" i="13"/>
  <c r="AO138" i="13"/>
  <c r="AM138" i="13"/>
  <c r="AL138" i="13"/>
  <c r="AS137" i="13"/>
  <c r="AR137" i="13"/>
  <c r="AP137" i="13"/>
  <c r="AO137" i="13"/>
  <c r="AM137" i="13"/>
  <c r="AL137" i="13"/>
  <c r="AS136" i="13"/>
  <c r="AR136" i="13"/>
  <c r="AP136" i="13"/>
  <c r="AO136" i="13"/>
  <c r="AM136" i="13"/>
  <c r="AL136" i="13"/>
  <c r="AR135" i="13"/>
  <c r="AP135" i="13"/>
  <c r="AO135" i="13"/>
  <c r="AM135" i="13"/>
  <c r="AL135" i="13"/>
  <c r="X6" i="13"/>
  <c r="X126" i="13" s="1"/>
  <c r="R6" i="13"/>
  <c r="R7" i="13"/>
  <c r="AR131" i="13"/>
  <c r="AP131" i="13"/>
  <c r="AO131" i="13"/>
  <c r="AM131" i="13"/>
  <c r="AL131" i="13"/>
  <c r="AI131" i="13"/>
  <c r="AG131" i="13"/>
  <c r="AF131" i="13"/>
  <c r="AD131" i="13"/>
  <c r="AC131" i="13"/>
  <c r="AA131" i="13"/>
  <c r="Z131" i="13"/>
  <c r="W131" i="13"/>
  <c r="W9" i="13"/>
  <c r="W10" i="13"/>
  <c r="W11" i="13"/>
  <c r="W12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W65" i="13"/>
  <c r="W66" i="13"/>
  <c r="W67" i="13"/>
  <c r="W68" i="13"/>
  <c r="W69" i="13"/>
  <c r="W70" i="13"/>
  <c r="W71" i="13"/>
  <c r="W72" i="13"/>
  <c r="W73" i="13"/>
  <c r="W74" i="13"/>
  <c r="W75" i="13"/>
  <c r="W76" i="13"/>
  <c r="W77" i="13"/>
  <c r="W78" i="13"/>
  <c r="W79" i="13"/>
  <c r="W80" i="13"/>
  <c r="W81" i="13"/>
  <c r="W82" i="13"/>
  <c r="W83" i="13"/>
  <c r="W84" i="13"/>
  <c r="W85" i="13"/>
  <c r="W86" i="13"/>
  <c r="W87" i="13"/>
  <c r="W88" i="13"/>
  <c r="W89" i="13"/>
  <c r="W90" i="13"/>
  <c r="W91" i="13"/>
  <c r="W92" i="13"/>
  <c r="W93" i="13"/>
  <c r="W94" i="13"/>
  <c r="W95" i="13"/>
  <c r="W96" i="13"/>
  <c r="W97" i="13"/>
  <c r="W98" i="13"/>
  <c r="W99" i="13"/>
  <c r="W100" i="13"/>
  <c r="W101" i="13"/>
  <c r="W102" i="13"/>
  <c r="W103" i="13"/>
  <c r="W104" i="13"/>
  <c r="W105" i="13"/>
  <c r="W106" i="13"/>
  <c r="W107" i="13"/>
  <c r="W108" i="13"/>
  <c r="W109" i="13"/>
  <c r="W110" i="13"/>
  <c r="W111" i="13"/>
  <c r="W112" i="13"/>
  <c r="W113" i="13"/>
  <c r="W114" i="13"/>
  <c r="W115" i="13"/>
  <c r="W116" i="13"/>
  <c r="W117" i="13"/>
  <c r="W118" i="13"/>
  <c r="W119" i="13"/>
  <c r="W120" i="13"/>
  <c r="W121" i="13"/>
  <c r="W122" i="13"/>
  <c r="W123" i="13"/>
  <c r="W124" i="13"/>
  <c r="Q131" i="13"/>
  <c r="O131" i="13"/>
  <c r="N131" i="13"/>
  <c r="L131" i="13"/>
  <c r="K131" i="13"/>
  <c r="AS130" i="13"/>
  <c r="AR130" i="13"/>
  <c r="AP130" i="13"/>
  <c r="AO130" i="13"/>
  <c r="AM130" i="13"/>
  <c r="AL130" i="13"/>
  <c r="AI130" i="13"/>
  <c r="AF130" i="13"/>
  <c r="AD130" i="13"/>
  <c r="AC130" i="13"/>
  <c r="AA130" i="13"/>
  <c r="Z130" i="13"/>
  <c r="W130" i="13"/>
  <c r="Q130" i="13"/>
  <c r="O130" i="13"/>
  <c r="N130" i="13"/>
  <c r="L130" i="13"/>
  <c r="K130" i="13"/>
  <c r="AS129" i="13"/>
  <c r="AR129" i="13"/>
  <c r="AP129" i="13"/>
  <c r="AO129" i="13"/>
  <c r="AM129" i="13"/>
  <c r="AL129" i="13"/>
  <c r="AI129" i="13"/>
  <c r="AG129" i="13"/>
  <c r="AD129" i="13"/>
  <c r="AC129" i="13"/>
  <c r="AA129" i="13"/>
  <c r="Z129" i="13"/>
  <c r="W129" i="13"/>
  <c r="Q129" i="13"/>
  <c r="O129" i="13"/>
  <c r="N129" i="13"/>
  <c r="L129" i="13"/>
  <c r="K129" i="13"/>
  <c r="AS128" i="13"/>
  <c r="AR128" i="13"/>
  <c r="AP128" i="13"/>
  <c r="AO128" i="13"/>
  <c r="AM128" i="13"/>
  <c r="AL128" i="13"/>
  <c r="AI128" i="13"/>
  <c r="AG128" i="13"/>
  <c r="AF128" i="13"/>
  <c r="AD128" i="13"/>
  <c r="AC128" i="13"/>
  <c r="AA128" i="13"/>
  <c r="Z128" i="13"/>
  <c r="W128" i="13"/>
  <c r="Q128" i="13"/>
  <c r="O128" i="13"/>
  <c r="N128" i="13"/>
  <c r="L128" i="13"/>
  <c r="K128" i="13"/>
  <c r="AS127" i="13"/>
  <c r="AR127" i="13"/>
  <c r="AP127" i="13"/>
  <c r="AO127" i="13"/>
  <c r="AM127" i="13"/>
  <c r="AL127" i="13"/>
  <c r="AI127" i="13"/>
  <c r="AG127" i="13"/>
  <c r="AF127" i="13"/>
  <c r="AD127" i="13"/>
  <c r="AC127" i="13"/>
  <c r="AA127" i="13"/>
  <c r="Z127" i="13"/>
  <c r="W127" i="13"/>
  <c r="Q127" i="13"/>
  <c r="O127" i="13"/>
  <c r="N127" i="13"/>
  <c r="L127" i="13"/>
  <c r="K127" i="13"/>
  <c r="AS126" i="13"/>
  <c r="AR126" i="13"/>
  <c r="AP126" i="13"/>
  <c r="AO126" i="13"/>
  <c r="AM126" i="13"/>
  <c r="AL126" i="13"/>
  <c r="AI126" i="13"/>
  <c r="AF126" i="13"/>
  <c r="AD126" i="13"/>
  <c r="AC126" i="13"/>
  <c r="AA126" i="13"/>
  <c r="Z126" i="13"/>
  <c r="O126" i="13"/>
  <c r="N126" i="13"/>
  <c r="L126" i="13"/>
  <c r="K126" i="13"/>
  <c r="AJ124" i="13"/>
  <c r="AI124" i="13"/>
  <c r="AG124" i="13"/>
  <c r="AF124" i="13"/>
  <c r="AD124" i="13"/>
  <c r="AC124" i="13"/>
  <c r="AA124" i="13"/>
  <c r="Z124" i="13"/>
  <c r="O124" i="13"/>
  <c r="N124" i="13"/>
  <c r="L124" i="13"/>
  <c r="K124" i="13"/>
  <c r="AJ123" i="13"/>
  <c r="AI123" i="13"/>
  <c r="AG123" i="13"/>
  <c r="AF123" i="13"/>
  <c r="AD123" i="13"/>
  <c r="AC123" i="13"/>
  <c r="AA123" i="13"/>
  <c r="Z123" i="13"/>
  <c r="O123" i="13"/>
  <c r="N123" i="13"/>
  <c r="L123" i="13"/>
  <c r="K123" i="13"/>
  <c r="AJ122" i="13"/>
  <c r="AI122" i="13"/>
  <c r="AF122" i="13"/>
  <c r="AD122" i="13"/>
  <c r="AC122" i="13"/>
  <c r="AA122" i="13"/>
  <c r="Z122" i="13"/>
  <c r="O122" i="13"/>
  <c r="N122" i="13"/>
  <c r="L122" i="13"/>
  <c r="K122" i="13"/>
  <c r="AJ121" i="13"/>
  <c r="AI121" i="13"/>
  <c r="AG121" i="13"/>
  <c r="AF121" i="13"/>
  <c r="AD121" i="13"/>
  <c r="AC121" i="13"/>
  <c r="AA121" i="13"/>
  <c r="Z121" i="13"/>
  <c r="O121" i="13"/>
  <c r="N121" i="13"/>
  <c r="L121" i="13"/>
  <c r="K121" i="13"/>
  <c r="AJ120" i="13"/>
  <c r="AI120" i="13"/>
  <c r="AG120" i="13"/>
  <c r="AF120" i="13"/>
  <c r="AD120" i="13"/>
  <c r="AC120" i="13"/>
  <c r="AA120" i="13"/>
  <c r="Z120" i="13"/>
  <c r="O120" i="13"/>
  <c r="N120" i="13"/>
  <c r="L120" i="13"/>
  <c r="K120" i="13"/>
  <c r="AJ119" i="13"/>
  <c r="AI119" i="13"/>
  <c r="AG119" i="13"/>
  <c r="AF119" i="13"/>
  <c r="AD119" i="13"/>
  <c r="AC119" i="13"/>
  <c r="AA119" i="13"/>
  <c r="Z119" i="13"/>
  <c r="O119" i="13"/>
  <c r="N119" i="13"/>
  <c r="L119" i="13"/>
  <c r="K119" i="13"/>
  <c r="AJ118" i="13"/>
  <c r="AI118" i="13"/>
  <c r="AG118" i="13"/>
  <c r="AF118" i="13"/>
  <c r="AD118" i="13"/>
  <c r="AC118" i="13"/>
  <c r="AA118" i="13"/>
  <c r="Z118" i="13"/>
  <c r="O118" i="13"/>
  <c r="N118" i="13"/>
  <c r="L118" i="13"/>
  <c r="K118" i="13"/>
  <c r="AJ117" i="13"/>
  <c r="AI117" i="13"/>
  <c r="AG117" i="13"/>
  <c r="AF117" i="13"/>
  <c r="AD117" i="13"/>
  <c r="AC117" i="13"/>
  <c r="AA117" i="13"/>
  <c r="Z117" i="13"/>
  <c r="O117" i="13"/>
  <c r="N117" i="13"/>
  <c r="L117" i="13"/>
  <c r="K117" i="13"/>
  <c r="AJ116" i="13"/>
  <c r="AI116" i="13"/>
  <c r="AG116" i="13"/>
  <c r="AF116" i="13"/>
  <c r="AD116" i="13"/>
  <c r="AC116" i="13"/>
  <c r="AA116" i="13"/>
  <c r="Z116" i="13"/>
  <c r="O116" i="13"/>
  <c r="N116" i="13"/>
  <c r="L116" i="13"/>
  <c r="K116" i="13"/>
  <c r="AJ115" i="13"/>
  <c r="AI115" i="13"/>
  <c r="AG115" i="13"/>
  <c r="AF115" i="13"/>
  <c r="AD115" i="13"/>
  <c r="AC115" i="13"/>
  <c r="AA115" i="13"/>
  <c r="Z115" i="13"/>
  <c r="O115" i="13"/>
  <c r="N115" i="13"/>
  <c r="L115" i="13"/>
  <c r="K115" i="13"/>
  <c r="AJ114" i="13"/>
  <c r="AI114" i="13"/>
  <c r="AG114" i="13"/>
  <c r="AF114" i="13"/>
  <c r="AD114" i="13"/>
  <c r="AC114" i="13"/>
  <c r="AA114" i="13"/>
  <c r="Z114" i="13"/>
  <c r="O114" i="13"/>
  <c r="N114" i="13"/>
  <c r="L114" i="13"/>
  <c r="K114" i="13"/>
  <c r="AJ113" i="13"/>
  <c r="AI113" i="13"/>
  <c r="AG113" i="13"/>
  <c r="AF113" i="13"/>
  <c r="AD113" i="13"/>
  <c r="AC113" i="13"/>
  <c r="AA113" i="13"/>
  <c r="Z113" i="13"/>
  <c r="O113" i="13"/>
  <c r="N113" i="13"/>
  <c r="L113" i="13"/>
  <c r="K113" i="13"/>
  <c r="AJ112" i="13"/>
  <c r="AI112" i="13"/>
  <c r="AG112" i="13"/>
  <c r="AF112" i="13"/>
  <c r="AD112" i="13"/>
  <c r="AC112" i="13"/>
  <c r="AA112" i="13"/>
  <c r="Z112" i="13"/>
  <c r="O112" i="13"/>
  <c r="N112" i="13"/>
  <c r="L112" i="13"/>
  <c r="K112" i="13"/>
  <c r="AJ111" i="13"/>
  <c r="AI111" i="13"/>
  <c r="AG111" i="13"/>
  <c r="AF111" i="13"/>
  <c r="AD111" i="13"/>
  <c r="AC111" i="13"/>
  <c r="AA111" i="13"/>
  <c r="Z111" i="13"/>
  <c r="O111" i="13"/>
  <c r="N111" i="13"/>
  <c r="L111" i="13"/>
  <c r="K111" i="13"/>
  <c r="AJ110" i="13"/>
  <c r="AI110" i="13"/>
  <c r="AG110" i="13"/>
  <c r="AF110" i="13"/>
  <c r="AD110" i="13"/>
  <c r="AC110" i="13"/>
  <c r="AA110" i="13"/>
  <c r="Z110" i="13"/>
  <c r="O110" i="13"/>
  <c r="N110" i="13"/>
  <c r="L110" i="13"/>
  <c r="K110" i="13"/>
  <c r="AJ109" i="13"/>
  <c r="AI109" i="13"/>
  <c r="AG109" i="13"/>
  <c r="AF109" i="13"/>
  <c r="AD109" i="13"/>
  <c r="AC109" i="13"/>
  <c r="AA109" i="13"/>
  <c r="Z109" i="13"/>
  <c r="O109" i="13"/>
  <c r="N109" i="13"/>
  <c r="L109" i="13"/>
  <c r="K109" i="13"/>
  <c r="AJ108" i="13"/>
  <c r="AI108" i="13"/>
  <c r="AG108" i="13"/>
  <c r="AF108" i="13"/>
  <c r="AD108" i="13"/>
  <c r="AC108" i="13"/>
  <c r="AA108" i="13"/>
  <c r="Z108" i="13"/>
  <c r="O108" i="13"/>
  <c r="N108" i="13"/>
  <c r="L108" i="13"/>
  <c r="K108" i="13"/>
  <c r="AJ107" i="13"/>
  <c r="AI107" i="13"/>
  <c r="AG107" i="13"/>
  <c r="AF107" i="13"/>
  <c r="AD107" i="13"/>
  <c r="AC107" i="13"/>
  <c r="AA107" i="13"/>
  <c r="Z107" i="13"/>
  <c r="O107" i="13"/>
  <c r="N107" i="13"/>
  <c r="L107" i="13"/>
  <c r="K107" i="13"/>
  <c r="AJ106" i="13"/>
  <c r="AI106" i="13"/>
  <c r="AG106" i="13"/>
  <c r="AF106" i="13"/>
  <c r="AD106" i="13"/>
  <c r="AC106" i="13"/>
  <c r="AA106" i="13"/>
  <c r="Z106" i="13"/>
  <c r="O106" i="13"/>
  <c r="N106" i="13"/>
  <c r="L106" i="13"/>
  <c r="K106" i="13"/>
  <c r="AJ105" i="13"/>
  <c r="AI105" i="13"/>
  <c r="AG105" i="13"/>
  <c r="AF105" i="13"/>
  <c r="AD105" i="13"/>
  <c r="AC105" i="13"/>
  <c r="AA105" i="13"/>
  <c r="Z105" i="13"/>
  <c r="O105" i="13"/>
  <c r="N105" i="13"/>
  <c r="L105" i="13"/>
  <c r="K105" i="13"/>
  <c r="AJ104" i="13"/>
  <c r="AI104" i="13"/>
  <c r="AG104" i="13"/>
  <c r="AF104" i="13"/>
  <c r="AD104" i="13"/>
  <c r="AC104" i="13"/>
  <c r="AA104" i="13"/>
  <c r="Z104" i="13"/>
  <c r="O104" i="13"/>
  <c r="N104" i="13"/>
  <c r="L104" i="13"/>
  <c r="K104" i="13"/>
  <c r="AJ103" i="13"/>
  <c r="AI103" i="13"/>
  <c r="AG103" i="13"/>
  <c r="AF103" i="13"/>
  <c r="AD103" i="13"/>
  <c r="AC103" i="13"/>
  <c r="AA103" i="13"/>
  <c r="Z103" i="13"/>
  <c r="O103" i="13"/>
  <c r="N103" i="13"/>
  <c r="L103" i="13"/>
  <c r="K103" i="13"/>
  <c r="AJ102" i="13"/>
  <c r="AI102" i="13"/>
  <c r="AG102" i="13"/>
  <c r="AF102" i="13"/>
  <c r="AD102" i="13"/>
  <c r="AC102" i="13"/>
  <c r="AA102" i="13"/>
  <c r="Z102" i="13"/>
  <c r="O102" i="13"/>
  <c r="N102" i="13"/>
  <c r="L102" i="13"/>
  <c r="K102" i="13"/>
  <c r="AJ101" i="13"/>
  <c r="AI101" i="13"/>
  <c r="AG101" i="13"/>
  <c r="AF101" i="13"/>
  <c r="AD101" i="13"/>
  <c r="AC101" i="13"/>
  <c r="AA101" i="13"/>
  <c r="Z101" i="13"/>
  <c r="O101" i="13"/>
  <c r="N101" i="13"/>
  <c r="L101" i="13"/>
  <c r="K101" i="13"/>
  <c r="AJ100" i="13"/>
  <c r="AI100" i="13"/>
  <c r="AG100" i="13"/>
  <c r="AF100" i="13"/>
  <c r="AD100" i="13"/>
  <c r="AC100" i="13"/>
  <c r="AA100" i="13"/>
  <c r="Z100" i="13"/>
  <c r="O100" i="13"/>
  <c r="N100" i="13"/>
  <c r="L100" i="13"/>
  <c r="K100" i="13"/>
  <c r="AJ99" i="13"/>
  <c r="AI99" i="13"/>
  <c r="AG99" i="13"/>
  <c r="AF99" i="13"/>
  <c r="AD99" i="13"/>
  <c r="AC99" i="13"/>
  <c r="AA99" i="13"/>
  <c r="Z99" i="13"/>
  <c r="O99" i="13"/>
  <c r="N99" i="13"/>
  <c r="L99" i="13"/>
  <c r="K99" i="13"/>
  <c r="AJ98" i="13"/>
  <c r="AI98" i="13"/>
  <c r="AG98" i="13"/>
  <c r="AF98" i="13"/>
  <c r="AD98" i="13"/>
  <c r="AC98" i="13"/>
  <c r="AA98" i="13"/>
  <c r="Z98" i="13"/>
  <c r="O98" i="13"/>
  <c r="N98" i="13"/>
  <c r="L98" i="13"/>
  <c r="K98" i="13"/>
  <c r="AJ97" i="13"/>
  <c r="AI97" i="13"/>
  <c r="AG97" i="13"/>
  <c r="AF97" i="13"/>
  <c r="AD97" i="13"/>
  <c r="AC97" i="13"/>
  <c r="AA97" i="13"/>
  <c r="Z97" i="13"/>
  <c r="O97" i="13"/>
  <c r="N97" i="13"/>
  <c r="L97" i="13"/>
  <c r="K97" i="13"/>
  <c r="AJ96" i="13"/>
  <c r="AI96" i="13"/>
  <c r="AG96" i="13"/>
  <c r="AF96" i="13"/>
  <c r="AD96" i="13"/>
  <c r="AC96" i="13"/>
  <c r="AA96" i="13"/>
  <c r="Z96" i="13"/>
  <c r="O96" i="13"/>
  <c r="N96" i="13"/>
  <c r="L96" i="13"/>
  <c r="K96" i="13"/>
  <c r="AJ95" i="13"/>
  <c r="AI95" i="13"/>
  <c r="AG95" i="13"/>
  <c r="AF95" i="13"/>
  <c r="AD95" i="13"/>
  <c r="AC95" i="13"/>
  <c r="AA95" i="13"/>
  <c r="Z95" i="13"/>
  <c r="O95" i="13"/>
  <c r="N95" i="13"/>
  <c r="L95" i="13"/>
  <c r="K95" i="13"/>
  <c r="AJ94" i="13"/>
  <c r="AI94" i="13"/>
  <c r="AG94" i="13"/>
  <c r="AF94" i="13"/>
  <c r="AD94" i="13"/>
  <c r="AC94" i="13"/>
  <c r="AA94" i="13"/>
  <c r="Z94" i="13"/>
  <c r="O94" i="13"/>
  <c r="N94" i="13"/>
  <c r="L94" i="13"/>
  <c r="K94" i="13"/>
  <c r="AJ93" i="13"/>
  <c r="AI93" i="13"/>
  <c r="AG93" i="13"/>
  <c r="AF93" i="13"/>
  <c r="AD93" i="13"/>
  <c r="AC93" i="13"/>
  <c r="AA93" i="13"/>
  <c r="Z93" i="13"/>
  <c r="O93" i="13"/>
  <c r="N93" i="13"/>
  <c r="L93" i="13"/>
  <c r="K93" i="13"/>
  <c r="AJ92" i="13"/>
  <c r="AI92" i="13"/>
  <c r="AG92" i="13"/>
  <c r="AF92" i="13"/>
  <c r="AD92" i="13"/>
  <c r="AC92" i="13"/>
  <c r="AA92" i="13"/>
  <c r="Z92" i="13"/>
  <c r="O92" i="13"/>
  <c r="N92" i="13"/>
  <c r="L92" i="13"/>
  <c r="K92" i="13"/>
  <c r="AJ91" i="13"/>
  <c r="AI91" i="13"/>
  <c r="AG91" i="13"/>
  <c r="AF91" i="13"/>
  <c r="AD91" i="13"/>
  <c r="AC91" i="13"/>
  <c r="AA91" i="13"/>
  <c r="Z91" i="13"/>
  <c r="O91" i="13"/>
  <c r="N91" i="13"/>
  <c r="L91" i="13"/>
  <c r="K91" i="13"/>
  <c r="AJ90" i="13"/>
  <c r="AI90" i="13"/>
  <c r="AG90" i="13"/>
  <c r="AF90" i="13"/>
  <c r="AD90" i="13"/>
  <c r="AC90" i="13"/>
  <c r="AA90" i="13"/>
  <c r="Z90" i="13"/>
  <c r="O90" i="13"/>
  <c r="N90" i="13"/>
  <c r="L90" i="13"/>
  <c r="K90" i="13"/>
  <c r="AJ89" i="13"/>
  <c r="AI89" i="13"/>
  <c r="AG89" i="13"/>
  <c r="AF89" i="13"/>
  <c r="AD89" i="13"/>
  <c r="AC89" i="13"/>
  <c r="AA89" i="13"/>
  <c r="Z89" i="13"/>
  <c r="O89" i="13"/>
  <c r="N89" i="13"/>
  <c r="L89" i="13"/>
  <c r="K89" i="13"/>
  <c r="AJ88" i="13"/>
  <c r="AI88" i="13"/>
  <c r="AG88" i="13"/>
  <c r="AF88" i="13"/>
  <c r="AD88" i="13"/>
  <c r="AC88" i="13"/>
  <c r="AA88" i="13"/>
  <c r="Z88" i="13"/>
  <c r="O88" i="13"/>
  <c r="N88" i="13"/>
  <c r="L88" i="13"/>
  <c r="K88" i="13"/>
  <c r="AJ87" i="13"/>
  <c r="AI87" i="13"/>
  <c r="AG87" i="13"/>
  <c r="AF87" i="13"/>
  <c r="AD87" i="13"/>
  <c r="AC87" i="13"/>
  <c r="AA87" i="13"/>
  <c r="Z87" i="13"/>
  <c r="O87" i="13"/>
  <c r="N87" i="13"/>
  <c r="L87" i="13"/>
  <c r="K87" i="13"/>
  <c r="AJ86" i="13"/>
  <c r="AI86" i="13"/>
  <c r="AG86" i="13"/>
  <c r="AF86" i="13"/>
  <c r="AD86" i="13"/>
  <c r="AC86" i="13"/>
  <c r="AA86" i="13"/>
  <c r="Z86" i="13"/>
  <c r="O86" i="13"/>
  <c r="N86" i="13"/>
  <c r="L86" i="13"/>
  <c r="K86" i="13"/>
  <c r="AJ85" i="13"/>
  <c r="AI85" i="13"/>
  <c r="AG85" i="13"/>
  <c r="AF85" i="13"/>
  <c r="AD85" i="13"/>
  <c r="AC85" i="13"/>
  <c r="AA85" i="13"/>
  <c r="Z85" i="13"/>
  <c r="O85" i="13"/>
  <c r="N85" i="13"/>
  <c r="L85" i="13"/>
  <c r="K85" i="13"/>
  <c r="AJ84" i="13"/>
  <c r="AI84" i="13"/>
  <c r="AG84" i="13"/>
  <c r="AF84" i="13"/>
  <c r="AD84" i="13"/>
  <c r="AC84" i="13"/>
  <c r="AA84" i="13"/>
  <c r="Z84" i="13"/>
  <c r="O84" i="13"/>
  <c r="N84" i="13"/>
  <c r="L84" i="13"/>
  <c r="K84" i="13"/>
  <c r="AJ83" i="13"/>
  <c r="AI83" i="13"/>
  <c r="AG83" i="13"/>
  <c r="AF83" i="13"/>
  <c r="AD83" i="13"/>
  <c r="AC83" i="13"/>
  <c r="AA83" i="13"/>
  <c r="Z83" i="13"/>
  <c r="O83" i="13"/>
  <c r="N83" i="13"/>
  <c r="L83" i="13"/>
  <c r="K83" i="13"/>
  <c r="AJ82" i="13"/>
  <c r="AI82" i="13"/>
  <c r="AG82" i="13"/>
  <c r="AF82" i="13"/>
  <c r="AD82" i="13"/>
  <c r="AC82" i="13"/>
  <c r="AA82" i="13"/>
  <c r="Z82" i="13"/>
  <c r="O82" i="13"/>
  <c r="N82" i="13"/>
  <c r="L82" i="13"/>
  <c r="K82" i="13"/>
  <c r="AJ81" i="13"/>
  <c r="AI81" i="13"/>
  <c r="AG81" i="13"/>
  <c r="AF81" i="13"/>
  <c r="AD81" i="13"/>
  <c r="AC81" i="13"/>
  <c r="AA81" i="13"/>
  <c r="Z81" i="13"/>
  <c r="O81" i="13"/>
  <c r="N81" i="13"/>
  <c r="L81" i="13"/>
  <c r="K81" i="13"/>
  <c r="AJ80" i="13"/>
  <c r="AI80" i="13"/>
  <c r="AG80" i="13"/>
  <c r="AF80" i="13"/>
  <c r="AD80" i="13"/>
  <c r="AC80" i="13"/>
  <c r="AA80" i="13"/>
  <c r="Z80" i="13"/>
  <c r="O80" i="13"/>
  <c r="N80" i="13"/>
  <c r="L80" i="13"/>
  <c r="K80" i="13"/>
  <c r="AJ79" i="13"/>
  <c r="AI79" i="13"/>
  <c r="AG79" i="13"/>
  <c r="AF79" i="13"/>
  <c r="AD79" i="13"/>
  <c r="AC79" i="13"/>
  <c r="AA79" i="13"/>
  <c r="Z79" i="13"/>
  <c r="O79" i="13"/>
  <c r="N79" i="13"/>
  <c r="L79" i="13"/>
  <c r="K79" i="13"/>
  <c r="AJ78" i="13"/>
  <c r="AI78" i="13"/>
  <c r="AG78" i="13"/>
  <c r="AF78" i="13"/>
  <c r="AD78" i="13"/>
  <c r="AC78" i="13"/>
  <c r="AA78" i="13"/>
  <c r="Z78" i="13"/>
  <c r="O78" i="13"/>
  <c r="N78" i="13"/>
  <c r="L78" i="13"/>
  <c r="K78" i="13"/>
  <c r="AJ77" i="13"/>
  <c r="AI77" i="13"/>
  <c r="AG77" i="13"/>
  <c r="AF77" i="13"/>
  <c r="AD77" i="13"/>
  <c r="AC77" i="13"/>
  <c r="AA77" i="13"/>
  <c r="Z77" i="13"/>
  <c r="O77" i="13"/>
  <c r="N77" i="13"/>
  <c r="L77" i="13"/>
  <c r="K77" i="13"/>
  <c r="AJ76" i="13"/>
  <c r="AI76" i="13"/>
  <c r="AG76" i="13"/>
  <c r="AF76" i="13"/>
  <c r="AD76" i="13"/>
  <c r="AC76" i="13"/>
  <c r="AA76" i="13"/>
  <c r="Z76" i="13"/>
  <c r="O76" i="13"/>
  <c r="N76" i="13"/>
  <c r="L76" i="13"/>
  <c r="K76" i="13"/>
  <c r="AJ75" i="13"/>
  <c r="AI75" i="13"/>
  <c r="AG75" i="13"/>
  <c r="AF75" i="13"/>
  <c r="AD75" i="13"/>
  <c r="AC75" i="13"/>
  <c r="AA75" i="13"/>
  <c r="Z75" i="13"/>
  <c r="O75" i="13"/>
  <c r="N75" i="13"/>
  <c r="L75" i="13"/>
  <c r="K75" i="13"/>
  <c r="AJ74" i="13"/>
  <c r="AI74" i="13"/>
  <c r="AG74" i="13"/>
  <c r="AF74" i="13"/>
  <c r="AD74" i="13"/>
  <c r="AC74" i="13"/>
  <c r="AA74" i="13"/>
  <c r="Z74" i="13"/>
  <c r="O74" i="13"/>
  <c r="N74" i="13"/>
  <c r="L74" i="13"/>
  <c r="K74" i="13"/>
  <c r="AJ73" i="13"/>
  <c r="AI73" i="13"/>
  <c r="AG73" i="13"/>
  <c r="AF73" i="13"/>
  <c r="AD73" i="13"/>
  <c r="AC73" i="13"/>
  <c r="AA73" i="13"/>
  <c r="Z73" i="13"/>
  <c r="O73" i="13"/>
  <c r="N73" i="13"/>
  <c r="L73" i="13"/>
  <c r="K73" i="13"/>
  <c r="AJ72" i="13"/>
  <c r="AI72" i="13"/>
  <c r="AG72" i="13"/>
  <c r="AF72" i="13"/>
  <c r="AD72" i="13"/>
  <c r="AC72" i="13"/>
  <c r="AA72" i="13"/>
  <c r="Z72" i="13"/>
  <c r="O72" i="13"/>
  <c r="N72" i="13"/>
  <c r="L72" i="13"/>
  <c r="K72" i="13"/>
  <c r="AJ71" i="13"/>
  <c r="AI71" i="13"/>
  <c r="AG71" i="13"/>
  <c r="AF71" i="13"/>
  <c r="AD71" i="13"/>
  <c r="AC71" i="13"/>
  <c r="AA71" i="13"/>
  <c r="Z71" i="13"/>
  <c r="O71" i="13"/>
  <c r="N71" i="13"/>
  <c r="L71" i="13"/>
  <c r="K71" i="13"/>
  <c r="AJ70" i="13"/>
  <c r="AI70" i="13"/>
  <c r="AG70" i="13"/>
  <c r="AF70" i="13"/>
  <c r="AD70" i="13"/>
  <c r="AC70" i="13"/>
  <c r="AA70" i="13"/>
  <c r="Z70" i="13"/>
  <c r="O70" i="13"/>
  <c r="N70" i="13"/>
  <c r="L70" i="13"/>
  <c r="K70" i="13"/>
  <c r="AJ69" i="13"/>
  <c r="AI69" i="13"/>
  <c r="AG69" i="13"/>
  <c r="AF69" i="13"/>
  <c r="AD69" i="13"/>
  <c r="AC69" i="13"/>
  <c r="AA69" i="13"/>
  <c r="Z69" i="13"/>
  <c r="O69" i="13"/>
  <c r="N69" i="13"/>
  <c r="L69" i="13"/>
  <c r="K69" i="13"/>
  <c r="AJ68" i="13"/>
  <c r="AI68" i="13"/>
  <c r="AG68" i="13"/>
  <c r="AF68" i="13"/>
  <c r="AD68" i="13"/>
  <c r="AC68" i="13"/>
  <c r="AA68" i="13"/>
  <c r="Z68" i="13"/>
  <c r="O68" i="13"/>
  <c r="N68" i="13"/>
  <c r="L68" i="13"/>
  <c r="K68" i="13"/>
  <c r="AJ67" i="13"/>
  <c r="AI67" i="13"/>
  <c r="AG67" i="13"/>
  <c r="AF67" i="13"/>
  <c r="AD67" i="13"/>
  <c r="AC67" i="13"/>
  <c r="AA67" i="13"/>
  <c r="Z67" i="13"/>
  <c r="O67" i="13"/>
  <c r="N67" i="13"/>
  <c r="L67" i="13"/>
  <c r="K67" i="13"/>
  <c r="AJ66" i="13"/>
  <c r="AI66" i="13"/>
  <c r="AG66" i="13"/>
  <c r="AF66" i="13"/>
  <c r="AD66" i="13"/>
  <c r="AC66" i="13"/>
  <c r="AA66" i="13"/>
  <c r="Z66" i="13"/>
  <c r="O66" i="13"/>
  <c r="N66" i="13"/>
  <c r="L66" i="13"/>
  <c r="K66" i="13"/>
  <c r="AJ65" i="13"/>
  <c r="AI65" i="13"/>
  <c r="AG65" i="13"/>
  <c r="AF65" i="13"/>
  <c r="AD65" i="13"/>
  <c r="AC65" i="13"/>
  <c r="AA65" i="13"/>
  <c r="Z65" i="13"/>
  <c r="O65" i="13"/>
  <c r="N65" i="13"/>
  <c r="L65" i="13"/>
  <c r="K65" i="13"/>
  <c r="AJ64" i="13"/>
  <c r="AI64" i="13"/>
  <c r="AG64" i="13"/>
  <c r="AF64" i="13"/>
  <c r="AD64" i="13"/>
  <c r="AC64" i="13"/>
  <c r="AA64" i="13"/>
  <c r="Z64" i="13"/>
  <c r="O64" i="13"/>
  <c r="N64" i="13"/>
  <c r="L64" i="13"/>
  <c r="K64" i="13"/>
  <c r="AJ63" i="13"/>
  <c r="AI63" i="13"/>
  <c r="AG63" i="13"/>
  <c r="AF63" i="13"/>
  <c r="AD63" i="13"/>
  <c r="AC63" i="13"/>
  <c r="AA63" i="13"/>
  <c r="Z63" i="13"/>
  <c r="O63" i="13"/>
  <c r="N63" i="13"/>
  <c r="L63" i="13"/>
  <c r="K63" i="13"/>
  <c r="AJ62" i="13"/>
  <c r="AI62" i="13"/>
  <c r="AG62" i="13"/>
  <c r="AF62" i="13"/>
  <c r="AD62" i="13"/>
  <c r="AC62" i="13"/>
  <c r="AA62" i="13"/>
  <c r="Z62" i="13"/>
  <c r="O62" i="13"/>
  <c r="N62" i="13"/>
  <c r="L62" i="13"/>
  <c r="K62" i="13"/>
  <c r="AJ61" i="13"/>
  <c r="AI61" i="13"/>
  <c r="AG61" i="13"/>
  <c r="AF61" i="13"/>
  <c r="AD61" i="13"/>
  <c r="AC61" i="13"/>
  <c r="AA61" i="13"/>
  <c r="Z61" i="13"/>
  <c r="O61" i="13"/>
  <c r="N61" i="13"/>
  <c r="L61" i="13"/>
  <c r="K61" i="13"/>
  <c r="AJ60" i="13"/>
  <c r="AI60" i="13"/>
  <c r="AG60" i="13"/>
  <c r="AF60" i="13"/>
  <c r="AD60" i="13"/>
  <c r="AC60" i="13"/>
  <c r="AA60" i="13"/>
  <c r="Z60" i="13"/>
  <c r="O60" i="13"/>
  <c r="N60" i="13"/>
  <c r="L60" i="13"/>
  <c r="K60" i="13"/>
  <c r="AJ59" i="13"/>
  <c r="AI59" i="13"/>
  <c r="AG59" i="13"/>
  <c r="AF59" i="13"/>
  <c r="AD59" i="13"/>
  <c r="AC59" i="13"/>
  <c r="AA59" i="13"/>
  <c r="Z59" i="13"/>
  <c r="O59" i="13"/>
  <c r="N59" i="13"/>
  <c r="L59" i="13"/>
  <c r="K59" i="13"/>
  <c r="AJ58" i="13"/>
  <c r="AI58" i="13"/>
  <c r="AG58" i="13"/>
  <c r="AF58" i="13"/>
  <c r="AD58" i="13"/>
  <c r="AC58" i="13"/>
  <c r="AA58" i="13"/>
  <c r="Z58" i="13"/>
  <c r="O58" i="13"/>
  <c r="N58" i="13"/>
  <c r="L58" i="13"/>
  <c r="K58" i="13"/>
  <c r="AJ57" i="13"/>
  <c r="AI57" i="13"/>
  <c r="AG57" i="13"/>
  <c r="AF57" i="13"/>
  <c r="AD57" i="13"/>
  <c r="AC57" i="13"/>
  <c r="AA57" i="13"/>
  <c r="Z57" i="13"/>
  <c r="O57" i="13"/>
  <c r="N57" i="13"/>
  <c r="L57" i="13"/>
  <c r="K57" i="13"/>
  <c r="AJ56" i="13"/>
  <c r="AI56" i="13"/>
  <c r="AG56" i="13"/>
  <c r="AF56" i="13"/>
  <c r="AD56" i="13"/>
  <c r="AC56" i="13"/>
  <c r="AA56" i="13"/>
  <c r="Z56" i="13"/>
  <c r="O56" i="13"/>
  <c r="N56" i="13"/>
  <c r="L56" i="13"/>
  <c r="K56" i="13"/>
  <c r="AJ55" i="13"/>
  <c r="AI55" i="13"/>
  <c r="AG55" i="13"/>
  <c r="AF55" i="13"/>
  <c r="AD55" i="13"/>
  <c r="AC55" i="13"/>
  <c r="AA55" i="13"/>
  <c r="Z55" i="13"/>
  <c r="O55" i="13"/>
  <c r="N55" i="13"/>
  <c r="L55" i="13"/>
  <c r="K55" i="13"/>
  <c r="AJ54" i="13"/>
  <c r="AI54" i="13"/>
  <c r="AG54" i="13"/>
  <c r="AF54" i="13"/>
  <c r="AD54" i="13"/>
  <c r="AC54" i="13"/>
  <c r="AA54" i="13"/>
  <c r="Z54" i="13"/>
  <c r="O54" i="13"/>
  <c r="N54" i="13"/>
  <c r="L54" i="13"/>
  <c r="K54" i="13"/>
  <c r="AJ53" i="13"/>
  <c r="AI53" i="13"/>
  <c r="AG53" i="13"/>
  <c r="AF53" i="13"/>
  <c r="AD53" i="13"/>
  <c r="AC53" i="13"/>
  <c r="AA53" i="13"/>
  <c r="Z53" i="13"/>
  <c r="O53" i="13"/>
  <c r="N53" i="13"/>
  <c r="L53" i="13"/>
  <c r="K53" i="13"/>
  <c r="AJ52" i="13"/>
  <c r="AI52" i="13"/>
  <c r="AG52" i="13"/>
  <c r="AF52" i="13"/>
  <c r="AD52" i="13"/>
  <c r="AC52" i="13"/>
  <c r="AA52" i="13"/>
  <c r="Z52" i="13"/>
  <c r="O52" i="13"/>
  <c r="N52" i="13"/>
  <c r="L52" i="13"/>
  <c r="K52" i="13"/>
  <c r="AJ51" i="13"/>
  <c r="AI51" i="13"/>
  <c r="AG51" i="13"/>
  <c r="AF51" i="13"/>
  <c r="AD51" i="13"/>
  <c r="AC51" i="13"/>
  <c r="AA51" i="13"/>
  <c r="Z51" i="13"/>
  <c r="O51" i="13"/>
  <c r="N51" i="13"/>
  <c r="L51" i="13"/>
  <c r="K51" i="13"/>
  <c r="AJ50" i="13"/>
  <c r="AI50" i="13"/>
  <c r="AG50" i="13"/>
  <c r="AF50" i="13"/>
  <c r="AD50" i="13"/>
  <c r="AC50" i="13"/>
  <c r="AA50" i="13"/>
  <c r="Z50" i="13"/>
  <c r="O50" i="13"/>
  <c r="N50" i="13"/>
  <c r="L50" i="13"/>
  <c r="K50" i="13"/>
  <c r="AJ49" i="13"/>
  <c r="AI49" i="13"/>
  <c r="AG49" i="13"/>
  <c r="AF49" i="13"/>
  <c r="AD49" i="13"/>
  <c r="AC49" i="13"/>
  <c r="AA49" i="13"/>
  <c r="Z49" i="13"/>
  <c r="O49" i="13"/>
  <c r="N49" i="13"/>
  <c r="L49" i="13"/>
  <c r="K49" i="13"/>
  <c r="AJ48" i="13"/>
  <c r="AI48" i="13"/>
  <c r="AG48" i="13"/>
  <c r="AF48" i="13"/>
  <c r="AD48" i="13"/>
  <c r="AC48" i="13"/>
  <c r="AA48" i="13"/>
  <c r="Z48" i="13"/>
  <c r="O48" i="13"/>
  <c r="N48" i="13"/>
  <c r="L48" i="13"/>
  <c r="K48" i="13"/>
  <c r="AJ47" i="13"/>
  <c r="AI47" i="13"/>
  <c r="AG47" i="13"/>
  <c r="AF47" i="13"/>
  <c r="AD47" i="13"/>
  <c r="AC47" i="13"/>
  <c r="AA47" i="13"/>
  <c r="Z47" i="13"/>
  <c r="O47" i="13"/>
  <c r="N47" i="13"/>
  <c r="L47" i="13"/>
  <c r="K47" i="13"/>
  <c r="AJ46" i="13"/>
  <c r="AI46" i="13"/>
  <c r="AG46" i="13"/>
  <c r="AF46" i="13"/>
  <c r="AD46" i="13"/>
  <c r="AC46" i="13"/>
  <c r="AA46" i="13"/>
  <c r="Z46" i="13"/>
  <c r="O46" i="13"/>
  <c r="N46" i="13"/>
  <c r="L46" i="13"/>
  <c r="K46" i="13"/>
  <c r="AJ45" i="13"/>
  <c r="AI45" i="13"/>
  <c r="AG45" i="13"/>
  <c r="AF45" i="13"/>
  <c r="AD45" i="13"/>
  <c r="AC45" i="13"/>
  <c r="AA45" i="13"/>
  <c r="Z45" i="13"/>
  <c r="O45" i="13"/>
  <c r="N45" i="13"/>
  <c r="L45" i="13"/>
  <c r="K45" i="13"/>
  <c r="AJ44" i="13"/>
  <c r="AI44" i="13"/>
  <c r="AG44" i="13"/>
  <c r="AF44" i="13"/>
  <c r="AD44" i="13"/>
  <c r="AC44" i="13"/>
  <c r="AA44" i="13"/>
  <c r="Z44" i="13"/>
  <c r="O44" i="13"/>
  <c r="N44" i="13"/>
  <c r="L44" i="13"/>
  <c r="K44" i="13"/>
  <c r="AJ43" i="13"/>
  <c r="AI43" i="13"/>
  <c r="AG43" i="13"/>
  <c r="AF43" i="13"/>
  <c r="AD43" i="13"/>
  <c r="AC43" i="13"/>
  <c r="AA43" i="13"/>
  <c r="Z43" i="13"/>
  <c r="O43" i="13"/>
  <c r="N43" i="13"/>
  <c r="L43" i="13"/>
  <c r="K43" i="13"/>
  <c r="AJ42" i="13"/>
  <c r="AI42" i="13"/>
  <c r="AG42" i="13"/>
  <c r="AF42" i="13"/>
  <c r="AD42" i="13"/>
  <c r="AC42" i="13"/>
  <c r="AA42" i="13"/>
  <c r="Z42" i="13"/>
  <c r="O42" i="13"/>
  <c r="N42" i="13"/>
  <c r="L42" i="13"/>
  <c r="K42" i="13"/>
  <c r="AJ41" i="13"/>
  <c r="AI41" i="13"/>
  <c r="AG41" i="13"/>
  <c r="AF41" i="13"/>
  <c r="AD41" i="13"/>
  <c r="AC41" i="13"/>
  <c r="AA41" i="13"/>
  <c r="Z41" i="13"/>
  <c r="O41" i="13"/>
  <c r="N41" i="13"/>
  <c r="L41" i="13"/>
  <c r="K41" i="13"/>
  <c r="AJ40" i="13"/>
  <c r="AI40" i="13"/>
  <c r="AG40" i="13"/>
  <c r="AF40" i="13"/>
  <c r="AD40" i="13"/>
  <c r="AC40" i="13"/>
  <c r="AA40" i="13"/>
  <c r="Z40" i="13"/>
  <c r="O40" i="13"/>
  <c r="N40" i="13"/>
  <c r="L40" i="13"/>
  <c r="K40" i="13"/>
  <c r="AJ39" i="13"/>
  <c r="AI39" i="13"/>
  <c r="AG39" i="13"/>
  <c r="AF39" i="13"/>
  <c r="AD39" i="13"/>
  <c r="AC39" i="13"/>
  <c r="AA39" i="13"/>
  <c r="Z39" i="13"/>
  <c r="O39" i="13"/>
  <c r="N39" i="13"/>
  <c r="L39" i="13"/>
  <c r="K39" i="13"/>
  <c r="AJ38" i="13"/>
  <c r="AI38" i="13"/>
  <c r="AG38" i="13"/>
  <c r="AF38" i="13"/>
  <c r="AD38" i="13"/>
  <c r="AC38" i="13"/>
  <c r="AA38" i="13"/>
  <c r="Z38" i="13"/>
  <c r="O38" i="13"/>
  <c r="N38" i="13"/>
  <c r="L38" i="13"/>
  <c r="K38" i="13"/>
  <c r="AJ37" i="13"/>
  <c r="AI37" i="13"/>
  <c r="AG37" i="13"/>
  <c r="AF37" i="13"/>
  <c r="AD37" i="13"/>
  <c r="AC37" i="13"/>
  <c r="AA37" i="13"/>
  <c r="Z37" i="13"/>
  <c r="O37" i="13"/>
  <c r="N37" i="13"/>
  <c r="L37" i="13"/>
  <c r="K37" i="13"/>
  <c r="AJ36" i="13"/>
  <c r="AI36" i="13"/>
  <c r="AG36" i="13"/>
  <c r="AF36" i="13"/>
  <c r="AD36" i="13"/>
  <c r="AC36" i="13"/>
  <c r="AA36" i="13"/>
  <c r="Z36" i="13"/>
  <c r="O36" i="13"/>
  <c r="N36" i="13"/>
  <c r="L36" i="13"/>
  <c r="K36" i="13"/>
  <c r="AJ35" i="13"/>
  <c r="AI35" i="13"/>
  <c r="AG35" i="13"/>
  <c r="AF35" i="13"/>
  <c r="AD35" i="13"/>
  <c r="AC35" i="13"/>
  <c r="AA35" i="13"/>
  <c r="Z35" i="13"/>
  <c r="O35" i="13"/>
  <c r="N35" i="13"/>
  <c r="L35" i="13"/>
  <c r="K35" i="13"/>
  <c r="AJ34" i="13"/>
  <c r="AI34" i="13"/>
  <c r="AG34" i="13"/>
  <c r="AF34" i="13"/>
  <c r="AD34" i="13"/>
  <c r="AC34" i="13"/>
  <c r="AA34" i="13"/>
  <c r="Z34" i="13"/>
  <c r="O34" i="13"/>
  <c r="N34" i="13"/>
  <c r="L34" i="13"/>
  <c r="K34" i="13"/>
  <c r="AJ33" i="13"/>
  <c r="AI33" i="13"/>
  <c r="AG33" i="13"/>
  <c r="AF33" i="13"/>
  <c r="AD33" i="13"/>
  <c r="AC33" i="13"/>
  <c r="AA33" i="13"/>
  <c r="Z33" i="13"/>
  <c r="O33" i="13"/>
  <c r="N33" i="13"/>
  <c r="L33" i="13"/>
  <c r="K33" i="13"/>
  <c r="AJ32" i="13"/>
  <c r="AI32" i="13"/>
  <c r="AG32" i="13"/>
  <c r="AF32" i="13"/>
  <c r="AD32" i="13"/>
  <c r="AC32" i="13"/>
  <c r="AA32" i="13"/>
  <c r="Z32" i="13"/>
  <c r="O32" i="13"/>
  <c r="N32" i="13"/>
  <c r="L32" i="13"/>
  <c r="K32" i="13"/>
  <c r="AJ31" i="13"/>
  <c r="AI31" i="13"/>
  <c r="AG31" i="13"/>
  <c r="AF31" i="13"/>
  <c r="AD31" i="13"/>
  <c r="AC31" i="13"/>
  <c r="AA31" i="13"/>
  <c r="Z31" i="13"/>
  <c r="O31" i="13"/>
  <c r="N31" i="13"/>
  <c r="L31" i="13"/>
  <c r="K31" i="13"/>
  <c r="AJ30" i="13"/>
  <c r="AI30" i="13"/>
  <c r="AG30" i="13"/>
  <c r="AF30" i="13"/>
  <c r="AD30" i="13"/>
  <c r="AC30" i="13"/>
  <c r="AA30" i="13"/>
  <c r="Z30" i="13"/>
  <c r="O30" i="13"/>
  <c r="N30" i="13"/>
  <c r="L30" i="13"/>
  <c r="K30" i="13"/>
  <c r="AJ29" i="13"/>
  <c r="AI29" i="13"/>
  <c r="AG29" i="13"/>
  <c r="AF29" i="13"/>
  <c r="AD29" i="13"/>
  <c r="AC29" i="13"/>
  <c r="AA29" i="13"/>
  <c r="Z29" i="13"/>
  <c r="O29" i="13"/>
  <c r="N29" i="13"/>
  <c r="L29" i="13"/>
  <c r="K29" i="13"/>
  <c r="AJ28" i="13"/>
  <c r="AI28" i="13"/>
  <c r="AG28" i="13"/>
  <c r="AF28" i="13"/>
  <c r="AD28" i="13"/>
  <c r="AC28" i="13"/>
  <c r="AA28" i="13"/>
  <c r="Z28" i="13"/>
  <c r="O28" i="13"/>
  <c r="N28" i="13"/>
  <c r="L28" i="13"/>
  <c r="K28" i="13"/>
  <c r="AJ27" i="13"/>
  <c r="AI27" i="13"/>
  <c r="AG27" i="13"/>
  <c r="AF27" i="13"/>
  <c r="AD27" i="13"/>
  <c r="AC27" i="13"/>
  <c r="AA27" i="13"/>
  <c r="Z27" i="13"/>
  <c r="O27" i="13"/>
  <c r="N27" i="13"/>
  <c r="L27" i="13"/>
  <c r="K27" i="13"/>
  <c r="AJ26" i="13"/>
  <c r="AI26" i="13"/>
  <c r="AG26" i="13"/>
  <c r="AF26" i="13"/>
  <c r="AD26" i="13"/>
  <c r="AC26" i="13"/>
  <c r="AA26" i="13"/>
  <c r="Z26" i="13"/>
  <c r="O26" i="13"/>
  <c r="N26" i="13"/>
  <c r="L26" i="13"/>
  <c r="K26" i="13"/>
  <c r="AJ25" i="13"/>
  <c r="AI25" i="13"/>
  <c r="AG25" i="13"/>
  <c r="AF25" i="13"/>
  <c r="AD25" i="13"/>
  <c r="AC25" i="13"/>
  <c r="AA25" i="13"/>
  <c r="Z25" i="13"/>
  <c r="O25" i="13"/>
  <c r="N25" i="13"/>
  <c r="L25" i="13"/>
  <c r="K25" i="13"/>
  <c r="AJ24" i="13"/>
  <c r="AI24" i="13"/>
  <c r="AG24" i="13"/>
  <c r="AF24" i="13"/>
  <c r="AD24" i="13"/>
  <c r="AC24" i="13"/>
  <c r="AA24" i="13"/>
  <c r="Z24" i="13"/>
  <c r="O24" i="13"/>
  <c r="N24" i="13"/>
  <c r="L24" i="13"/>
  <c r="K24" i="13"/>
  <c r="AJ23" i="13"/>
  <c r="AI23" i="13"/>
  <c r="AG23" i="13"/>
  <c r="AF23" i="13"/>
  <c r="AD23" i="13"/>
  <c r="AC23" i="13"/>
  <c r="AA23" i="13"/>
  <c r="Z23" i="13"/>
  <c r="O23" i="13"/>
  <c r="N23" i="13"/>
  <c r="L23" i="13"/>
  <c r="K23" i="13"/>
  <c r="AJ22" i="13"/>
  <c r="AI22" i="13"/>
  <c r="AG22" i="13"/>
  <c r="AF22" i="13"/>
  <c r="AD22" i="13"/>
  <c r="AC22" i="13"/>
  <c r="AA22" i="13"/>
  <c r="Z22" i="13"/>
  <c r="O22" i="13"/>
  <c r="N22" i="13"/>
  <c r="L22" i="13"/>
  <c r="K22" i="13"/>
  <c r="AJ21" i="13"/>
  <c r="AI21" i="13"/>
  <c r="AG21" i="13"/>
  <c r="AF21" i="13"/>
  <c r="AD21" i="13"/>
  <c r="AC21" i="13"/>
  <c r="AA21" i="13"/>
  <c r="Z21" i="13"/>
  <c r="O21" i="13"/>
  <c r="N21" i="13"/>
  <c r="L21" i="13"/>
  <c r="K21" i="13"/>
  <c r="AJ20" i="13"/>
  <c r="AI20" i="13"/>
  <c r="AG20" i="13"/>
  <c r="AF20" i="13"/>
  <c r="AD20" i="13"/>
  <c r="AC20" i="13"/>
  <c r="AA20" i="13"/>
  <c r="Z20" i="13"/>
  <c r="O20" i="13"/>
  <c r="N20" i="13"/>
  <c r="L20" i="13"/>
  <c r="K20" i="13"/>
  <c r="AJ19" i="13"/>
  <c r="AI19" i="13"/>
  <c r="AG19" i="13"/>
  <c r="AF19" i="13"/>
  <c r="AD19" i="13"/>
  <c r="AC19" i="13"/>
  <c r="AA19" i="13"/>
  <c r="Z19" i="13"/>
  <c r="O19" i="13"/>
  <c r="N19" i="13"/>
  <c r="L19" i="13"/>
  <c r="K19" i="13"/>
  <c r="AJ18" i="13"/>
  <c r="AI18" i="13"/>
  <c r="AG18" i="13"/>
  <c r="AF18" i="13"/>
  <c r="AD18" i="13"/>
  <c r="AC18" i="13"/>
  <c r="AA18" i="13"/>
  <c r="Z18" i="13"/>
  <c r="O18" i="13"/>
  <c r="N18" i="13"/>
  <c r="L18" i="13"/>
  <c r="K18" i="13"/>
  <c r="AJ17" i="13"/>
  <c r="AI17" i="13"/>
  <c r="AG17" i="13"/>
  <c r="AF17" i="13"/>
  <c r="AD17" i="13"/>
  <c r="AC17" i="13"/>
  <c r="AA17" i="13"/>
  <c r="Z17" i="13"/>
  <c r="O17" i="13"/>
  <c r="N17" i="13"/>
  <c r="L17" i="13"/>
  <c r="K17" i="13"/>
  <c r="AJ16" i="13"/>
  <c r="AI16" i="13"/>
  <c r="AG16" i="13"/>
  <c r="AF16" i="13"/>
  <c r="AD16" i="13"/>
  <c r="AC16" i="13"/>
  <c r="AA16" i="13"/>
  <c r="Z16" i="13"/>
  <c r="O16" i="13"/>
  <c r="N16" i="13"/>
  <c r="L16" i="13"/>
  <c r="K16" i="13"/>
  <c r="AJ15" i="13"/>
  <c r="AI15" i="13"/>
  <c r="AF15" i="13"/>
  <c r="AD15" i="13"/>
  <c r="AC15" i="13"/>
  <c r="AA15" i="13"/>
  <c r="Z15" i="13"/>
  <c r="O15" i="13"/>
  <c r="N15" i="13"/>
  <c r="L15" i="13"/>
  <c r="K15" i="13"/>
  <c r="AJ14" i="13"/>
  <c r="AI14" i="13"/>
  <c r="AG14" i="13"/>
  <c r="AF14" i="13"/>
  <c r="AD14" i="13"/>
  <c r="AC14" i="13"/>
  <c r="AA14" i="13"/>
  <c r="Z14" i="13"/>
  <c r="O14" i="13"/>
  <c r="N14" i="13"/>
  <c r="L14" i="13"/>
  <c r="K14" i="13"/>
  <c r="AJ13" i="13"/>
  <c r="AI13" i="13"/>
  <c r="AG13" i="13"/>
  <c r="AF13" i="13"/>
  <c r="AD13" i="13"/>
  <c r="AC13" i="13"/>
  <c r="AA13" i="13"/>
  <c r="Z13" i="13"/>
  <c r="O13" i="13"/>
  <c r="N13" i="13"/>
  <c r="L13" i="13"/>
  <c r="K13" i="13"/>
  <c r="AJ12" i="13"/>
  <c r="AI12" i="13"/>
  <c r="AG12" i="13"/>
  <c r="AF12" i="13"/>
  <c r="AD12" i="13"/>
  <c r="AC12" i="13"/>
  <c r="AA12" i="13"/>
  <c r="Z12" i="13"/>
  <c r="O12" i="13"/>
  <c r="N12" i="13"/>
  <c r="L12" i="13"/>
  <c r="K12" i="13"/>
  <c r="AJ11" i="13"/>
  <c r="AI11" i="13"/>
  <c r="AG11" i="13"/>
  <c r="AF11" i="13"/>
  <c r="AD11" i="13"/>
  <c r="AC11" i="13"/>
  <c r="AA11" i="13"/>
  <c r="Z11" i="13"/>
  <c r="O11" i="13"/>
  <c r="N11" i="13"/>
  <c r="L11" i="13"/>
  <c r="K11" i="13"/>
  <c r="AJ10" i="13"/>
  <c r="AI10" i="13"/>
  <c r="AG10" i="13"/>
  <c r="AF10" i="13"/>
  <c r="AD10" i="13"/>
  <c r="AC10" i="13"/>
  <c r="AA10" i="13"/>
  <c r="Z10" i="13"/>
  <c r="O10" i="13"/>
  <c r="N10" i="13"/>
  <c r="L10" i="13"/>
  <c r="K10" i="13"/>
  <c r="AJ9" i="13"/>
  <c r="AI9" i="13"/>
  <c r="AG9" i="13"/>
  <c r="AF9" i="13"/>
  <c r="AD9" i="13"/>
  <c r="AC9" i="13"/>
  <c r="AA9" i="13"/>
  <c r="Z9" i="13"/>
  <c r="O9" i="13"/>
  <c r="N9" i="13"/>
  <c r="L9" i="13"/>
  <c r="K9" i="13"/>
  <c r="AJ8" i="13"/>
  <c r="AI8" i="13"/>
  <c r="AG8" i="13"/>
  <c r="AD8" i="13"/>
  <c r="AC8" i="13"/>
  <c r="Z8" i="13"/>
  <c r="O8" i="13"/>
  <c r="N8" i="13"/>
  <c r="L8" i="13"/>
  <c r="K8" i="13"/>
  <c r="AA131" i="12"/>
  <c r="Z131" i="12"/>
  <c r="V131" i="12"/>
  <c r="U131" i="12"/>
  <c r="S131" i="12"/>
  <c r="R131" i="12"/>
  <c r="O131" i="12"/>
  <c r="AA130" i="12"/>
  <c r="Z130" i="12"/>
  <c r="V130" i="12"/>
  <c r="U130" i="12"/>
  <c r="S130" i="12"/>
  <c r="R130" i="12"/>
  <c r="O130" i="12"/>
  <c r="AA129" i="12"/>
  <c r="Z129" i="12"/>
  <c r="V129" i="12"/>
  <c r="U129" i="12"/>
  <c r="S129" i="12"/>
  <c r="R129" i="12"/>
  <c r="O129" i="12"/>
  <c r="AA128" i="12"/>
  <c r="Z128" i="12"/>
  <c r="V128" i="12"/>
  <c r="U128" i="12"/>
  <c r="S128" i="12"/>
  <c r="R128" i="12"/>
  <c r="O128" i="12"/>
  <c r="AA127" i="12"/>
  <c r="Z127" i="12"/>
  <c r="U127" i="12"/>
  <c r="S127" i="12"/>
  <c r="R127" i="12"/>
  <c r="O127" i="12"/>
  <c r="AA124" i="12"/>
  <c r="Z124" i="12"/>
  <c r="V124" i="12"/>
  <c r="U124" i="12"/>
  <c r="S124" i="12"/>
  <c r="R124" i="12"/>
  <c r="AA123" i="12"/>
  <c r="Z123" i="12"/>
  <c r="V123" i="12"/>
  <c r="U123" i="12"/>
  <c r="S123" i="12"/>
  <c r="R123" i="12"/>
  <c r="AA122" i="12"/>
  <c r="Z122" i="12"/>
  <c r="V122" i="12"/>
  <c r="U122" i="12"/>
  <c r="S122" i="12"/>
  <c r="R122" i="12"/>
  <c r="AA121" i="12"/>
  <c r="Z121" i="12"/>
  <c r="V121" i="12"/>
  <c r="U121" i="12"/>
  <c r="S121" i="12"/>
  <c r="R121" i="12"/>
  <c r="AA120" i="12"/>
  <c r="Z120" i="12"/>
  <c r="V120" i="12"/>
  <c r="U120" i="12"/>
  <c r="S120" i="12"/>
  <c r="R120" i="12"/>
  <c r="AA119" i="12"/>
  <c r="Z119" i="12"/>
  <c r="V119" i="12"/>
  <c r="U119" i="12"/>
  <c r="S119" i="12"/>
  <c r="R119" i="12"/>
  <c r="AA118" i="12"/>
  <c r="Z118" i="12"/>
  <c r="V118" i="12"/>
  <c r="U118" i="12"/>
  <c r="S118" i="12"/>
  <c r="R118" i="12"/>
  <c r="AA117" i="12"/>
  <c r="Z117" i="12"/>
  <c r="V117" i="12"/>
  <c r="U117" i="12"/>
  <c r="S117" i="12"/>
  <c r="R117" i="12"/>
  <c r="AA116" i="12"/>
  <c r="Z116" i="12"/>
  <c r="V116" i="12"/>
  <c r="U116" i="12"/>
  <c r="S116" i="12"/>
  <c r="R116" i="12"/>
  <c r="AA115" i="12"/>
  <c r="Z115" i="12"/>
  <c r="V115" i="12"/>
  <c r="U115" i="12"/>
  <c r="S115" i="12"/>
  <c r="R115" i="12"/>
  <c r="AA114" i="12"/>
  <c r="Z114" i="12"/>
  <c r="V114" i="12"/>
  <c r="U114" i="12"/>
  <c r="S114" i="12"/>
  <c r="R114" i="12"/>
  <c r="AA113" i="12"/>
  <c r="Z113" i="12"/>
  <c r="V113" i="12"/>
  <c r="U113" i="12"/>
  <c r="S113" i="12"/>
  <c r="R113" i="12"/>
  <c r="AA112" i="12"/>
  <c r="Z112" i="12"/>
  <c r="V112" i="12"/>
  <c r="U112" i="12"/>
  <c r="S112" i="12"/>
  <c r="R112" i="12"/>
  <c r="AA111" i="12"/>
  <c r="Z111" i="12"/>
  <c r="V111" i="12"/>
  <c r="U111" i="12"/>
  <c r="S111" i="12"/>
  <c r="R111" i="12"/>
  <c r="AA110" i="12"/>
  <c r="Z110" i="12"/>
  <c r="V110" i="12"/>
  <c r="U110" i="12"/>
  <c r="S110" i="12"/>
  <c r="R110" i="12"/>
  <c r="AA109" i="12"/>
  <c r="Z109" i="12"/>
  <c r="V109" i="12"/>
  <c r="U109" i="12"/>
  <c r="S109" i="12"/>
  <c r="R109" i="12"/>
  <c r="AA108" i="12"/>
  <c r="Z108" i="12"/>
  <c r="V108" i="12"/>
  <c r="U108" i="12"/>
  <c r="S108" i="12"/>
  <c r="R108" i="12"/>
  <c r="AA107" i="12"/>
  <c r="Z107" i="12"/>
  <c r="V107" i="12"/>
  <c r="U107" i="12"/>
  <c r="S107" i="12"/>
  <c r="R107" i="12"/>
  <c r="AA106" i="12"/>
  <c r="Z106" i="12"/>
  <c r="V106" i="12"/>
  <c r="U106" i="12"/>
  <c r="S106" i="12"/>
  <c r="R106" i="12"/>
  <c r="AA105" i="12"/>
  <c r="Z105" i="12"/>
  <c r="V105" i="12"/>
  <c r="U105" i="12"/>
  <c r="S105" i="12"/>
  <c r="R105" i="12"/>
  <c r="AA104" i="12"/>
  <c r="Z104" i="12"/>
  <c r="V104" i="12"/>
  <c r="U104" i="12"/>
  <c r="S104" i="12"/>
  <c r="R104" i="12"/>
  <c r="AA103" i="12"/>
  <c r="Z103" i="12"/>
  <c r="V103" i="12"/>
  <c r="U103" i="12"/>
  <c r="S103" i="12"/>
  <c r="R103" i="12"/>
  <c r="AA102" i="12"/>
  <c r="Z102" i="12"/>
  <c r="V102" i="12"/>
  <c r="U102" i="12"/>
  <c r="S102" i="12"/>
  <c r="R102" i="12"/>
  <c r="AA101" i="12"/>
  <c r="Z101" i="12"/>
  <c r="V101" i="12"/>
  <c r="U101" i="12"/>
  <c r="S101" i="12"/>
  <c r="R101" i="12"/>
  <c r="AA100" i="12"/>
  <c r="Z100" i="12"/>
  <c r="V100" i="12"/>
  <c r="U100" i="12"/>
  <c r="S100" i="12"/>
  <c r="R100" i="12"/>
  <c r="AA99" i="12"/>
  <c r="Z99" i="12"/>
  <c r="V99" i="12"/>
  <c r="U99" i="12"/>
  <c r="S99" i="12"/>
  <c r="R99" i="12"/>
  <c r="AA98" i="12"/>
  <c r="Z98" i="12"/>
  <c r="V98" i="12"/>
  <c r="U98" i="12"/>
  <c r="S98" i="12"/>
  <c r="R98" i="12"/>
  <c r="AA97" i="12"/>
  <c r="Z97" i="12"/>
  <c r="V97" i="12"/>
  <c r="U97" i="12"/>
  <c r="S97" i="12"/>
  <c r="R97" i="12"/>
  <c r="AA96" i="12"/>
  <c r="Z96" i="12"/>
  <c r="V96" i="12"/>
  <c r="U96" i="12"/>
  <c r="S96" i="12"/>
  <c r="R96" i="12"/>
  <c r="AA95" i="12"/>
  <c r="Z95" i="12"/>
  <c r="V95" i="12"/>
  <c r="U95" i="12"/>
  <c r="S95" i="12"/>
  <c r="R95" i="12"/>
  <c r="AA94" i="12"/>
  <c r="Z94" i="12"/>
  <c r="V94" i="12"/>
  <c r="U94" i="12"/>
  <c r="S94" i="12"/>
  <c r="R94" i="12"/>
  <c r="AA93" i="12"/>
  <c r="Z93" i="12"/>
  <c r="V93" i="12"/>
  <c r="U93" i="12"/>
  <c r="S93" i="12"/>
  <c r="R93" i="12"/>
  <c r="AA92" i="12"/>
  <c r="Z92" i="12"/>
  <c r="V92" i="12"/>
  <c r="U92" i="12"/>
  <c r="S92" i="12"/>
  <c r="R92" i="12"/>
  <c r="AA91" i="12"/>
  <c r="Z91" i="12"/>
  <c r="V91" i="12"/>
  <c r="U91" i="12"/>
  <c r="S91" i="12"/>
  <c r="R91" i="12"/>
  <c r="AA90" i="12"/>
  <c r="Z90" i="12"/>
  <c r="V90" i="12"/>
  <c r="U90" i="12"/>
  <c r="S90" i="12"/>
  <c r="R90" i="12"/>
  <c r="AA89" i="12"/>
  <c r="Z89" i="12"/>
  <c r="V89" i="12"/>
  <c r="U89" i="12"/>
  <c r="S89" i="12"/>
  <c r="R89" i="12"/>
  <c r="AA88" i="12"/>
  <c r="Z88" i="12"/>
  <c r="V88" i="12"/>
  <c r="U88" i="12"/>
  <c r="S88" i="12"/>
  <c r="R88" i="12"/>
  <c r="AA87" i="12"/>
  <c r="Z87" i="12"/>
  <c r="V87" i="12"/>
  <c r="U87" i="12"/>
  <c r="S87" i="12"/>
  <c r="R87" i="12"/>
  <c r="AA86" i="12"/>
  <c r="Z86" i="12"/>
  <c r="V86" i="12"/>
  <c r="U86" i="12"/>
  <c r="S86" i="12"/>
  <c r="R86" i="12"/>
  <c r="AA85" i="12"/>
  <c r="Z85" i="12"/>
  <c r="V85" i="12"/>
  <c r="U85" i="12"/>
  <c r="S85" i="12"/>
  <c r="R85" i="12"/>
  <c r="AA84" i="12"/>
  <c r="Z84" i="12"/>
  <c r="V84" i="12"/>
  <c r="U84" i="12"/>
  <c r="S84" i="12"/>
  <c r="R84" i="12"/>
  <c r="AA83" i="12"/>
  <c r="Z83" i="12"/>
  <c r="V83" i="12"/>
  <c r="U83" i="12"/>
  <c r="S83" i="12"/>
  <c r="R83" i="12"/>
  <c r="AA82" i="12"/>
  <c r="Z82" i="12"/>
  <c r="V82" i="12"/>
  <c r="U82" i="12"/>
  <c r="S82" i="12"/>
  <c r="R82" i="12"/>
  <c r="AA81" i="12"/>
  <c r="Z81" i="12"/>
  <c r="V81" i="12"/>
  <c r="U81" i="12"/>
  <c r="S81" i="12"/>
  <c r="R81" i="12"/>
  <c r="AA80" i="12"/>
  <c r="Z80" i="12"/>
  <c r="V80" i="12"/>
  <c r="U80" i="12"/>
  <c r="S80" i="12"/>
  <c r="R80" i="12"/>
  <c r="AA79" i="12"/>
  <c r="Z79" i="12"/>
  <c r="V79" i="12"/>
  <c r="U79" i="12"/>
  <c r="S79" i="12"/>
  <c r="R79" i="12"/>
  <c r="AA78" i="12"/>
  <c r="Z78" i="12"/>
  <c r="V78" i="12"/>
  <c r="U78" i="12"/>
  <c r="S78" i="12"/>
  <c r="R78" i="12"/>
  <c r="AA77" i="12"/>
  <c r="Z77" i="12"/>
  <c r="V77" i="12"/>
  <c r="U77" i="12"/>
  <c r="S77" i="12"/>
  <c r="R77" i="12"/>
  <c r="AA76" i="12"/>
  <c r="Z76" i="12"/>
  <c r="V76" i="12"/>
  <c r="U76" i="12"/>
  <c r="S76" i="12"/>
  <c r="R76" i="12"/>
  <c r="AA75" i="12"/>
  <c r="Z75" i="12"/>
  <c r="V75" i="12"/>
  <c r="U75" i="12"/>
  <c r="S75" i="12"/>
  <c r="R75" i="12"/>
  <c r="AA74" i="12"/>
  <c r="Z74" i="12"/>
  <c r="V74" i="12"/>
  <c r="U74" i="12"/>
  <c r="S74" i="12"/>
  <c r="R74" i="12"/>
  <c r="AA73" i="12"/>
  <c r="Z73" i="12"/>
  <c r="V73" i="12"/>
  <c r="U73" i="12"/>
  <c r="S73" i="12"/>
  <c r="R73" i="12"/>
  <c r="AA72" i="12"/>
  <c r="Z72" i="12"/>
  <c r="V72" i="12"/>
  <c r="U72" i="12"/>
  <c r="S72" i="12"/>
  <c r="R72" i="12"/>
  <c r="AA71" i="12"/>
  <c r="Z71" i="12"/>
  <c r="V71" i="12"/>
  <c r="U71" i="12"/>
  <c r="S71" i="12"/>
  <c r="R71" i="12"/>
  <c r="AA70" i="12"/>
  <c r="Z70" i="12"/>
  <c r="V70" i="12"/>
  <c r="U70" i="12"/>
  <c r="S70" i="12"/>
  <c r="R70" i="12"/>
  <c r="AA69" i="12"/>
  <c r="Z69" i="12"/>
  <c r="V69" i="12"/>
  <c r="U69" i="12"/>
  <c r="S69" i="12"/>
  <c r="R69" i="12"/>
  <c r="AA68" i="12"/>
  <c r="Z68" i="12"/>
  <c r="V68" i="12"/>
  <c r="U68" i="12"/>
  <c r="S68" i="12"/>
  <c r="R68" i="12"/>
  <c r="AA67" i="12"/>
  <c r="Z67" i="12"/>
  <c r="V67" i="12"/>
  <c r="U67" i="12"/>
  <c r="S67" i="12"/>
  <c r="R67" i="12"/>
  <c r="AA66" i="12"/>
  <c r="Z66" i="12"/>
  <c r="V66" i="12"/>
  <c r="U66" i="12"/>
  <c r="S66" i="12"/>
  <c r="R66" i="12"/>
  <c r="AA65" i="12"/>
  <c r="Z65" i="12"/>
  <c r="V65" i="12"/>
  <c r="U65" i="12"/>
  <c r="S65" i="12"/>
  <c r="R65" i="12"/>
  <c r="AA64" i="12"/>
  <c r="Z64" i="12"/>
  <c r="V64" i="12"/>
  <c r="U64" i="12"/>
  <c r="S64" i="12"/>
  <c r="R64" i="12"/>
  <c r="AA63" i="12"/>
  <c r="Z63" i="12"/>
  <c r="V63" i="12"/>
  <c r="U63" i="12"/>
  <c r="S63" i="12"/>
  <c r="R63" i="12"/>
  <c r="AA62" i="12"/>
  <c r="Z62" i="12"/>
  <c r="V62" i="12"/>
  <c r="U62" i="12"/>
  <c r="S62" i="12"/>
  <c r="R62" i="12"/>
  <c r="AA61" i="12"/>
  <c r="Z61" i="12"/>
  <c r="V61" i="12"/>
  <c r="U61" i="12"/>
  <c r="S61" i="12"/>
  <c r="R61" i="12"/>
  <c r="AA60" i="12"/>
  <c r="Z60" i="12"/>
  <c r="V60" i="12"/>
  <c r="U60" i="12"/>
  <c r="S60" i="12"/>
  <c r="R60" i="12"/>
  <c r="AA59" i="12"/>
  <c r="Z59" i="12"/>
  <c r="V59" i="12"/>
  <c r="U59" i="12"/>
  <c r="S59" i="12"/>
  <c r="R59" i="12"/>
  <c r="AA58" i="12"/>
  <c r="Z58" i="12"/>
  <c r="V58" i="12"/>
  <c r="U58" i="12"/>
  <c r="S58" i="12"/>
  <c r="R58" i="12"/>
  <c r="AA57" i="12"/>
  <c r="Z57" i="12"/>
  <c r="V57" i="12"/>
  <c r="U57" i="12"/>
  <c r="S57" i="12"/>
  <c r="R57" i="12"/>
  <c r="AA56" i="12"/>
  <c r="Z56" i="12"/>
  <c r="V56" i="12"/>
  <c r="U56" i="12"/>
  <c r="S56" i="12"/>
  <c r="R56" i="12"/>
  <c r="AA55" i="12"/>
  <c r="Z55" i="12"/>
  <c r="V55" i="12"/>
  <c r="U55" i="12"/>
  <c r="S55" i="12"/>
  <c r="R55" i="12"/>
  <c r="AA54" i="12"/>
  <c r="Z54" i="12"/>
  <c r="V54" i="12"/>
  <c r="U54" i="12"/>
  <c r="S54" i="12"/>
  <c r="R54" i="12"/>
  <c r="AA53" i="12"/>
  <c r="Z53" i="12"/>
  <c r="V53" i="12"/>
  <c r="U53" i="12"/>
  <c r="S53" i="12"/>
  <c r="R53" i="12"/>
  <c r="AA52" i="12"/>
  <c r="Z52" i="12"/>
  <c r="V52" i="12"/>
  <c r="U52" i="12"/>
  <c r="S52" i="12"/>
  <c r="R52" i="12"/>
  <c r="AA51" i="12"/>
  <c r="Z51" i="12"/>
  <c r="V51" i="12"/>
  <c r="U51" i="12"/>
  <c r="S51" i="12"/>
  <c r="R51" i="12"/>
  <c r="AA50" i="12"/>
  <c r="Z50" i="12"/>
  <c r="V50" i="12"/>
  <c r="U50" i="12"/>
  <c r="S50" i="12"/>
  <c r="R50" i="12"/>
  <c r="AA49" i="12"/>
  <c r="Z49" i="12"/>
  <c r="V49" i="12"/>
  <c r="U49" i="12"/>
  <c r="S49" i="12"/>
  <c r="R49" i="12"/>
  <c r="AA48" i="12"/>
  <c r="Z48" i="12"/>
  <c r="V48" i="12"/>
  <c r="U48" i="12"/>
  <c r="S48" i="12"/>
  <c r="R48" i="12"/>
  <c r="AA47" i="12"/>
  <c r="Z47" i="12"/>
  <c r="V47" i="12"/>
  <c r="U47" i="12"/>
  <c r="S47" i="12"/>
  <c r="R47" i="12"/>
  <c r="AA46" i="12"/>
  <c r="Z46" i="12"/>
  <c r="V46" i="12"/>
  <c r="U46" i="12"/>
  <c r="S46" i="12"/>
  <c r="R46" i="12"/>
  <c r="AA45" i="12"/>
  <c r="Z45" i="12"/>
  <c r="V45" i="12"/>
  <c r="U45" i="12"/>
  <c r="S45" i="12"/>
  <c r="R45" i="12"/>
  <c r="AA44" i="12"/>
  <c r="Z44" i="12"/>
  <c r="V44" i="12"/>
  <c r="U44" i="12"/>
  <c r="S44" i="12"/>
  <c r="R44" i="12"/>
  <c r="AA43" i="12"/>
  <c r="Z43" i="12"/>
  <c r="V43" i="12"/>
  <c r="U43" i="12"/>
  <c r="S43" i="12"/>
  <c r="R43" i="12"/>
  <c r="AA42" i="12"/>
  <c r="Z42" i="12"/>
  <c r="V42" i="12"/>
  <c r="U42" i="12"/>
  <c r="S42" i="12"/>
  <c r="R42" i="12"/>
  <c r="AA41" i="12"/>
  <c r="Z41" i="12"/>
  <c r="V41" i="12"/>
  <c r="U41" i="12"/>
  <c r="S41" i="12"/>
  <c r="R41" i="12"/>
  <c r="AA40" i="12"/>
  <c r="Z40" i="12"/>
  <c r="V40" i="12"/>
  <c r="U40" i="12"/>
  <c r="S40" i="12"/>
  <c r="R40" i="12"/>
  <c r="AA39" i="12"/>
  <c r="Z39" i="12"/>
  <c r="V39" i="12"/>
  <c r="U39" i="12"/>
  <c r="S39" i="12"/>
  <c r="R39" i="12"/>
  <c r="AA38" i="12"/>
  <c r="Z38" i="12"/>
  <c r="V38" i="12"/>
  <c r="U38" i="12"/>
  <c r="S38" i="12"/>
  <c r="R38" i="12"/>
  <c r="AA37" i="12"/>
  <c r="Z37" i="12"/>
  <c r="V37" i="12"/>
  <c r="U37" i="12"/>
  <c r="S37" i="12"/>
  <c r="R37" i="12"/>
  <c r="AA36" i="12"/>
  <c r="Z36" i="12"/>
  <c r="V36" i="12"/>
  <c r="U36" i="12"/>
  <c r="S36" i="12"/>
  <c r="R36" i="12"/>
  <c r="AA35" i="12"/>
  <c r="Z35" i="12"/>
  <c r="V35" i="12"/>
  <c r="U35" i="12"/>
  <c r="S35" i="12"/>
  <c r="R35" i="12"/>
  <c r="AA34" i="12"/>
  <c r="Z34" i="12"/>
  <c r="V34" i="12"/>
  <c r="U34" i="12"/>
  <c r="S34" i="12"/>
  <c r="R34" i="12"/>
  <c r="AA33" i="12"/>
  <c r="Z33" i="12"/>
  <c r="V33" i="12"/>
  <c r="U33" i="12"/>
  <c r="S33" i="12"/>
  <c r="R33" i="12"/>
  <c r="AA32" i="12"/>
  <c r="Z32" i="12"/>
  <c r="V32" i="12"/>
  <c r="U32" i="12"/>
  <c r="S32" i="12"/>
  <c r="R32" i="12"/>
  <c r="AA31" i="12"/>
  <c r="Z31" i="12"/>
  <c r="V31" i="12"/>
  <c r="U31" i="12"/>
  <c r="S31" i="12"/>
  <c r="R31" i="12"/>
  <c r="AA30" i="12"/>
  <c r="Z30" i="12"/>
  <c r="V30" i="12"/>
  <c r="U30" i="12"/>
  <c r="S30" i="12"/>
  <c r="R30" i="12"/>
  <c r="AA29" i="12"/>
  <c r="Z29" i="12"/>
  <c r="V29" i="12"/>
  <c r="U29" i="12"/>
  <c r="S29" i="12"/>
  <c r="R29" i="12"/>
  <c r="AA28" i="12"/>
  <c r="Z28" i="12"/>
  <c r="V28" i="12"/>
  <c r="U28" i="12"/>
  <c r="S28" i="12"/>
  <c r="R28" i="12"/>
  <c r="AA27" i="12"/>
  <c r="Z27" i="12"/>
  <c r="V27" i="12"/>
  <c r="U27" i="12"/>
  <c r="S27" i="12"/>
  <c r="R27" i="12"/>
  <c r="AA26" i="12"/>
  <c r="Z26" i="12"/>
  <c r="V26" i="12"/>
  <c r="U26" i="12"/>
  <c r="S26" i="12"/>
  <c r="R26" i="12"/>
  <c r="AA25" i="12"/>
  <c r="Z25" i="12"/>
  <c r="V25" i="12"/>
  <c r="U25" i="12"/>
  <c r="S25" i="12"/>
  <c r="R25" i="12"/>
  <c r="AA24" i="12"/>
  <c r="Z24" i="12"/>
  <c r="V24" i="12"/>
  <c r="U24" i="12"/>
  <c r="S24" i="12"/>
  <c r="R24" i="12"/>
  <c r="AA23" i="12"/>
  <c r="Z23" i="12"/>
  <c r="V23" i="12"/>
  <c r="U23" i="12"/>
  <c r="S23" i="12"/>
  <c r="R23" i="12"/>
  <c r="AA22" i="12"/>
  <c r="Z22" i="12"/>
  <c r="V22" i="12"/>
  <c r="U22" i="12"/>
  <c r="S22" i="12"/>
  <c r="R22" i="12"/>
  <c r="AA21" i="12"/>
  <c r="Z21" i="12"/>
  <c r="V21" i="12"/>
  <c r="U21" i="12"/>
  <c r="S21" i="12"/>
  <c r="R21" i="12"/>
  <c r="AA20" i="12"/>
  <c r="Z20" i="12"/>
  <c r="V20" i="12"/>
  <c r="U20" i="12"/>
  <c r="S20" i="12"/>
  <c r="R20" i="12"/>
  <c r="AA19" i="12"/>
  <c r="Z19" i="12"/>
  <c r="V19" i="12"/>
  <c r="U19" i="12"/>
  <c r="S19" i="12"/>
  <c r="R19" i="12"/>
  <c r="AA18" i="12"/>
  <c r="Z18" i="12"/>
  <c r="V18" i="12"/>
  <c r="U18" i="12"/>
  <c r="S18" i="12"/>
  <c r="R18" i="12"/>
  <c r="AA17" i="12"/>
  <c r="Z17" i="12"/>
  <c r="V17" i="12"/>
  <c r="U17" i="12"/>
  <c r="S17" i="12"/>
  <c r="R17" i="12"/>
  <c r="AA16" i="12"/>
  <c r="Z16" i="12"/>
  <c r="V16" i="12"/>
  <c r="U16" i="12"/>
  <c r="S16" i="12"/>
  <c r="R16" i="12"/>
  <c r="AA15" i="12"/>
  <c r="Z15" i="12"/>
  <c r="V15" i="12"/>
  <c r="U15" i="12"/>
  <c r="S15" i="12"/>
  <c r="R15" i="12"/>
  <c r="AA14" i="12"/>
  <c r="Z14" i="12"/>
  <c r="V14" i="12"/>
  <c r="U14" i="12"/>
  <c r="S14" i="12"/>
  <c r="R14" i="12"/>
  <c r="AA13" i="12"/>
  <c r="Z13" i="12"/>
  <c r="V13" i="12"/>
  <c r="U13" i="12"/>
  <c r="S13" i="12"/>
  <c r="R13" i="12"/>
  <c r="AA12" i="12"/>
  <c r="Z12" i="12"/>
  <c r="V12" i="12"/>
  <c r="U12" i="12"/>
  <c r="S12" i="12"/>
  <c r="R12" i="12"/>
  <c r="AA11" i="12"/>
  <c r="Z11" i="12"/>
  <c r="V11" i="12"/>
  <c r="U11" i="12"/>
  <c r="S11" i="12"/>
  <c r="R11" i="12"/>
  <c r="AA10" i="12"/>
  <c r="Z10" i="12"/>
  <c r="V10" i="12"/>
  <c r="U10" i="12"/>
  <c r="S10" i="12"/>
  <c r="R10" i="12"/>
  <c r="AA9" i="12"/>
  <c r="Z9" i="12"/>
  <c r="V9" i="12"/>
  <c r="U9" i="12"/>
  <c r="S9" i="12"/>
  <c r="R9" i="12"/>
  <c r="AA8" i="12"/>
  <c r="Z8" i="12"/>
  <c r="V8" i="12"/>
  <c r="U8" i="12"/>
  <c r="S8" i="12"/>
  <c r="R8" i="12"/>
  <c r="AM8" i="11"/>
  <c r="AN6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N40" i="11" s="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N56" i="11" s="1"/>
  <c r="AM57" i="11"/>
  <c r="AM58" i="11"/>
  <c r="AM59" i="11"/>
  <c r="AM60" i="11"/>
  <c r="AM61" i="11"/>
  <c r="AM62" i="11"/>
  <c r="AM63" i="11"/>
  <c r="AM64" i="11"/>
  <c r="AN64" i="11" s="1"/>
  <c r="AM65" i="11"/>
  <c r="AM66" i="11"/>
  <c r="AM67" i="11"/>
  <c r="AM68" i="11"/>
  <c r="AN68" i="11" s="1"/>
  <c r="AM69" i="11"/>
  <c r="AM70" i="11"/>
  <c r="AM71" i="11"/>
  <c r="AM72" i="11"/>
  <c r="AN72" i="11" s="1"/>
  <c r="AM73" i="11"/>
  <c r="AM74" i="11"/>
  <c r="AM75" i="11"/>
  <c r="AM76" i="11"/>
  <c r="AM77" i="11"/>
  <c r="AM78" i="11"/>
  <c r="AM79" i="11"/>
  <c r="AM80" i="11"/>
  <c r="AN80" i="11" s="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M111" i="11"/>
  <c r="AM112" i="11"/>
  <c r="AM113" i="11"/>
  <c r="AM114" i="11"/>
  <c r="AM115" i="11"/>
  <c r="AM116" i="11"/>
  <c r="AM117" i="11"/>
  <c r="AM118" i="11"/>
  <c r="AM119" i="11"/>
  <c r="AM120" i="11"/>
  <c r="AM121" i="11"/>
  <c r="AM122" i="11"/>
  <c r="AM123" i="11"/>
  <c r="AM124" i="11"/>
  <c r="AJ8" i="11"/>
  <c r="AK6" i="11"/>
  <c r="AJ9" i="11"/>
  <c r="AJ10" i="11"/>
  <c r="AK132" i="11" s="1"/>
  <c r="AJ11" i="11"/>
  <c r="AJ12" i="11"/>
  <c r="AJ13" i="11"/>
  <c r="AJ14" i="11"/>
  <c r="AJ15" i="11"/>
  <c r="AJ16" i="11"/>
  <c r="AJ17" i="11"/>
  <c r="AJ18" i="11"/>
  <c r="AJ19" i="11"/>
  <c r="AJ20" i="11"/>
  <c r="AK20" i="11" s="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K52" i="11" s="1"/>
  <c r="AJ53" i="11"/>
  <c r="AJ54" i="11"/>
  <c r="AJ55" i="11"/>
  <c r="AJ56" i="11"/>
  <c r="AJ57" i="11"/>
  <c r="AJ58" i="11"/>
  <c r="AJ59" i="11"/>
  <c r="AJ60" i="11"/>
  <c r="AK60" i="11" s="1"/>
  <c r="AJ61" i="11"/>
  <c r="AJ62" i="11"/>
  <c r="AJ63" i="11"/>
  <c r="AJ64" i="11"/>
  <c r="AJ65" i="11"/>
  <c r="AJ66" i="11"/>
  <c r="AJ67" i="11"/>
  <c r="AJ68" i="11"/>
  <c r="AK68" i="11" s="1"/>
  <c r="AJ69" i="11"/>
  <c r="AJ70" i="11"/>
  <c r="AJ71" i="11"/>
  <c r="AJ72" i="11"/>
  <c r="AJ73" i="11"/>
  <c r="AJ74" i="11"/>
  <c r="AJ75" i="11"/>
  <c r="AJ76" i="11"/>
  <c r="AK76" i="11" s="1"/>
  <c r="AJ77" i="11"/>
  <c r="AJ78" i="11"/>
  <c r="AJ79" i="11"/>
  <c r="AJ80" i="11"/>
  <c r="AJ81" i="11"/>
  <c r="AJ82" i="11"/>
  <c r="AJ83" i="11"/>
  <c r="AJ84" i="11"/>
  <c r="AK84" i="11" s="1"/>
  <c r="AJ85" i="11"/>
  <c r="AJ86" i="11"/>
  <c r="AJ87" i="11"/>
  <c r="AJ88" i="11"/>
  <c r="AJ89" i="11"/>
  <c r="AJ90" i="11"/>
  <c r="AJ91" i="11"/>
  <c r="AJ92" i="11"/>
  <c r="AK92" i="11" s="1"/>
  <c r="AJ93" i="11"/>
  <c r="AJ94" i="11"/>
  <c r="AJ95" i="11"/>
  <c r="AJ96" i="11"/>
  <c r="AJ97" i="11"/>
  <c r="AJ98" i="11"/>
  <c r="AJ99" i="11"/>
  <c r="AJ100" i="11"/>
  <c r="AK100" i="11" s="1"/>
  <c r="AJ101" i="11"/>
  <c r="AJ102" i="11"/>
  <c r="AJ103" i="11"/>
  <c r="AJ104" i="11"/>
  <c r="AJ105" i="11"/>
  <c r="AJ106" i="11"/>
  <c r="AJ107" i="11"/>
  <c r="AJ108" i="11"/>
  <c r="AK108" i="11" s="1"/>
  <c r="AJ109" i="11"/>
  <c r="AJ110" i="11"/>
  <c r="AJ111" i="11"/>
  <c r="AJ112" i="11"/>
  <c r="AJ113" i="11"/>
  <c r="AJ114" i="11"/>
  <c r="AJ115" i="11"/>
  <c r="AJ116" i="11"/>
  <c r="AK116" i="11" s="1"/>
  <c r="AJ117" i="11"/>
  <c r="AJ118" i="11"/>
  <c r="AJ119" i="11"/>
  <c r="AJ120" i="11"/>
  <c r="AJ121" i="11"/>
  <c r="AJ122" i="11"/>
  <c r="AJ123" i="11"/>
  <c r="AJ124" i="11"/>
  <c r="AK124" i="11" s="1"/>
  <c r="AD8" i="11"/>
  <c r="AE6" i="11"/>
  <c r="AD9" i="11"/>
  <c r="AD10" i="11"/>
  <c r="AD11" i="11"/>
  <c r="AD12" i="11"/>
  <c r="AD13" i="11"/>
  <c r="AD14" i="11"/>
  <c r="AD15" i="11"/>
  <c r="AD16" i="11"/>
  <c r="AE16" i="11" s="1"/>
  <c r="AD17" i="11"/>
  <c r="AD18" i="11"/>
  <c r="AD20" i="11"/>
  <c r="AD21" i="11"/>
  <c r="AD23" i="11"/>
  <c r="AD24" i="11"/>
  <c r="AD25" i="11"/>
  <c r="AD26" i="11"/>
  <c r="AE26" i="11" s="1"/>
  <c r="AD27" i="11"/>
  <c r="AD28" i="11"/>
  <c r="AD29" i="11"/>
  <c r="AD30" i="11"/>
  <c r="AD31" i="11"/>
  <c r="AD32" i="11"/>
  <c r="AD33" i="11"/>
  <c r="AD34" i="11"/>
  <c r="AE34" i="11" s="1"/>
  <c r="AD35" i="11"/>
  <c r="AD36" i="11"/>
  <c r="AD37" i="11"/>
  <c r="AD38" i="11"/>
  <c r="AD39" i="11"/>
  <c r="AD40" i="11"/>
  <c r="AD41" i="11"/>
  <c r="AD42" i="11"/>
  <c r="AE42" i="11" s="1"/>
  <c r="AD43" i="11"/>
  <c r="AD44" i="11"/>
  <c r="AD45" i="11"/>
  <c r="AD46" i="11"/>
  <c r="AD47" i="11"/>
  <c r="AD48" i="11"/>
  <c r="AD49" i="11"/>
  <c r="AD50" i="11"/>
  <c r="AE50" i="11" s="1"/>
  <c r="AD51" i="11"/>
  <c r="AD52" i="11"/>
  <c r="AD53" i="11"/>
  <c r="AD54" i="11"/>
  <c r="AD55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E75" i="11" s="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E91" i="11" s="1"/>
  <c r="AD92" i="11"/>
  <c r="AD93" i="11"/>
  <c r="AD94" i="11"/>
  <c r="AD95" i="11"/>
  <c r="AD96" i="11"/>
  <c r="AD97" i="11"/>
  <c r="AD98" i="11"/>
  <c r="AD99" i="11"/>
  <c r="AE99" i="11" s="1"/>
  <c r="AD100" i="11"/>
  <c r="AD101" i="11"/>
  <c r="AD102" i="11"/>
  <c r="AD103" i="11"/>
  <c r="AD104" i="11"/>
  <c r="AD105" i="11"/>
  <c r="AD106" i="11"/>
  <c r="AD107" i="11"/>
  <c r="AE107" i="11" s="1"/>
  <c r="AD108" i="11"/>
  <c r="AD109" i="11"/>
  <c r="AD110" i="11"/>
  <c r="AD111" i="11"/>
  <c r="AD112" i="11"/>
  <c r="AD113" i="11"/>
  <c r="AD114" i="11"/>
  <c r="AD115" i="11"/>
  <c r="AE115" i="11" s="1"/>
  <c r="AD116" i="11"/>
  <c r="AD117" i="11"/>
  <c r="AD118" i="11"/>
  <c r="AD119" i="11"/>
  <c r="AD120" i="11"/>
  <c r="AD121" i="11"/>
  <c r="AD122" i="11"/>
  <c r="AD123" i="11"/>
  <c r="AE123" i="11" s="1"/>
  <c r="AD124" i="11"/>
  <c r="AA8" i="11"/>
  <c r="AB6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B32" i="11" s="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B64" i="11" s="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A111" i="11"/>
  <c r="AA112" i="11"/>
  <c r="AA113" i="11"/>
  <c r="AA114" i="11"/>
  <c r="AA115" i="11"/>
  <c r="AA116" i="11"/>
  <c r="AA117" i="11"/>
  <c r="AA118" i="11"/>
  <c r="AA119" i="11"/>
  <c r="AA120" i="11"/>
  <c r="AB120" i="11" s="1"/>
  <c r="AA121" i="11"/>
  <c r="AA122" i="11"/>
  <c r="AA123" i="11"/>
  <c r="AA124" i="11"/>
  <c r="O8" i="11"/>
  <c r="P6" i="11"/>
  <c r="O9" i="11"/>
  <c r="O10" i="11"/>
  <c r="O11" i="11"/>
  <c r="O12" i="11"/>
  <c r="O13" i="11"/>
  <c r="O14" i="11"/>
  <c r="O15" i="11"/>
  <c r="O16" i="11"/>
  <c r="P16" i="11" s="1"/>
  <c r="O17" i="11"/>
  <c r="O18" i="11"/>
  <c r="O20" i="11"/>
  <c r="O22" i="11"/>
  <c r="O23" i="11"/>
  <c r="O24" i="11"/>
  <c r="O26" i="11"/>
  <c r="O27" i="11"/>
  <c r="O28" i="11"/>
  <c r="O30" i="11"/>
  <c r="O33" i="11"/>
  <c r="O34" i="11"/>
  <c r="O37" i="11"/>
  <c r="O38" i="11"/>
  <c r="O39" i="11"/>
  <c r="O40" i="11"/>
  <c r="O41" i="11"/>
  <c r="O42" i="11"/>
  <c r="O43" i="11"/>
  <c r="O44" i="11"/>
  <c r="O45" i="11"/>
  <c r="O47" i="11"/>
  <c r="O48" i="11"/>
  <c r="O49" i="11"/>
  <c r="O50" i="11"/>
  <c r="O51" i="11"/>
  <c r="O29" i="11"/>
  <c r="O31" i="11"/>
  <c r="O35" i="11"/>
  <c r="O36" i="11"/>
  <c r="O53" i="11"/>
  <c r="O54" i="11"/>
  <c r="O55" i="11"/>
  <c r="O56" i="11"/>
  <c r="O57" i="11"/>
  <c r="O58" i="11"/>
  <c r="P58" i="11" s="1"/>
  <c r="O59" i="11"/>
  <c r="O60" i="11"/>
  <c r="O61" i="11"/>
  <c r="O62" i="11"/>
  <c r="O63" i="11"/>
  <c r="O64" i="11"/>
  <c r="O65" i="11"/>
  <c r="O66" i="11"/>
  <c r="P66" i="11" s="1"/>
  <c r="O67" i="11"/>
  <c r="O68" i="11"/>
  <c r="O69" i="11"/>
  <c r="O70" i="11"/>
  <c r="O71" i="11"/>
  <c r="O72" i="11"/>
  <c r="O73" i="11"/>
  <c r="O74" i="11"/>
  <c r="P74" i="11" s="1"/>
  <c r="O75" i="11"/>
  <c r="O76" i="11"/>
  <c r="O77" i="11"/>
  <c r="O78" i="11"/>
  <c r="P78" i="11" s="1"/>
  <c r="O79" i="11"/>
  <c r="O80" i="11"/>
  <c r="O81" i="11"/>
  <c r="O82" i="11"/>
  <c r="P82" i="11" s="1"/>
  <c r="O83" i="11"/>
  <c r="O84" i="11"/>
  <c r="O85" i="11"/>
  <c r="O86" i="11"/>
  <c r="P86" i="11" s="1"/>
  <c r="O87" i="11"/>
  <c r="O88" i="11"/>
  <c r="O89" i="11"/>
  <c r="O90" i="11"/>
  <c r="P90" i="11" s="1"/>
  <c r="O91" i="11"/>
  <c r="O92" i="11"/>
  <c r="O93" i="11"/>
  <c r="O94" i="11"/>
  <c r="P94" i="11" s="1"/>
  <c r="O95" i="11"/>
  <c r="O96" i="11"/>
  <c r="O97" i="11"/>
  <c r="O98" i="11"/>
  <c r="P98" i="11" s="1"/>
  <c r="O99" i="11"/>
  <c r="O100" i="11"/>
  <c r="O101" i="11"/>
  <c r="O102" i="11"/>
  <c r="P102" i="11" s="1"/>
  <c r="O103" i="11"/>
  <c r="O104" i="11"/>
  <c r="O105" i="11"/>
  <c r="O106" i="11"/>
  <c r="P106" i="11" s="1"/>
  <c r="O107" i="11"/>
  <c r="O108" i="11"/>
  <c r="O109" i="11"/>
  <c r="O110" i="11"/>
  <c r="P110" i="11" s="1"/>
  <c r="O111" i="11"/>
  <c r="O114" i="11"/>
  <c r="O115" i="11"/>
  <c r="O118" i="11"/>
  <c r="P118" i="11" s="1"/>
  <c r="O119" i="11"/>
  <c r="O120" i="11"/>
  <c r="O121" i="11"/>
  <c r="O122" i="11"/>
  <c r="P122" i="11" s="1"/>
  <c r="O123" i="11"/>
  <c r="O124" i="11"/>
  <c r="AQ6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Q47" i="11" s="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Q63" i="11" s="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Q87" i="11" s="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AP111" i="11"/>
  <c r="AP112" i="11"/>
  <c r="AP113" i="11"/>
  <c r="AP114" i="11"/>
  <c r="AP115" i="11"/>
  <c r="AP116" i="11"/>
  <c r="AP117" i="11"/>
  <c r="AP118" i="11"/>
  <c r="AP119" i="11"/>
  <c r="AP120" i="11"/>
  <c r="AP121" i="11"/>
  <c r="AP122" i="11"/>
  <c r="AP123" i="11"/>
  <c r="AP124" i="11"/>
  <c r="J6" i="11"/>
  <c r="AP131" i="11"/>
  <c r="AM131" i="11"/>
  <c r="AJ131" i="11"/>
  <c r="AH131" i="11"/>
  <c r="AG131" i="11"/>
  <c r="AD131" i="11"/>
  <c r="AA131" i="11"/>
  <c r="S131" i="11"/>
  <c r="R131" i="11"/>
  <c r="O131" i="11"/>
  <c r="M131" i="11"/>
  <c r="AP130" i="11"/>
  <c r="AM130" i="11"/>
  <c r="AJ130" i="11"/>
  <c r="AH130" i="11"/>
  <c r="AG130" i="11"/>
  <c r="AD130" i="11"/>
  <c r="AA130" i="11"/>
  <c r="S130" i="11"/>
  <c r="R130" i="11"/>
  <c r="O130" i="11"/>
  <c r="M130" i="11"/>
  <c r="AP129" i="11"/>
  <c r="AM129" i="11"/>
  <c r="AJ129" i="11"/>
  <c r="AH129" i="11"/>
  <c r="AG129" i="11"/>
  <c r="AD129" i="11"/>
  <c r="AA129" i="11"/>
  <c r="S129" i="11"/>
  <c r="R129" i="11"/>
  <c r="O129" i="11"/>
  <c r="M129" i="11"/>
  <c r="AP128" i="11"/>
  <c r="AM128" i="11"/>
  <c r="AJ128" i="11"/>
  <c r="AH128" i="11"/>
  <c r="AG128" i="11"/>
  <c r="AD128" i="11"/>
  <c r="AA128" i="11"/>
  <c r="U128" i="11"/>
  <c r="S128" i="11"/>
  <c r="O128" i="11"/>
  <c r="M128" i="11"/>
  <c r="L128" i="11"/>
  <c r="I128" i="11"/>
  <c r="AP127" i="11"/>
  <c r="AM127" i="11"/>
  <c r="AJ127" i="11"/>
  <c r="AH127" i="11"/>
  <c r="AG127" i="11"/>
  <c r="AD127" i="11"/>
  <c r="AA127" i="11"/>
  <c r="U127" i="11"/>
  <c r="S127" i="11"/>
  <c r="O127" i="11"/>
  <c r="M127" i="11"/>
  <c r="L127" i="11"/>
  <c r="I127" i="11"/>
  <c r="I8" i="11"/>
  <c r="I9" i="11"/>
  <c r="I10" i="11"/>
  <c r="I11" i="11"/>
  <c r="J11" i="11" s="1"/>
  <c r="I12" i="11"/>
  <c r="I13" i="11"/>
  <c r="I14" i="11"/>
  <c r="I15" i="11"/>
  <c r="I16" i="11"/>
  <c r="I17" i="11"/>
  <c r="I18" i="11"/>
  <c r="I19" i="11"/>
  <c r="J19" i="11" s="1"/>
  <c r="I20" i="11"/>
  <c r="I21" i="11"/>
  <c r="I22" i="11"/>
  <c r="I23" i="11"/>
  <c r="I24" i="11"/>
  <c r="I25" i="11"/>
  <c r="I26" i="11"/>
  <c r="I27" i="11"/>
  <c r="J27" i="11" s="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J51" i="11" s="1"/>
  <c r="I52" i="11"/>
  <c r="I53" i="11"/>
  <c r="I54" i="11"/>
  <c r="I55" i="11"/>
  <c r="J55" i="11" s="1"/>
  <c r="I56" i="11"/>
  <c r="I57" i="11"/>
  <c r="I58" i="11"/>
  <c r="I59" i="11"/>
  <c r="J59" i="11" s="1"/>
  <c r="I60" i="11"/>
  <c r="I61" i="11"/>
  <c r="I62" i="11"/>
  <c r="I63" i="11"/>
  <c r="J63" i="11" s="1"/>
  <c r="I64" i="11"/>
  <c r="I65" i="11"/>
  <c r="I66" i="11"/>
  <c r="I67" i="11"/>
  <c r="J67" i="11" s="1"/>
  <c r="I68" i="11"/>
  <c r="I69" i="11"/>
  <c r="I70" i="11"/>
  <c r="I71" i="11"/>
  <c r="I72" i="11"/>
  <c r="I73" i="11"/>
  <c r="I74" i="11"/>
  <c r="I75" i="11"/>
  <c r="J75" i="11" s="1"/>
  <c r="I76" i="11"/>
  <c r="I77" i="11"/>
  <c r="I78" i="11"/>
  <c r="I79" i="11"/>
  <c r="I80" i="11"/>
  <c r="I81" i="11"/>
  <c r="I82" i="11"/>
  <c r="I83" i="11"/>
  <c r="J83" i="11" s="1"/>
  <c r="I84" i="11"/>
  <c r="I85" i="11"/>
  <c r="I86" i="11"/>
  <c r="I87" i="11"/>
  <c r="I88" i="11"/>
  <c r="I89" i="11"/>
  <c r="I90" i="11"/>
  <c r="I91" i="11"/>
  <c r="J91" i="11" s="1"/>
  <c r="I92" i="11"/>
  <c r="I93" i="11"/>
  <c r="I94" i="11"/>
  <c r="I95" i="11"/>
  <c r="I96" i="11"/>
  <c r="I97" i="11"/>
  <c r="I98" i="11"/>
  <c r="I99" i="11"/>
  <c r="J99" i="11" s="1"/>
  <c r="I100" i="11"/>
  <c r="I101" i="11"/>
  <c r="I102" i="11"/>
  <c r="I103" i="11"/>
  <c r="I104" i="11"/>
  <c r="I105" i="11"/>
  <c r="I106" i="11"/>
  <c r="I107" i="11"/>
  <c r="J107" i="11" s="1"/>
  <c r="I108" i="11"/>
  <c r="I109" i="11"/>
  <c r="I110" i="11"/>
  <c r="I111" i="11"/>
  <c r="J111" i="11" s="1"/>
  <c r="I112" i="11"/>
  <c r="I113" i="11"/>
  <c r="I114" i="11"/>
  <c r="I115" i="11"/>
  <c r="J115" i="11" s="1"/>
  <c r="I116" i="11"/>
  <c r="I117" i="11"/>
  <c r="I118" i="11"/>
  <c r="I119" i="11"/>
  <c r="I120" i="11"/>
  <c r="I121" i="11"/>
  <c r="I122" i="11"/>
  <c r="I123" i="11"/>
  <c r="J123" i="11" s="1"/>
  <c r="I124" i="11"/>
  <c r="AP126" i="11"/>
  <c r="AM126" i="11"/>
  <c r="AJ126" i="11"/>
  <c r="AH126" i="11"/>
  <c r="AG126" i="11"/>
  <c r="AD126" i="11"/>
  <c r="O126" i="11"/>
  <c r="M126" i="11"/>
  <c r="L126" i="11"/>
  <c r="I126" i="11"/>
  <c r="AH124" i="11"/>
  <c r="AG124" i="11"/>
  <c r="S124" i="11"/>
  <c r="M124" i="11"/>
  <c r="L124" i="11"/>
  <c r="AH123" i="11"/>
  <c r="AG123" i="11"/>
  <c r="S123" i="11"/>
  <c r="R123" i="11"/>
  <c r="M123" i="11"/>
  <c r="L123" i="11"/>
  <c r="AH122" i="11"/>
  <c r="AG122" i="11"/>
  <c r="S122" i="11"/>
  <c r="R122" i="11"/>
  <c r="M122" i="11"/>
  <c r="L122" i="11"/>
  <c r="AH121" i="11"/>
  <c r="AG121" i="11"/>
  <c r="S121" i="11"/>
  <c r="R121" i="11"/>
  <c r="M121" i="11"/>
  <c r="L121" i="11"/>
  <c r="AH120" i="11"/>
  <c r="AG120" i="11"/>
  <c r="S120" i="11"/>
  <c r="R120" i="11"/>
  <c r="M120" i="11"/>
  <c r="L120" i="11"/>
  <c r="AH119" i="11"/>
  <c r="AG119" i="11"/>
  <c r="S119" i="11"/>
  <c r="R119" i="11"/>
  <c r="M119" i="11"/>
  <c r="L119" i="11"/>
  <c r="AH118" i="11"/>
  <c r="AG118" i="11"/>
  <c r="S118" i="11"/>
  <c r="R118" i="11"/>
  <c r="M118" i="11"/>
  <c r="L118" i="11"/>
  <c r="AH117" i="11"/>
  <c r="AG117" i="11"/>
  <c r="M117" i="11"/>
  <c r="L117" i="11"/>
  <c r="AH116" i="11"/>
  <c r="AG116" i="11"/>
  <c r="M116" i="11"/>
  <c r="L116" i="11"/>
  <c r="AH115" i="11"/>
  <c r="AG115" i="11"/>
  <c r="S115" i="11"/>
  <c r="R115" i="11"/>
  <c r="M115" i="11"/>
  <c r="L115" i="11"/>
  <c r="AH114" i="11"/>
  <c r="AG114" i="11"/>
  <c r="S114" i="11"/>
  <c r="R114" i="11"/>
  <c r="M114" i="11"/>
  <c r="L114" i="11"/>
  <c r="AH113" i="11"/>
  <c r="AG113" i="11"/>
  <c r="M113" i="11"/>
  <c r="L113" i="11"/>
  <c r="M112" i="11"/>
  <c r="L112" i="11"/>
  <c r="AH111" i="11"/>
  <c r="AG111" i="11"/>
  <c r="S111" i="11"/>
  <c r="R111" i="11"/>
  <c r="M111" i="11"/>
  <c r="L111" i="11"/>
  <c r="AH110" i="11"/>
  <c r="AG110" i="11"/>
  <c r="S110" i="11"/>
  <c r="R110" i="11"/>
  <c r="M110" i="11"/>
  <c r="L110" i="11"/>
  <c r="AH109" i="11"/>
  <c r="AG109" i="11"/>
  <c r="S109" i="11"/>
  <c r="R109" i="11"/>
  <c r="M109" i="11"/>
  <c r="L109" i="11"/>
  <c r="AH108" i="11"/>
  <c r="AG108" i="11"/>
  <c r="S108" i="11"/>
  <c r="R108" i="11"/>
  <c r="M108" i="11"/>
  <c r="L108" i="11"/>
  <c r="AH107" i="11"/>
  <c r="AG107" i="11"/>
  <c r="S107" i="11"/>
  <c r="R107" i="11"/>
  <c r="M107" i="11"/>
  <c r="L107" i="11"/>
  <c r="M106" i="11"/>
  <c r="L106" i="11"/>
  <c r="AH105" i="11"/>
  <c r="AG105" i="11"/>
  <c r="M105" i="11"/>
  <c r="L105" i="11"/>
  <c r="AH104" i="11"/>
  <c r="AG104" i="11"/>
  <c r="S104" i="11"/>
  <c r="R104" i="11"/>
  <c r="M104" i="11"/>
  <c r="L104" i="11"/>
  <c r="AH103" i="11"/>
  <c r="AG103" i="11"/>
  <c r="S103" i="11"/>
  <c r="R103" i="11"/>
  <c r="M103" i="11"/>
  <c r="L103" i="11"/>
  <c r="AH102" i="11"/>
  <c r="AG102" i="11"/>
  <c r="S102" i="11"/>
  <c r="R102" i="11"/>
  <c r="M102" i="11"/>
  <c r="L102" i="11"/>
  <c r="AH101" i="11"/>
  <c r="AG101" i="11"/>
  <c r="S101" i="11"/>
  <c r="R101" i="11"/>
  <c r="M101" i="11"/>
  <c r="L101" i="11"/>
  <c r="AH100" i="11"/>
  <c r="AG100" i="11"/>
  <c r="S100" i="11"/>
  <c r="R100" i="11"/>
  <c r="M100" i="11"/>
  <c r="L100" i="11"/>
  <c r="AH99" i="11"/>
  <c r="AG99" i="11"/>
  <c r="S99" i="11"/>
  <c r="R99" i="11"/>
  <c r="M99" i="11"/>
  <c r="L99" i="11"/>
  <c r="AH98" i="11"/>
  <c r="AG98" i="11"/>
  <c r="S98" i="11"/>
  <c r="R98" i="11"/>
  <c r="M98" i="11"/>
  <c r="L98" i="11"/>
  <c r="AH97" i="11"/>
  <c r="AG97" i="11"/>
  <c r="S97" i="11"/>
  <c r="R97" i="11"/>
  <c r="M97" i="11"/>
  <c r="L97" i="11"/>
  <c r="AH96" i="11"/>
  <c r="AG96" i="11"/>
  <c r="S96" i="11"/>
  <c r="R96" i="11"/>
  <c r="M96" i="11"/>
  <c r="L96" i="11"/>
  <c r="AH95" i="11"/>
  <c r="AG95" i="11"/>
  <c r="S95" i="11"/>
  <c r="R95" i="11"/>
  <c r="M95" i="11"/>
  <c r="L95" i="11"/>
  <c r="AH94" i="11"/>
  <c r="AG94" i="11"/>
  <c r="S94" i="11"/>
  <c r="R94" i="11"/>
  <c r="M94" i="11"/>
  <c r="L94" i="11"/>
  <c r="AH93" i="11"/>
  <c r="AG93" i="11"/>
  <c r="S93" i="11"/>
  <c r="R93" i="11"/>
  <c r="M93" i="11"/>
  <c r="L93" i="11"/>
  <c r="AH92" i="11"/>
  <c r="AG92" i="11"/>
  <c r="S92" i="11"/>
  <c r="R92" i="11"/>
  <c r="M92" i="11"/>
  <c r="L92" i="11"/>
  <c r="AH91" i="11"/>
  <c r="AG91" i="11"/>
  <c r="S91" i="11"/>
  <c r="R91" i="11"/>
  <c r="M91" i="11"/>
  <c r="L91" i="11"/>
  <c r="AH90" i="11"/>
  <c r="AG90" i="11"/>
  <c r="S90" i="11"/>
  <c r="R90" i="11"/>
  <c r="M90" i="11"/>
  <c r="L90" i="11"/>
  <c r="AH89" i="11"/>
  <c r="AG89" i="11"/>
  <c r="S89" i="11"/>
  <c r="R89" i="11"/>
  <c r="M89" i="11"/>
  <c r="L89" i="11"/>
  <c r="AH88" i="11"/>
  <c r="AG88" i="11"/>
  <c r="S88" i="11"/>
  <c r="R88" i="11"/>
  <c r="M88" i="11"/>
  <c r="L88" i="11"/>
  <c r="AH87" i="11"/>
  <c r="AG87" i="11"/>
  <c r="S87" i="11"/>
  <c r="R87" i="11"/>
  <c r="M87" i="11"/>
  <c r="L87" i="11"/>
  <c r="AH86" i="11"/>
  <c r="AG86" i="11"/>
  <c r="S86" i="11"/>
  <c r="R86" i="11"/>
  <c r="M86" i="11"/>
  <c r="L86" i="11"/>
  <c r="AH85" i="11"/>
  <c r="AG85" i="11"/>
  <c r="S85" i="11"/>
  <c r="R85" i="11"/>
  <c r="M85" i="11"/>
  <c r="L85" i="11"/>
  <c r="AH84" i="11"/>
  <c r="AG84" i="11"/>
  <c r="S84" i="11"/>
  <c r="R84" i="11"/>
  <c r="M84" i="11"/>
  <c r="L84" i="11"/>
  <c r="AH83" i="11"/>
  <c r="AG83" i="11"/>
  <c r="S83" i="11"/>
  <c r="R83" i="11"/>
  <c r="M83" i="11"/>
  <c r="L83" i="11"/>
  <c r="AH82" i="11"/>
  <c r="AG82" i="11"/>
  <c r="S82" i="11"/>
  <c r="R82" i="11"/>
  <c r="M82" i="11"/>
  <c r="L82" i="11"/>
  <c r="AH81" i="11"/>
  <c r="AG81" i="11"/>
  <c r="S81" i="11"/>
  <c r="R81" i="11"/>
  <c r="M81" i="11"/>
  <c r="L81" i="11"/>
  <c r="AH80" i="11"/>
  <c r="AG80" i="11"/>
  <c r="S80" i="11"/>
  <c r="R80" i="11"/>
  <c r="M80" i="11"/>
  <c r="L80" i="11"/>
  <c r="AH79" i="11"/>
  <c r="AG79" i="11"/>
  <c r="S79" i="11"/>
  <c r="R79" i="11"/>
  <c r="M79" i="11"/>
  <c r="L79" i="11"/>
  <c r="AH78" i="11"/>
  <c r="AG78" i="11"/>
  <c r="S78" i="11"/>
  <c r="R78" i="11"/>
  <c r="M78" i="11"/>
  <c r="L78" i="11"/>
  <c r="AH77" i="11"/>
  <c r="AG77" i="11"/>
  <c r="S77" i="11"/>
  <c r="R77" i="11"/>
  <c r="M77" i="11"/>
  <c r="L77" i="11"/>
  <c r="AH76" i="11"/>
  <c r="AG76" i="11"/>
  <c r="S76" i="11"/>
  <c r="R76" i="11"/>
  <c r="M76" i="11"/>
  <c r="L76" i="11"/>
  <c r="AH75" i="11"/>
  <c r="AG75" i="11"/>
  <c r="S75" i="11"/>
  <c r="R75" i="11"/>
  <c r="M75" i="11"/>
  <c r="L75" i="11"/>
  <c r="AH74" i="11"/>
  <c r="AG74" i="11"/>
  <c r="S74" i="11"/>
  <c r="R74" i="11"/>
  <c r="M74" i="11"/>
  <c r="L74" i="11"/>
  <c r="AH73" i="11"/>
  <c r="AG73" i="11"/>
  <c r="S73" i="11"/>
  <c r="R73" i="11"/>
  <c r="M73" i="11"/>
  <c r="L73" i="11"/>
  <c r="AH72" i="11"/>
  <c r="AG72" i="11"/>
  <c r="S72" i="11"/>
  <c r="R72" i="11"/>
  <c r="M72" i="11"/>
  <c r="L72" i="11"/>
  <c r="AH71" i="11"/>
  <c r="AG71" i="11"/>
  <c r="S71" i="11"/>
  <c r="R71" i="11"/>
  <c r="M71" i="11"/>
  <c r="L71" i="11"/>
  <c r="S70" i="11"/>
  <c r="R70" i="11"/>
  <c r="M70" i="11"/>
  <c r="L70" i="11"/>
  <c r="AH69" i="11"/>
  <c r="AG69" i="11"/>
  <c r="S69" i="11"/>
  <c r="R69" i="11"/>
  <c r="M69" i="11"/>
  <c r="L69" i="11"/>
  <c r="AH68" i="11"/>
  <c r="AG68" i="11"/>
  <c r="S68" i="11"/>
  <c r="R68" i="11"/>
  <c r="M68" i="11"/>
  <c r="L68" i="11"/>
  <c r="AH67" i="11"/>
  <c r="AG67" i="11"/>
  <c r="S67" i="11"/>
  <c r="R67" i="11"/>
  <c r="M67" i="11"/>
  <c r="L67" i="11"/>
  <c r="AH66" i="11"/>
  <c r="AG66" i="11"/>
  <c r="S66" i="11"/>
  <c r="R66" i="11"/>
  <c r="M66" i="11"/>
  <c r="L66" i="11"/>
  <c r="AH65" i="11"/>
  <c r="AG65" i="11"/>
  <c r="S65" i="11"/>
  <c r="R65" i="11"/>
  <c r="M65" i="11"/>
  <c r="L65" i="11"/>
  <c r="AH64" i="11"/>
  <c r="AG64" i="11"/>
  <c r="S64" i="11"/>
  <c r="R64" i="11"/>
  <c r="M64" i="11"/>
  <c r="L64" i="11"/>
  <c r="AH63" i="11"/>
  <c r="AG63" i="11"/>
  <c r="S63" i="11"/>
  <c r="R63" i="11"/>
  <c r="M63" i="11"/>
  <c r="L63" i="11"/>
  <c r="AH62" i="11"/>
  <c r="AG62" i="11"/>
  <c r="S62" i="11"/>
  <c r="R62" i="11"/>
  <c r="M62" i="11"/>
  <c r="L62" i="11"/>
  <c r="S61" i="11"/>
  <c r="R61" i="11"/>
  <c r="M61" i="11"/>
  <c r="L61" i="11"/>
  <c r="AH60" i="11"/>
  <c r="AG60" i="11"/>
  <c r="S60" i="11"/>
  <c r="R60" i="11"/>
  <c r="M60" i="11"/>
  <c r="L60" i="11"/>
  <c r="AH59" i="11"/>
  <c r="AG59" i="11"/>
  <c r="S59" i="11"/>
  <c r="R59" i="11"/>
  <c r="M59" i="11"/>
  <c r="L59" i="11"/>
  <c r="AH58" i="11"/>
  <c r="AG58" i="11"/>
  <c r="S58" i="11"/>
  <c r="R58" i="11"/>
  <c r="M58" i="11"/>
  <c r="L58" i="11"/>
  <c r="AH57" i="11"/>
  <c r="AG57" i="11"/>
  <c r="S57" i="11"/>
  <c r="R57" i="11"/>
  <c r="M57" i="11"/>
  <c r="L57" i="11"/>
  <c r="S56" i="11"/>
  <c r="R56" i="11"/>
  <c r="M56" i="11"/>
  <c r="L56" i="11"/>
  <c r="AH55" i="11"/>
  <c r="AG55" i="11"/>
  <c r="S55" i="11"/>
  <c r="R55" i="11"/>
  <c r="M55" i="11"/>
  <c r="L55" i="11"/>
  <c r="AH54" i="11"/>
  <c r="AG54" i="11"/>
  <c r="M54" i="11"/>
  <c r="L54" i="11"/>
  <c r="AH53" i="11"/>
  <c r="AG53" i="11"/>
  <c r="S53" i="11"/>
  <c r="R53" i="11"/>
  <c r="M53" i="11"/>
  <c r="L53" i="11"/>
  <c r="AH52" i="11"/>
  <c r="AG52" i="11"/>
  <c r="M52" i="11"/>
  <c r="L52" i="11"/>
  <c r="AH51" i="11"/>
  <c r="AG51" i="11"/>
  <c r="S51" i="11"/>
  <c r="R51" i="11"/>
  <c r="M51" i="11"/>
  <c r="L51" i="11"/>
  <c r="AH50" i="11"/>
  <c r="AG50" i="11"/>
  <c r="S50" i="11"/>
  <c r="R50" i="11"/>
  <c r="M50" i="11"/>
  <c r="L50" i="11"/>
  <c r="AH49" i="11"/>
  <c r="AG49" i="11"/>
  <c r="S49" i="11"/>
  <c r="R49" i="11"/>
  <c r="M49" i="11"/>
  <c r="L49" i="11"/>
  <c r="AH48" i="11"/>
  <c r="AG48" i="11"/>
  <c r="S48" i="11"/>
  <c r="R48" i="11"/>
  <c r="M48" i="11"/>
  <c r="L48" i="11"/>
  <c r="AH47" i="11"/>
  <c r="AG47" i="11"/>
  <c r="S47" i="11"/>
  <c r="R47" i="11"/>
  <c r="M47" i="11"/>
  <c r="L47" i="11"/>
  <c r="M46" i="11"/>
  <c r="L46" i="11"/>
  <c r="AH45" i="11"/>
  <c r="AG45" i="11"/>
  <c r="S45" i="11"/>
  <c r="R45" i="11"/>
  <c r="M45" i="11"/>
  <c r="L45" i="11"/>
  <c r="AH44" i="11"/>
  <c r="AG44" i="11"/>
  <c r="M44" i="11"/>
  <c r="L44" i="11"/>
  <c r="AH43" i="11"/>
  <c r="AG43" i="11"/>
  <c r="S43" i="11"/>
  <c r="R43" i="11"/>
  <c r="M43" i="11"/>
  <c r="L43" i="11"/>
  <c r="AH42" i="11"/>
  <c r="AG42" i="11"/>
  <c r="S42" i="11"/>
  <c r="R42" i="11"/>
  <c r="M42" i="11"/>
  <c r="L42" i="11"/>
  <c r="AH41" i="11"/>
  <c r="AG41" i="11"/>
  <c r="S41" i="11"/>
  <c r="R41" i="11"/>
  <c r="M41" i="11"/>
  <c r="L41" i="11"/>
  <c r="AH40" i="11"/>
  <c r="AG40" i="11"/>
  <c r="S40" i="11"/>
  <c r="R40" i="11"/>
  <c r="M40" i="11"/>
  <c r="L40" i="11"/>
  <c r="AH39" i="11"/>
  <c r="AG39" i="11"/>
  <c r="S39" i="11"/>
  <c r="R39" i="11"/>
  <c r="M39" i="11"/>
  <c r="L39" i="11"/>
  <c r="AH38" i="11"/>
  <c r="AG38" i="11"/>
  <c r="S38" i="11"/>
  <c r="R38" i="11"/>
  <c r="M38" i="11"/>
  <c r="L38" i="11"/>
  <c r="AH37" i="11"/>
  <c r="AG37" i="11"/>
  <c r="S37" i="11"/>
  <c r="R37" i="11"/>
  <c r="M37" i="11"/>
  <c r="L37" i="11"/>
  <c r="AH36" i="11"/>
  <c r="AG36" i="11"/>
  <c r="M36" i="11"/>
  <c r="L36" i="11"/>
  <c r="S35" i="11"/>
  <c r="R35" i="11"/>
  <c r="M35" i="11"/>
  <c r="L35" i="11"/>
  <c r="AH34" i="11"/>
  <c r="AG34" i="11"/>
  <c r="S34" i="11"/>
  <c r="R34" i="11"/>
  <c r="M34" i="11"/>
  <c r="L34" i="11"/>
  <c r="AH33" i="11"/>
  <c r="AG33" i="11"/>
  <c r="S33" i="11"/>
  <c r="R33" i="11"/>
  <c r="M33" i="11"/>
  <c r="L33" i="11"/>
  <c r="AH32" i="11"/>
  <c r="AG32" i="11"/>
  <c r="M32" i="11"/>
  <c r="L32" i="11"/>
  <c r="AH31" i="11"/>
  <c r="AG31" i="11"/>
  <c r="M31" i="11"/>
  <c r="L31" i="11"/>
  <c r="AH30" i="11"/>
  <c r="AG30" i="11"/>
  <c r="S30" i="11"/>
  <c r="R30" i="11"/>
  <c r="M30" i="11"/>
  <c r="L30" i="11"/>
  <c r="M29" i="11"/>
  <c r="L29" i="11"/>
  <c r="AH28" i="11"/>
  <c r="AG28" i="11"/>
  <c r="S28" i="11"/>
  <c r="R28" i="11"/>
  <c r="M28" i="11"/>
  <c r="L28" i="11"/>
  <c r="AH27" i="11"/>
  <c r="AG27" i="11"/>
  <c r="S27" i="11"/>
  <c r="R27" i="11"/>
  <c r="M27" i="11"/>
  <c r="L27" i="11"/>
  <c r="AH26" i="11"/>
  <c r="AG26" i="11"/>
  <c r="S26" i="11"/>
  <c r="R26" i="11"/>
  <c r="M26" i="11"/>
  <c r="L26" i="11"/>
  <c r="M25" i="11"/>
  <c r="L25" i="11"/>
  <c r="AH24" i="11"/>
  <c r="AG24" i="11"/>
  <c r="S24" i="11"/>
  <c r="R24" i="11"/>
  <c r="M24" i="11"/>
  <c r="L24" i="11"/>
  <c r="AH23" i="11"/>
  <c r="AG23" i="11"/>
  <c r="S23" i="11"/>
  <c r="R23" i="11"/>
  <c r="M23" i="11"/>
  <c r="L23" i="11"/>
  <c r="S22" i="11"/>
  <c r="R22" i="11"/>
  <c r="M22" i="11"/>
  <c r="L22" i="11"/>
  <c r="AH21" i="11"/>
  <c r="AG21" i="11"/>
  <c r="M21" i="11"/>
  <c r="L21" i="11"/>
  <c r="AH20" i="11"/>
  <c r="AG20" i="11"/>
  <c r="S20" i="11"/>
  <c r="R20" i="11"/>
  <c r="M20" i="11"/>
  <c r="L20" i="11"/>
  <c r="AH19" i="11"/>
  <c r="AG19" i="11"/>
  <c r="M19" i="11"/>
  <c r="L19" i="11"/>
  <c r="AH18" i="11"/>
  <c r="AG18" i="11"/>
  <c r="S18" i="11"/>
  <c r="R18" i="11"/>
  <c r="M18" i="11"/>
  <c r="L18" i="11"/>
  <c r="AH17" i="11"/>
  <c r="AG17" i="11"/>
  <c r="S17" i="11"/>
  <c r="R17" i="11"/>
  <c r="M17" i="11"/>
  <c r="L17" i="11"/>
  <c r="AH16" i="11"/>
  <c r="AG16" i="11"/>
  <c r="S16" i="11"/>
  <c r="R16" i="11"/>
  <c r="M16" i="11"/>
  <c r="L16" i="11"/>
  <c r="AH15" i="11"/>
  <c r="AG15" i="11"/>
  <c r="S15" i="11"/>
  <c r="R15" i="11"/>
  <c r="M15" i="11"/>
  <c r="L15" i="11"/>
  <c r="AH14" i="11"/>
  <c r="AG14" i="11"/>
  <c r="S14" i="11"/>
  <c r="R14" i="11"/>
  <c r="M14" i="11"/>
  <c r="L14" i="11"/>
  <c r="J14" i="11"/>
  <c r="AH13" i="11"/>
  <c r="AG13" i="11"/>
  <c r="S13" i="11"/>
  <c r="R13" i="11"/>
  <c r="M13" i="11"/>
  <c r="L13" i="11"/>
  <c r="AH12" i="11"/>
  <c r="AG12" i="11"/>
  <c r="S12" i="11"/>
  <c r="R12" i="11"/>
  <c r="M12" i="11"/>
  <c r="L12" i="11"/>
  <c r="AH11" i="11"/>
  <c r="AG11" i="11"/>
  <c r="S11" i="11"/>
  <c r="R11" i="11"/>
  <c r="M11" i="11"/>
  <c r="L11" i="11"/>
  <c r="AH10" i="11"/>
  <c r="AG10" i="11"/>
  <c r="S10" i="11"/>
  <c r="R10" i="11"/>
  <c r="M10" i="11"/>
  <c r="L10" i="11"/>
  <c r="AH9" i="11"/>
  <c r="AG9" i="11"/>
  <c r="S9" i="11"/>
  <c r="R9" i="11"/>
  <c r="M9" i="11"/>
  <c r="L9" i="11"/>
  <c r="AH8" i="11"/>
  <c r="AG8" i="11"/>
  <c r="S8" i="11"/>
  <c r="R8" i="11"/>
  <c r="M8" i="11"/>
  <c r="L8" i="11"/>
  <c r="V6" i="10"/>
  <c r="Y167" i="10"/>
  <c r="X167" i="10"/>
  <c r="S167" i="10"/>
  <c r="R167" i="10"/>
  <c r="P167" i="10"/>
  <c r="O167" i="10"/>
  <c r="M167" i="10"/>
  <c r="L167" i="10"/>
  <c r="Y166" i="10"/>
  <c r="X166" i="10"/>
  <c r="S166" i="10"/>
  <c r="R166" i="10"/>
  <c r="P166" i="10"/>
  <c r="O166" i="10"/>
  <c r="M166" i="10"/>
  <c r="L166" i="10"/>
  <c r="Y165" i="10"/>
  <c r="X165" i="10"/>
  <c r="S165" i="10"/>
  <c r="R165" i="10"/>
  <c r="P165" i="10"/>
  <c r="O165" i="10"/>
  <c r="M165" i="10"/>
  <c r="L165" i="10"/>
  <c r="Y164" i="10"/>
  <c r="X164" i="10"/>
  <c r="S164" i="10"/>
  <c r="R164" i="10"/>
  <c r="P164" i="10"/>
  <c r="O164" i="10"/>
  <c r="M164" i="10"/>
  <c r="L164" i="10"/>
  <c r="Y163" i="10"/>
  <c r="X163" i="10"/>
  <c r="S163" i="10"/>
  <c r="R163" i="10"/>
  <c r="P163" i="10"/>
  <c r="O163" i="10"/>
  <c r="M163" i="10"/>
  <c r="L163" i="10"/>
  <c r="Y162" i="10"/>
  <c r="X162" i="10"/>
  <c r="S162" i="10"/>
  <c r="R162" i="10"/>
  <c r="P162" i="10"/>
  <c r="O162" i="10"/>
  <c r="M162" i="10"/>
  <c r="L162" i="10"/>
  <c r="Y161" i="10"/>
  <c r="X161" i="10"/>
  <c r="S161" i="10"/>
  <c r="R161" i="10"/>
  <c r="P161" i="10"/>
  <c r="O161" i="10"/>
  <c r="M161" i="10"/>
  <c r="L161" i="10"/>
  <c r="Y160" i="10"/>
  <c r="X160" i="10"/>
  <c r="S160" i="10"/>
  <c r="R160" i="10"/>
  <c r="P160" i="10"/>
  <c r="O160" i="10"/>
  <c r="M160" i="10"/>
  <c r="L160" i="10"/>
  <c r="Y159" i="10"/>
  <c r="X159" i="10"/>
  <c r="S159" i="10"/>
  <c r="R159" i="10"/>
  <c r="P159" i="10"/>
  <c r="O159" i="10"/>
  <c r="M159" i="10"/>
  <c r="L159" i="10"/>
  <c r="Y158" i="10"/>
  <c r="X158" i="10"/>
  <c r="S158" i="10"/>
  <c r="R158" i="10"/>
  <c r="P158" i="10"/>
  <c r="O158" i="10"/>
  <c r="M158" i="10"/>
  <c r="L158" i="10"/>
  <c r="Y157" i="10"/>
  <c r="X157" i="10"/>
  <c r="S157" i="10"/>
  <c r="R157" i="10"/>
  <c r="P157" i="10"/>
  <c r="O157" i="10"/>
  <c r="M157" i="10"/>
  <c r="L157" i="10"/>
  <c r="Y156" i="10"/>
  <c r="X156" i="10"/>
  <c r="S156" i="10"/>
  <c r="R156" i="10"/>
  <c r="P156" i="10"/>
  <c r="O156" i="10"/>
  <c r="M156" i="10"/>
  <c r="L156" i="10"/>
  <c r="Y155" i="10"/>
  <c r="X155" i="10"/>
  <c r="S155" i="10"/>
  <c r="R155" i="10"/>
  <c r="P155" i="10"/>
  <c r="O155" i="10"/>
  <c r="M155" i="10"/>
  <c r="L155" i="10"/>
  <c r="Y154" i="10"/>
  <c r="X154" i="10"/>
  <c r="S154" i="10"/>
  <c r="R154" i="10"/>
  <c r="P154" i="10"/>
  <c r="O154" i="10"/>
  <c r="M154" i="10"/>
  <c r="L154" i="10"/>
  <c r="Y153" i="10"/>
  <c r="X153" i="10"/>
  <c r="S153" i="10"/>
  <c r="R153" i="10"/>
  <c r="P153" i="10"/>
  <c r="O153" i="10"/>
  <c r="M153" i="10"/>
  <c r="L153" i="10"/>
  <c r="Y152" i="10"/>
  <c r="X152" i="10"/>
  <c r="S152" i="10"/>
  <c r="R152" i="10"/>
  <c r="P152" i="10"/>
  <c r="O152" i="10"/>
  <c r="M152" i="10"/>
  <c r="L152" i="10"/>
  <c r="Y151" i="10"/>
  <c r="X151" i="10"/>
  <c r="S151" i="10"/>
  <c r="R151" i="10"/>
  <c r="P151" i="10"/>
  <c r="O151" i="10"/>
  <c r="M151" i="10"/>
  <c r="L151" i="10"/>
  <c r="Y150" i="10"/>
  <c r="X150" i="10"/>
  <c r="S150" i="10"/>
  <c r="R150" i="10"/>
  <c r="P150" i="10"/>
  <c r="O150" i="10"/>
  <c r="M150" i="10"/>
  <c r="L150" i="10"/>
  <c r="Y149" i="10"/>
  <c r="X149" i="10"/>
  <c r="S149" i="10"/>
  <c r="R149" i="10"/>
  <c r="P149" i="10"/>
  <c r="O149" i="10"/>
  <c r="M149" i="10"/>
  <c r="L149" i="10"/>
  <c r="Y148" i="10"/>
  <c r="X148" i="10"/>
  <c r="S148" i="10"/>
  <c r="R148" i="10"/>
  <c r="P148" i="10"/>
  <c r="O148" i="10"/>
  <c r="M148" i="10"/>
  <c r="L148" i="10"/>
  <c r="Y147" i="10"/>
  <c r="X147" i="10"/>
  <c r="S147" i="10"/>
  <c r="R147" i="10"/>
  <c r="P147" i="10"/>
  <c r="O147" i="10"/>
  <c r="M147" i="10"/>
  <c r="L147" i="10"/>
  <c r="Y146" i="10"/>
  <c r="X146" i="10"/>
  <c r="S146" i="10"/>
  <c r="R146" i="10"/>
  <c r="P146" i="10"/>
  <c r="O146" i="10"/>
  <c r="M146" i="10"/>
  <c r="L146" i="10"/>
  <c r="Y145" i="10"/>
  <c r="X145" i="10"/>
  <c r="S145" i="10"/>
  <c r="R145" i="10"/>
  <c r="P145" i="10"/>
  <c r="O145" i="10"/>
  <c r="M145" i="10"/>
  <c r="L145" i="10"/>
  <c r="Y144" i="10"/>
  <c r="X144" i="10"/>
  <c r="S144" i="10"/>
  <c r="R144" i="10"/>
  <c r="P144" i="10"/>
  <c r="O144" i="10"/>
  <c r="M144" i="10"/>
  <c r="L144" i="10"/>
  <c r="Y143" i="10"/>
  <c r="X143" i="10"/>
  <c r="S143" i="10"/>
  <c r="R143" i="10"/>
  <c r="P143" i="10"/>
  <c r="O143" i="10"/>
  <c r="M143" i="10"/>
  <c r="L143" i="10"/>
  <c r="Y142" i="10"/>
  <c r="X142" i="10"/>
  <c r="S142" i="10"/>
  <c r="R142" i="10"/>
  <c r="P142" i="10"/>
  <c r="O142" i="10"/>
  <c r="M142" i="10"/>
  <c r="L142" i="10"/>
  <c r="Y141" i="10"/>
  <c r="X141" i="10"/>
  <c r="S141" i="10"/>
  <c r="R141" i="10"/>
  <c r="P141" i="10"/>
  <c r="O141" i="10"/>
  <c r="M141" i="10"/>
  <c r="L141" i="10"/>
  <c r="Y140" i="10"/>
  <c r="X140" i="10"/>
  <c r="S140" i="10"/>
  <c r="R140" i="10"/>
  <c r="P140" i="10"/>
  <c r="O140" i="10"/>
  <c r="M140" i="10"/>
  <c r="L140" i="10"/>
  <c r="Y139" i="10"/>
  <c r="X139" i="10"/>
  <c r="S139" i="10"/>
  <c r="R139" i="10"/>
  <c r="P139" i="10"/>
  <c r="O139" i="10"/>
  <c r="M139" i="10"/>
  <c r="L139" i="10"/>
  <c r="Y138" i="10"/>
  <c r="X138" i="10"/>
  <c r="S138" i="10"/>
  <c r="R138" i="10"/>
  <c r="P138" i="10"/>
  <c r="O138" i="10"/>
  <c r="M138" i="10"/>
  <c r="L138" i="10"/>
  <c r="Y137" i="10"/>
  <c r="X137" i="10"/>
  <c r="S137" i="10"/>
  <c r="R137" i="10"/>
  <c r="P137" i="10"/>
  <c r="O137" i="10"/>
  <c r="M137" i="10"/>
  <c r="L137" i="10"/>
  <c r="Y136" i="10"/>
  <c r="X136" i="10"/>
  <c r="S136" i="10"/>
  <c r="R136" i="10"/>
  <c r="P136" i="10"/>
  <c r="O136" i="10"/>
  <c r="M136" i="10"/>
  <c r="L136" i="10"/>
  <c r="Y135" i="10"/>
  <c r="X135" i="10"/>
  <c r="S135" i="10"/>
  <c r="O135" i="10"/>
  <c r="M135" i="10"/>
  <c r="J6" i="10"/>
  <c r="X131" i="10"/>
  <c r="S131" i="10"/>
  <c r="R131" i="10"/>
  <c r="O131" i="10"/>
  <c r="M131" i="10"/>
  <c r="L131" i="10"/>
  <c r="I131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X130" i="10"/>
  <c r="S130" i="10"/>
  <c r="R130" i="10"/>
  <c r="O130" i="10"/>
  <c r="M130" i="10"/>
  <c r="L130" i="10"/>
  <c r="I130" i="10"/>
  <c r="X129" i="10"/>
  <c r="S129" i="10"/>
  <c r="R129" i="10"/>
  <c r="O129" i="10"/>
  <c r="M129" i="10"/>
  <c r="L129" i="10"/>
  <c r="I129" i="10"/>
  <c r="J129" i="10" s="1"/>
  <c r="X128" i="10"/>
  <c r="S128" i="10"/>
  <c r="R128" i="10"/>
  <c r="O128" i="10"/>
  <c r="M128" i="10"/>
  <c r="L128" i="10"/>
  <c r="I128" i="10"/>
  <c r="X127" i="10"/>
  <c r="S127" i="10"/>
  <c r="R127" i="10"/>
  <c r="O127" i="10"/>
  <c r="M127" i="10"/>
  <c r="L127" i="10"/>
  <c r="I127" i="10"/>
  <c r="I126" i="10"/>
  <c r="J126" i="10" s="1"/>
  <c r="AV8" i="9"/>
  <c r="AW6" i="9"/>
  <c r="AV9" i="9"/>
  <c r="AV10" i="9"/>
  <c r="AV11" i="9"/>
  <c r="AV12" i="9"/>
  <c r="AW12" i="9" s="1"/>
  <c r="AV13" i="9"/>
  <c r="AV14" i="9"/>
  <c r="AV15" i="9"/>
  <c r="AV16" i="9"/>
  <c r="AV17" i="9"/>
  <c r="AV18" i="9"/>
  <c r="AV19" i="9"/>
  <c r="AV20" i="9"/>
  <c r="AW20" i="9" s="1"/>
  <c r="AV21" i="9"/>
  <c r="AV22" i="9"/>
  <c r="AV23" i="9"/>
  <c r="AV24" i="9"/>
  <c r="AV25" i="9"/>
  <c r="AV26" i="9"/>
  <c r="AV27" i="9"/>
  <c r="AV28" i="9"/>
  <c r="AV29" i="9"/>
  <c r="AV30" i="9"/>
  <c r="AV31" i="9"/>
  <c r="AV32" i="9"/>
  <c r="AV33" i="9"/>
  <c r="AV34" i="9"/>
  <c r="AV35" i="9"/>
  <c r="AV36" i="9"/>
  <c r="AV37" i="9"/>
  <c r="AV38" i="9"/>
  <c r="AV39" i="9"/>
  <c r="AV40" i="9"/>
  <c r="AV41" i="9"/>
  <c r="AV42" i="9"/>
  <c r="AV43" i="9"/>
  <c r="AV44" i="9"/>
  <c r="AV45" i="9"/>
  <c r="AV46" i="9"/>
  <c r="AV47" i="9"/>
  <c r="AV48" i="9"/>
  <c r="AV49" i="9"/>
  <c r="AV50" i="9"/>
  <c r="AV51" i="9"/>
  <c r="AV52" i="9"/>
  <c r="AV53" i="9"/>
  <c r="AV54" i="9"/>
  <c r="AV55" i="9"/>
  <c r="AV56" i="9"/>
  <c r="AV57" i="9"/>
  <c r="AV58" i="9"/>
  <c r="AV59" i="9"/>
  <c r="AV60" i="9"/>
  <c r="AV61" i="9"/>
  <c r="AV62" i="9"/>
  <c r="AV63" i="9"/>
  <c r="AV64" i="9"/>
  <c r="AV65" i="9"/>
  <c r="AV66" i="9"/>
  <c r="AV67" i="9"/>
  <c r="AV68" i="9"/>
  <c r="AV69" i="9"/>
  <c r="AV70" i="9"/>
  <c r="AV71" i="9"/>
  <c r="AV72" i="9"/>
  <c r="AV73" i="9"/>
  <c r="AV74" i="9"/>
  <c r="AV75" i="9"/>
  <c r="AV76" i="9"/>
  <c r="AV77" i="9"/>
  <c r="AV78" i="9"/>
  <c r="AV79" i="9"/>
  <c r="AV80" i="9"/>
  <c r="AV81" i="9"/>
  <c r="AV82" i="9"/>
  <c r="AV83" i="9"/>
  <c r="AV84" i="9"/>
  <c r="AV85" i="9"/>
  <c r="AV86" i="9"/>
  <c r="AV87" i="9"/>
  <c r="AV88" i="9"/>
  <c r="AV89" i="9"/>
  <c r="AV90" i="9"/>
  <c r="AV91" i="9"/>
  <c r="AV92" i="9"/>
  <c r="AV93" i="9"/>
  <c r="AV94" i="9"/>
  <c r="AV95" i="9"/>
  <c r="AV96" i="9"/>
  <c r="AV97" i="9"/>
  <c r="AV98" i="9"/>
  <c r="AV99" i="9"/>
  <c r="AV100" i="9"/>
  <c r="AV101" i="9"/>
  <c r="AV102" i="9"/>
  <c r="AV103" i="9"/>
  <c r="AV104" i="9"/>
  <c r="AV105" i="9"/>
  <c r="AV106" i="9"/>
  <c r="AV107" i="9"/>
  <c r="AV108" i="9"/>
  <c r="AV109" i="9"/>
  <c r="AV110" i="9"/>
  <c r="AV111" i="9"/>
  <c r="AV112" i="9"/>
  <c r="AV113" i="9"/>
  <c r="AV114" i="9"/>
  <c r="AV115" i="9"/>
  <c r="AV116" i="9"/>
  <c r="AV117" i="9"/>
  <c r="AV118" i="9"/>
  <c r="AV119" i="9"/>
  <c r="AV120" i="9"/>
  <c r="AV121" i="9"/>
  <c r="AV122" i="9"/>
  <c r="AV123" i="9"/>
  <c r="AV124" i="9"/>
  <c r="AS8" i="9"/>
  <c r="AT6" i="9"/>
  <c r="AS9" i="9"/>
  <c r="AS10" i="9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1" i="9"/>
  <c r="AS32" i="9"/>
  <c r="AS33" i="9"/>
  <c r="AS34" i="9"/>
  <c r="AS35" i="9"/>
  <c r="AS36" i="9"/>
  <c r="AS37" i="9"/>
  <c r="AS38" i="9"/>
  <c r="AS39" i="9"/>
  <c r="AS40" i="9"/>
  <c r="AS41" i="9"/>
  <c r="AS42" i="9"/>
  <c r="AS43" i="9"/>
  <c r="AS44" i="9"/>
  <c r="AS45" i="9"/>
  <c r="AS46" i="9"/>
  <c r="AS47" i="9"/>
  <c r="AS48" i="9"/>
  <c r="AS49" i="9"/>
  <c r="AS50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AS76" i="9"/>
  <c r="AS77" i="9"/>
  <c r="AS78" i="9"/>
  <c r="AS79" i="9"/>
  <c r="AS80" i="9"/>
  <c r="AS81" i="9"/>
  <c r="AS82" i="9"/>
  <c r="AS83" i="9"/>
  <c r="AS84" i="9"/>
  <c r="AS85" i="9"/>
  <c r="AS86" i="9"/>
  <c r="AS87" i="9"/>
  <c r="AS88" i="9"/>
  <c r="AS89" i="9"/>
  <c r="AS90" i="9"/>
  <c r="AS91" i="9"/>
  <c r="AS92" i="9"/>
  <c r="AS93" i="9"/>
  <c r="AS94" i="9"/>
  <c r="AS95" i="9"/>
  <c r="AS96" i="9"/>
  <c r="AS97" i="9"/>
  <c r="AS98" i="9"/>
  <c r="AS99" i="9"/>
  <c r="AS100" i="9"/>
  <c r="AS101" i="9"/>
  <c r="AS102" i="9"/>
  <c r="AS103" i="9"/>
  <c r="AS104" i="9"/>
  <c r="AS105" i="9"/>
  <c r="AS106" i="9"/>
  <c r="AS107" i="9"/>
  <c r="AS108" i="9"/>
  <c r="AS109" i="9"/>
  <c r="AS110" i="9"/>
  <c r="AS111" i="9"/>
  <c r="AS112" i="9"/>
  <c r="AS113" i="9"/>
  <c r="AS114" i="9"/>
  <c r="AS115" i="9"/>
  <c r="AS116" i="9"/>
  <c r="AS117" i="9"/>
  <c r="AS118" i="9"/>
  <c r="AS119" i="9"/>
  <c r="AS120" i="9"/>
  <c r="AS121" i="9"/>
  <c r="AS122" i="9"/>
  <c r="AS123" i="9"/>
  <c r="AS124" i="9"/>
  <c r="U135" i="9"/>
  <c r="V6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V167" i="9" s="1"/>
  <c r="U168" i="9"/>
  <c r="U169" i="9"/>
  <c r="I8" i="9"/>
  <c r="J6" i="9"/>
  <c r="I9" i="9"/>
  <c r="I10" i="9"/>
  <c r="I11" i="9"/>
  <c r="I12" i="9"/>
  <c r="I13" i="9"/>
  <c r="I14" i="9"/>
  <c r="I15" i="9"/>
  <c r="I16" i="9"/>
  <c r="J16" i="9" s="1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J60" i="9" s="1"/>
  <c r="I61" i="9"/>
  <c r="I62" i="9"/>
  <c r="I63" i="9"/>
  <c r="I64" i="9"/>
  <c r="J64" i="9" s="1"/>
  <c r="I65" i="9"/>
  <c r="I66" i="9"/>
  <c r="I67" i="9"/>
  <c r="I68" i="9"/>
  <c r="I69" i="9"/>
  <c r="I70" i="9"/>
  <c r="I71" i="9"/>
  <c r="I72" i="9"/>
  <c r="J72" i="9" s="1"/>
  <c r="I73" i="9"/>
  <c r="I74" i="9"/>
  <c r="I75" i="9"/>
  <c r="I76" i="9"/>
  <c r="I77" i="9"/>
  <c r="I78" i="9"/>
  <c r="I79" i="9"/>
  <c r="I80" i="9"/>
  <c r="J80" i="9" s="1"/>
  <c r="I81" i="9"/>
  <c r="I82" i="9"/>
  <c r="I83" i="9"/>
  <c r="I84" i="9"/>
  <c r="I85" i="9"/>
  <c r="I86" i="9"/>
  <c r="I87" i="9"/>
  <c r="I88" i="9"/>
  <c r="J88" i="9" s="1"/>
  <c r="I89" i="9"/>
  <c r="I90" i="9"/>
  <c r="I91" i="9"/>
  <c r="I92" i="9"/>
  <c r="I93" i="9"/>
  <c r="I94" i="9"/>
  <c r="I95" i="9"/>
  <c r="I96" i="9"/>
  <c r="J96" i="9" s="1"/>
  <c r="I97" i="9"/>
  <c r="I98" i="9"/>
  <c r="I99" i="9"/>
  <c r="I100" i="9"/>
  <c r="I101" i="9"/>
  <c r="I102" i="9"/>
  <c r="I103" i="9"/>
  <c r="I104" i="9"/>
  <c r="J104" i="9" s="1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J120" i="9" s="1"/>
  <c r="I121" i="9"/>
  <c r="I122" i="9"/>
  <c r="I123" i="9"/>
  <c r="I124" i="9"/>
  <c r="AV131" i="9"/>
  <c r="AS131" i="9"/>
  <c r="AQ131" i="9"/>
  <c r="AP131" i="9"/>
  <c r="AN131" i="9"/>
  <c r="AM131" i="9"/>
  <c r="AK131" i="9"/>
  <c r="AJ131" i="9"/>
  <c r="AH131" i="9"/>
  <c r="AG131" i="9"/>
  <c r="AE131" i="9"/>
  <c r="AD131" i="9"/>
  <c r="AA131" i="9"/>
  <c r="Y131" i="9"/>
  <c r="X131" i="9"/>
  <c r="U131" i="9"/>
  <c r="S131" i="9"/>
  <c r="R131" i="9"/>
  <c r="P131" i="9"/>
  <c r="O131" i="9"/>
  <c r="M131" i="9"/>
  <c r="L131" i="9"/>
  <c r="I131" i="9"/>
  <c r="AV130" i="9"/>
  <c r="AS130" i="9"/>
  <c r="AQ130" i="9"/>
  <c r="AP130" i="9"/>
  <c r="AN130" i="9"/>
  <c r="AM130" i="9"/>
  <c r="AK130" i="9"/>
  <c r="AJ130" i="9"/>
  <c r="AH130" i="9"/>
  <c r="AG130" i="9"/>
  <c r="AE130" i="9"/>
  <c r="AD130" i="9"/>
  <c r="AA130" i="9"/>
  <c r="Y130" i="9"/>
  <c r="X130" i="9"/>
  <c r="U130" i="9"/>
  <c r="S130" i="9"/>
  <c r="R130" i="9"/>
  <c r="P130" i="9"/>
  <c r="O130" i="9"/>
  <c r="M130" i="9"/>
  <c r="L130" i="9"/>
  <c r="I130" i="9"/>
  <c r="AV129" i="9"/>
  <c r="AS129" i="9"/>
  <c r="AQ129" i="9"/>
  <c r="AP129" i="9"/>
  <c r="AN129" i="9"/>
  <c r="AM129" i="9"/>
  <c r="AK129" i="9"/>
  <c r="AJ129" i="9"/>
  <c r="AH129" i="9"/>
  <c r="AG129" i="9"/>
  <c r="AE129" i="9"/>
  <c r="AD129" i="9"/>
  <c r="AA129" i="9"/>
  <c r="Y129" i="9"/>
  <c r="X129" i="9"/>
  <c r="U129" i="9"/>
  <c r="S129" i="9"/>
  <c r="R129" i="9"/>
  <c r="P129" i="9"/>
  <c r="O129" i="9"/>
  <c r="M129" i="9"/>
  <c r="L129" i="9"/>
  <c r="AV128" i="9"/>
  <c r="AS128" i="9"/>
  <c r="AQ128" i="9"/>
  <c r="AP128" i="9"/>
  <c r="AN128" i="9"/>
  <c r="AM128" i="9"/>
  <c r="AK128" i="9"/>
  <c r="AJ128" i="9"/>
  <c r="AH128" i="9"/>
  <c r="AG128" i="9"/>
  <c r="AE128" i="9"/>
  <c r="AD128" i="9"/>
  <c r="AA128" i="9"/>
  <c r="Y128" i="9"/>
  <c r="X128" i="9"/>
  <c r="U128" i="9"/>
  <c r="S128" i="9"/>
  <c r="R128" i="9"/>
  <c r="O128" i="9"/>
  <c r="M128" i="9"/>
  <c r="L128" i="9"/>
  <c r="I128" i="9"/>
  <c r="AV127" i="9"/>
  <c r="AS127" i="9"/>
  <c r="AQ127" i="9"/>
  <c r="AP127" i="9"/>
  <c r="AN127" i="9"/>
  <c r="AM127" i="9"/>
  <c r="AK127" i="9"/>
  <c r="AJ127" i="9"/>
  <c r="AH127" i="9"/>
  <c r="AG127" i="9"/>
  <c r="AE127" i="9"/>
  <c r="AD127" i="9"/>
  <c r="AA127" i="9"/>
  <c r="X127" i="9"/>
  <c r="U127" i="9"/>
  <c r="S127" i="9"/>
  <c r="R127" i="9"/>
  <c r="P127" i="9"/>
  <c r="O127" i="9"/>
  <c r="M127" i="9"/>
  <c r="L127" i="9"/>
  <c r="I127" i="9"/>
  <c r="AV126" i="9"/>
  <c r="AS126" i="9"/>
  <c r="AQ126" i="9"/>
  <c r="AP126" i="9"/>
  <c r="AK126" i="9"/>
  <c r="AJ126" i="9"/>
  <c r="AH126" i="9"/>
  <c r="AG126" i="9"/>
  <c r="AE126" i="9"/>
  <c r="AD126" i="9"/>
  <c r="AA126" i="9"/>
  <c r="X126" i="9"/>
  <c r="U126" i="9"/>
  <c r="S126" i="9"/>
  <c r="R126" i="9"/>
  <c r="O126" i="9"/>
  <c r="M126" i="9"/>
  <c r="L126" i="9"/>
  <c r="I126" i="9"/>
  <c r="AQ124" i="9"/>
  <c r="AP124" i="9"/>
  <c r="AN124" i="9"/>
  <c r="AM124" i="9"/>
  <c r="AK124" i="9"/>
  <c r="AJ124" i="9"/>
  <c r="AH124" i="9"/>
  <c r="AG124" i="9"/>
  <c r="AE124" i="9"/>
  <c r="AD124" i="9"/>
  <c r="Y124" i="9"/>
  <c r="X124" i="9"/>
  <c r="S124" i="9"/>
  <c r="R124" i="9"/>
  <c r="P124" i="9"/>
  <c r="O124" i="9"/>
  <c r="M124" i="9"/>
  <c r="L124" i="9"/>
  <c r="G124" i="9"/>
  <c r="AQ123" i="9"/>
  <c r="AP123" i="9"/>
  <c r="AN123" i="9"/>
  <c r="AM123" i="9"/>
  <c r="AK123" i="9"/>
  <c r="AJ123" i="9"/>
  <c r="AH123" i="9"/>
  <c r="AG123" i="9"/>
  <c r="AE123" i="9"/>
  <c r="AD123" i="9"/>
  <c r="Y123" i="9"/>
  <c r="X123" i="9"/>
  <c r="S123" i="9"/>
  <c r="R123" i="9"/>
  <c r="P123" i="9"/>
  <c r="O123" i="9"/>
  <c r="M123" i="9"/>
  <c r="L123" i="9"/>
  <c r="G123" i="9"/>
  <c r="AQ122" i="9"/>
  <c r="AP122" i="9"/>
  <c r="AN122" i="9"/>
  <c r="AM122" i="9"/>
  <c r="AK122" i="9"/>
  <c r="AJ122" i="9"/>
  <c r="AH122" i="9"/>
  <c r="AG122" i="9"/>
  <c r="AE122" i="9"/>
  <c r="AD122" i="9"/>
  <c r="Y122" i="9"/>
  <c r="X122" i="9"/>
  <c r="S122" i="9"/>
  <c r="R122" i="9"/>
  <c r="P122" i="9"/>
  <c r="O122" i="9"/>
  <c r="M122" i="9"/>
  <c r="L122" i="9"/>
  <c r="G122" i="9"/>
  <c r="AQ121" i="9"/>
  <c r="AP121" i="9"/>
  <c r="AN121" i="9"/>
  <c r="AM121" i="9"/>
  <c r="AK121" i="9"/>
  <c r="AJ121" i="9"/>
  <c r="AH121" i="9"/>
  <c r="AG121" i="9"/>
  <c r="AE121" i="9"/>
  <c r="AD121" i="9"/>
  <c r="Y121" i="9"/>
  <c r="X121" i="9"/>
  <c r="S121" i="9"/>
  <c r="R121" i="9"/>
  <c r="P121" i="9"/>
  <c r="O121" i="9"/>
  <c r="M121" i="9"/>
  <c r="L121" i="9"/>
  <c r="G121" i="9"/>
  <c r="AQ120" i="9"/>
  <c r="AP120" i="9"/>
  <c r="AN120" i="9"/>
  <c r="AM120" i="9"/>
  <c r="AK120" i="9"/>
  <c r="AJ120" i="9"/>
  <c r="AH120" i="9"/>
  <c r="AG120" i="9"/>
  <c r="AE120" i="9"/>
  <c r="AD120" i="9"/>
  <c r="Y120" i="9"/>
  <c r="X120" i="9"/>
  <c r="S120" i="9"/>
  <c r="R120" i="9"/>
  <c r="P120" i="9"/>
  <c r="O120" i="9"/>
  <c r="M120" i="9"/>
  <c r="L120" i="9"/>
  <c r="G120" i="9"/>
  <c r="AQ119" i="9"/>
  <c r="AP119" i="9"/>
  <c r="AN119" i="9"/>
  <c r="AM119" i="9"/>
  <c r="AK119" i="9"/>
  <c r="AJ119" i="9"/>
  <c r="AH119" i="9"/>
  <c r="AG119" i="9"/>
  <c r="AE119" i="9"/>
  <c r="AD119" i="9"/>
  <c r="Y119" i="9"/>
  <c r="X119" i="9"/>
  <c r="S119" i="9"/>
  <c r="R119" i="9"/>
  <c r="P119" i="9"/>
  <c r="O119" i="9"/>
  <c r="M119" i="9"/>
  <c r="L119" i="9"/>
  <c r="G119" i="9"/>
  <c r="AQ118" i="9"/>
  <c r="AP118" i="9"/>
  <c r="AN118" i="9"/>
  <c r="AM118" i="9"/>
  <c r="AK118" i="9"/>
  <c r="AJ118" i="9"/>
  <c r="AH118" i="9"/>
  <c r="AG118" i="9"/>
  <c r="AE118" i="9"/>
  <c r="AD118" i="9"/>
  <c r="Y118" i="9"/>
  <c r="X118" i="9"/>
  <c r="S118" i="9"/>
  <c r="R118" i="9"/>
  <c r="P118" i="9"/>
  <c r="O118" i="9"/>
  <c r="M118" i="9"/>
  <c r="L118" i="9"/>
  <c r="G118" i="9"/>
  <c r="AQ117" i="9"/>
  <c r="AP117" i="9"/>
  <c r="AN117" i="9"/>
  <c r="AM117" i="9"/>
  <c r="AK117" i="9"/>
  <c r="AJ117" i="9"/>
  <c r="AH117" i="9"/>
  <c r="AG117" i="9"/>
  <c r="AE117" i="9"/>
  <c r="AD117" i="9"/>
  <c r="Y117" i="9"/>
  <c r="X117" i="9"/>
  <c r="S117" i="9"/>
  <c r="R117" i="9"/>
  <c r="P117" i="9"/>
  <c r="O117" i="9"/>
  <c r="M117" i="9"/>
  <c r="L117" i="9"/>
  <c r="G117" i="9"/>
  <c r="AQ116" i="9"/>
  <c r="AP116" i="9"/>
  <c r="AN116" i="9"/>
  <c r="AM116" i="9"/>
  <c r="AK116" i="9"/>
  <c r="AJ116" i="9"/>
  <c r="AH116" i="9"/>
  <c r="AG116" i="9"/>
  <c r="AE116" i="9"/>
  <c r="AD116" i="9"/>
  <c r="Y116" i="9"/>
  <c r="X116" i="9"/>
  <c r="S116" i="9"/>
  <c r="R116" i="9"/>
  <c r="P116" i="9"/>
  <c r="O116" i="9"/>
  <c r="M116" i="9"/>
  <c r="L116" i="9"/>
  <c r="G116" i="9"/>
  <c r="AQ115" i="9"/>
  <c r="AP115" i="9"/>
  <c r="AN115" i="9"/>
  <c r="AM115" i="9"/>
  <c r="AK115" i="9"/>
  <c r="AJ115" i="9"/>
  <c r="AH115" i="9"/>
  <c r="AG115" i="9"/>
  <c r="AE115" i="9"/>
  <c r="AD115" i="9"/>
  <c r="Y115" i="9"/>
  <c r="X115" i="9"/>
  <c r="S115" i="9"/>
  <c r="R115" i="9"/>
  <c r="P115" i="9"/>
  <c r="O115" i="9"/>
  <c r="M115" i="9"/>
  <c r="L115" i="9"/>
  <c r="G115" i="9"/>
  <c r="AQ114" i="9"/>
  <c r="AP114" i="9"/>
  <c r="AN114" i="9"/>
  <c r="AM114" i="9"/>
  <c r="AK114" i="9"/>
  <c r="AJ114" i="9"/>
  <c r="AH114" i="9"/>
  <c r="AG114" i="9"/>
  <c r="AE114" i="9"/>
  <c r="AD114" i="9"/>
  <c r="Y114" i="9"/>
  <c r="X114" i="9"/>
  <c r="S114" i="9"/>
  <c r="R114" i="9"/>
  <c r="P114" i="9"/>
  <c r="O114" i="9"/>
  <c r="M114" i="9"/>
  <c r="L114" i="9"/>
  <c r="G114" i="9"/>
  <c r="AQ113" i="9"/>
  <c r="AP113" i="9"/>
  <c r="AN113" i="9"/>
  <c r="AM113" i="9"/>
  <c r="AK113" i="9"/>
  <c r="AJ113" i="9"/>
  <c r="AH113" i="9"/>
  <c r="AG113" i="9"/>
  <c r="AE113" i="9"/>
  <c r="AD113" i="9"/>
  <c r="Y113" i="9"/>
  <c r="X113" i="9"/>
  <c r="S113" i="9"/>
  <c r="R113" i="9"/>
  <c r="P113" i="9"/>
  <c r="O113" i="9"/>
  <c r="M113" i="9"/>
  <c r="L113" i="9"/>
  <c r="G113" i="9"/>
  <c r="AQ112" i="9"/>
  <c r="AP112" i="9"/>
  <c r="AN112" i="9"/>
  <c r="AM112" i="9"/>
  <c r="AK112" i="9"/>
  <c r="AJ112" i="9"/>
  <c r="AH112" i="9"/>
  <c r="AG112" i="9"/>
  <c r="AE112" i="9"/>
  <c r="AD112" i="9"/>
  <c r="Y112" i="9"/>
  <c r="X112" i="9"/>
  <c r="S112" i="9"/>
  <c r="R112" i="9"/>
  <c r="P112" i="9"/>
  <c r="O112" i="9"/>
  <c r="M112" i="9"/>
  <c r="L112" i="9"/>
  <c r="G112" i="9"/>
  <c r="AQ111" i="9"/>
  <c r="AP111" i="9"/>
  <c r="AN111" i="9"/>
  <c r="AM111" i="9"/>
  <c r="AK111" i="9"/>
  <c r="AJ111" i="9"/>
  <c r="AH111" i="9"/>
  <c r="AG111" i="9"/>
  <c r="AE111" i="9"/>
  <c r="AD111" i="9"/>
  <c r="Y111" i="9"/>
  <c r="X111" i="9"/>
  <c r="S111" i="9"/>
  <c r="R111" i="9"/>
  <c r="P111" i="9"/>
  <c r="O111" i="9"/>
  <c r="M111" i="9"/>
  <c r="L111" i="9"/>
  <c r="G111" i="9"/>
  <c r="AQ110" i="9"/>
  <c r="AP110" i="9"/>
  <c r="AN110" i="9"/>
  <c r="AM110" i="9"/>
  <c r="AK110" i="9"/>
  <c r="AJ110" i="9"/>
  <c r="AH110" i="9"/>
  <c r="AG110" i="9"/>
  <c r="AE110" i="9"/>
  <c r="AD110" i="9"/>
  <c r="Y110" i="9"/>
  <c r="X110" i="9"/>
  <c r="S110" i="9"/>
  <c r="R110" i="9"/>
  <c r="P110" i="9"/>
  <c r="O110" i="9"/>
  <c r="M110" i="9"/>
  <c r="L110" i="9"/>
  <c r="G110" i="9"/>
  <c r="AQ109" i="9"/>
  <c r="AP109" i="9"/>
  <c r="AN109" i="9"/>
  <c r="AM109" i="9"/>
  <c r="AK109" i="9"/>
  <c r="AJ109" i="9"/>
  <c r="AH109" i="9"/>
  <c r="AG109" i="9"/>
  <c r="AE109" i="9"/>
  <c r="AD109" i="9"/>
  <c r="Y109" i="9"/>
  <c r="X109" i="9"/>
  <c r="S109" i="9"/>
  <c r="R109" i="9"/>
  <c r="P109" i="9"/>
  <c r="O109" i="9"/>
  <c r="M109" i="9"/>
  <c r="L109" i="9"/>
  <c r="G109" i="9"/>
  <c r="AQ108" i="9"/>
  <c r="AP108" i="9"/>
  <c r="AN108" i="9"/>
  <c r="AM108" i="9"/>
  <c r="AK108" i="9"/>
  <c r="AJ108" i="9"/>
  <c r="AH108" i="9"/>
  <c r="AG108" i="9"/>
  <c r="AE108" i="9"/>
  <c r="AD108" i="9"/>
  <c r="Y108" i="9"/>
  <c r="X108" i="9"/>
  <c r="S108" i="9"/>
  <c r="R108" i="9"/>
  <c r="P108" i="9"/>
  <c r="O108" i="9"/>
  <c r="M108" i="9"/>
  <c r="L108" i="9"/>
  <c r="G108" i="9"/>
  <c r="AQ107" i="9"/>
  <c r="AP107" i="9"/>
  <c r="AN107" i="9"/>
  <c r="AM107" i="9"/>
  <c r="AK107" i="9"/>
  <c r="AJ107" i="9"/>
  <c r="AH107" i="9"/>
  <c r="AG107" i="9"/>
  <c r="AE107" i="9"/>
  <c r="AD107" i="9"/>
  <c r="Y107" i="9"/>
  <c r="X107" i="9"/>
  <c r="S107" i="9"/>
  <c r="R107" i="9"/>
  <c r="P107" i="9"/>
  <c r="O107" i="9"/>
  <c r="M107" i="9"/>
  <c r="L107" i="9"/>
  <c r="G107" i="9"/>
  <c r="AQ106" i="9"/>
  <c r="AP106" i="9"/>
  <c r="AN106" i="9"/>
  <c r="AM106" i="9"/>
  <c r="AK106" i="9"/>
  <c r="AJ106" i="9"/>
  <c r="AH106" i="9"/>
  <c r="AG106" i="9"/>
  <c r="AE106" i="9"/>
  <c r="AD106" i="9"/>
  <c r="Y106" i="9"/>
  <c r="X106" i="9"/>
  <c r="S106" i="9"/>
  <c r="R106" i="9"/>
  <c r="P106" i="9"/>
  <c r="O106" i="9"/>
  <c r="M106" i="9"/>
  <c r="L106" i="9"/>
  <c r="G106" i="9"/>
  <c r="AQ105" i="9"/>
  <c r="AP105" i="9"/>
  <c r="AN105" i="9"/>
  <c r="AM105" i="9"/>
  <c r="AK105" i="9"/>
  <c r="AJ105" i="9"/>
  <c r="AH105" i="9"/>
  <c r="AG105" i="9"/>
  <c r="AE105" i="9"/>
  <c r="AD105" i="9"/>
  <c r="Y105" i="9"/>
  <c r="X105" i="9"/>
  <c r="S105" i="9"/>
  <c r="R105" i="9"/>
  <c r="P105" i="9"/>
  <c r="O105" i="9"/>
  <c r="M105" i="9"/>
  <c r="L105" i="9"/>
  <c r="G105" i="9"/>
  <c r="AQ104" i="9"/>
  <c r="AP104" i="9"/>
  <c r="AN104" i="9"/>
  <c r="AM104" i="9"/>
  <c r="AK104" i="9"/>
  <c r="AJ104" i="9"/>
  <c r="AH104" i="9"/>
  <c r="AG104" i="9"/>
  <c r="AE104" i="9"/>
  <c r="AD104" i="9"/>
  <c r="Y104" i="9"/>
  <c r="X104" i="9"/>
  <c r="S104" i="9"/>
  <c r="R104" i="9"/>
  <c r="P104" i="9"/>
  <c r="O104" i="9"/>
  <c r="M104" i="9"/>
  <c r="L104" i="9"/>
  <c r="G104" i="9"/>
  <c r="AQ103" i="9"/>
  <c r="AP103" i="9"/>
  <c r="AN103" i="9"/>
  <c r="AM103" i="9"/>
  <c r="AK103" i="9"/>
  <c r="AJ103" i="9"/>
  <c r="AH103" i="9"/>
  <c r="AG103" i="9"/>
  <c r="AE103" i="9"/>
  <c r="AD103" i="9"/>
  <c r="Y103" i="9"/>
  <c r="X103" i="9"/>
  <c r="S103" i="9"/>
  <c r="R103" i="9"/>
  <c r="P103" i="9"/>
  <c r="O103" i="9"/>
  <c r="M103" i="9"/>
  <c r="L103" i="9"/>
  <c r="G103" i="9"/>
  <c r="AQ102" i="9"/>
  <c r="AP102" i="9"/>
  <c r="AN102" i="9"/>
  <c r="AM102" i="9"/>
  <c r="AK102" i="9"/>
  <c r="AJ102" i="9"/>
  <c r="AH102" i="9"/>
  <c r="AG102" i="9"/>
  <c r="AE102" i="9"/>
  <c r="AD102" i="9"/>
  <c r="Y102" i="9"/>
  <c r="X102" i="9"/>
  <c r="S102" i="9"/>
  <c r="R102" i="9"/>
  <c r="P102" i="9"/>
  <c r="O102" i="9"/>
  <c r="M102" i="9"/>
  <c r="L102" i="9"/>
  <c r="G102" i="9"/>
  <c r="AQ101" i="9"/>
  <c r="AP101" i="9"/>
  <c r="AN101" i="9"/>
  <c r="AM101" i="9"/>
  <c r="AK101" i="9"/>
  <c r="AJ101" i="9"/>
  <c r="AH101" i="9"/>
  <c r="AG101" i="9"/>
  <c r="AE101" i="9"/>
  <c r="AD101" i="9"/>
  <c r="Y101" i="9"/>
  <c r="X101" i="9"/>
  <c r="S101" i="9"/>
  <c r="R101" i="9"/>
  <c r="P101" i="9"/>
  <c r="O101" i="9"/>
  <c r="M101" i="9"/>
  <c r="L101" i="9"/>
  <c r="G101" i="9"/>
  <c r="AQ100" i="9"/>
  <c r="AP100" i="9"/>
  <c r="AN100" i="9"/>
  <c r="AM100" i="9"/>
  <c r="AK100" i="9"/>
  <c r="AJ100" i="9"/>
  <c r="AH100" i="9"/>
  <c r="AG100" i="9"/>
  <c r="AE100" i="9"/>
  <c r="AD100" i="9"/>
  <c r="Y100" i="9"/>
  <c r="X100" i="9"/>
  <c r="S100" i="9"/>
  <c r="R100" i="9"/>
  <c r="P100" i="9"/>
  <c r="O100" i="9"/>
  <c r="M100" i="9"/>
  <c r="L100" i="9"/>
  <c r="G100" i="9"/>
  <c r="AQ99" i="9"/>
  <c r="AP99" i="9"/>
  <c r="AN99" i="9"/>
  <c r="AM99" i="9"/>
  <c r="AK99" i="9"/>
  <c r="AJ99" i="9"/>
  <c r="AH99" i="9"/>
  <c r="AG99" i="9"/>
  <c r="AE99" i="9"/>
  <c r="AD99" i="9"/>
  <c r="Y99" i="9"/>
  <c r="X99" i="9"/>
  <c r="S99" i="9"/>
  <c r="R99" i="9"/>
  <c r="P99" i="9"/>
  <c r="O99" i="9"/>
  <c r="M99" i="9"/>
  <c r="L99" i="9"/>
  <c r="G99" i="9"/>
  <c r="AQ98" i="9"/>
  <c r="AP98" i="9"/>
  <c r="AN98" i="9"/>
  <c r="AM98" i="9"/>
  <c r="AK98" i="9"/>
  <c r="AJ98" i="9"/>
  <c r="AH98" i="9"/>
  <c r="AG98" i="9"/>
  <c r="AE98" i="9"/>
  <c r="AD98" i="9"/>
  <c r="Y98" i="9"/>
  <c r="X98" i="9"/>
  <c r="S98" i="9"/>
  <c r="R98" i="9"/>
  <c r="P98" i="9"/>
  <c r="O98" i="9"/>
  <c r="M98" i="9"/>
  <c r="L98" i="9"/>
  <c r="G98" i="9"/>
  <c r="AQ97" i="9"/>
  <c r="AP97" i="9"/>
  <c r="AN97" i="9"/>
  <c r="AM97" i="9"/>
  <c r="AK97" i="9"/>
  <c r="AJ97" i="9"/>
  <c r="AH97" i="9"/>
  <c r="AG97" i="9"/>
  <c r="AE97" i="9"/>
  <c r="AD97" i="9"/>
  <c r="Y97" i="9"/>
  <c r="X97" i="9"/>
  <c r="S97" i="9"/>
  <c r="R97" i="9"/>
  <c r="P97" i="9"/>
  <c r="O97" i="9"/>
  <c r="M97" i="9"/>
  <c r="L97" i="9"/>
  <c r="G97" i="9"/>
  <c r="AQ96" i="9"/>
  <c r="AP96" i="9"/>
  <c r="AN96" i="9"/>
  <c r="AM96" i="9"/>
  <c r="AK96" i="9"/>
  <c r="AJ96" i="9"/>
  <c r="AH96" i="9"/>
  <c r="AG96" i="9"/>
  <c r="AE96" i="9"/>
  <c r="AD96" i="9"/>
  <c r="Y96" i="9"/>
  <c r="X96" i="9"/>
  <c r="S96" i="9"/>
  <c r="R96" i="9"/>
  <c r="P96" i="9"/>
  <c r="O96" i="9"/>
  <c r="M96" i="9"/>
  <c r="L96" i="9"/>
  <c r="G96" i="9"/>
  <c r="AQ95" i="9"/>
  <c r="AP95" i="9"/>
  <c r="AN95" i="9"/>
  <c r="AM95" i="9"/>
  <c r="AK95" i="9"/>
  <c r="AJ95" i="9"/>
  <c r="AH95" i="9"/>
  <c r="AG95" i="9"/>
  <c r="AE95" i="9"/>
  <c r="AD95" i="9"/>
  <c r="Y95" i="9"/>
  <c r="X95" i="9"/>
  <c r="S95" i="9"/>
  <c r="R95" i="9"/>
  <c r="P95" i="9"/>
  <c r="O95" i="9"/>
  <c r="M95" i="9"/>
  <c r="L95" i="9"/>
  <c r="G95" i="9"/>
  <c r="AQ94" i="9"/>
  <c r="AP94" i="9"/>
  <c r="AN94" i="9"/>
  <c r="AM94" i="9"/>
  <c r="AK94" i="9"/>
  <c r="AJ94" i="9"/>
  <c r="AH94" i="9"/>
  <c r="AG94" i="9"/>
  <c r="AE94" i="9"/>
  <c r="AD94" i="9"/>
  <c r="Y94" i="9"/>
  <c r="X94" i="9"/>
  <c r="S94" i="9"/>
  <c r="R94" i="9"/>
  <c r="P94" i="9"/>
  <c r="O94" i="9"/>
  <c r="M94" i="9"/>
  <c r="L94" i="9"/>
  <c r="G94" i="9"/>
  <c r="AQ93" i="9"/>
  <c r="AP93" i="9"/>
  <c r="AN93" i="9"/>
  <c r="AM93" i="9"/>
  <c r="AK93" i="9"/>
  <c r="AJ93" i="9"/>
  <c r="AH93" i="9"/>
  <c r="AG93" i="9"/>
  <c r="AE93" i="9"/>
  <c r="AD93" i="9"/>
  <c r="Y93" i="9"/>
  <c r="X93" i="9"/>
  <c r="S93" i="9"/>
  <c r="R93" i="9"/>
  <c r="P93" i="9"/>
  <c r="O93" i="9"/>
  <c r="M93" i="9"/>
  <c r="L93" i="9"/>
  <c r="G93" i="9"/>
  <c r="AQ92" i="9"/>
  <c r="AP92" i="9"/>
  <c r="AN92" i="9"/>
  <c r="AM92" i="9"/>
  <c r="AK92" i="9"/>
  <c r="AJ92" i="9"/>
  <c r="AH92" i="9"/>
  <c r="AG92" i="9"/>
  <c r="AE92" i="9"/>
  <c r="AD92" i="9"/>
  <c r="Y92" i="9"/>
  <c r="X92" i="9"/>
  <c r="S92" i="9"/>
  <c r="R92" i="9"/>
  <c r="P92" i="9"/>
  <c r="O92" i="9"/>
  <c r="M92" i="9"/>
  <c r="L92" i="9"/>
  <c r="G92" i="9"/>
  <c r="AQ91" i="9"/>
  <c r="AP91" i="9"/>
  <c r="AN91" i="9"/>
  <c r="AM91" i="9"/>
  <c r="AK91" i="9"/>
  <c r="AJ91" i="9"/>
  <c r="AH91" i="9"/>
  <c r="AG91" i="9"/>
  <c r="AE91" i="9"/>
  <c r="AD91" i="9"/>
  <c r="Y91" i="9"/>
  <c r="X91" i="9"/>
  <c r="S91" i="9"/>
  <c r="R91" i="9"/>
  <c r="P91" i="9"/>
  <c r="O91" i="9"/>
  <c r="M91" i="9"/>
  <c r="L91" i="9"/>
  <c r="G91" i="9"/>
  <c r="AQ90" i="9"/>
  <c r="AP90" i="9"/>
  <c r="AN90" i="9"/>
  <c r="AM90" i="9"/>
  <c r="AK90" i="9"/>
  <c r="AJ90" i="9"/>
  <c r="AH90" i="9"/>
  <c r="AG90" i="9"/>
  <c r="AE90" i="9"/>
  <c r="AD90" i="9"/>
  <c r="Y90" i="9"/>
  <c r="X90" i="9"/>
  <c r="S90" i="9"/>
  <c r="R90" i="9"/>
  <c r="P90" i="9"/>
  <c r="O90" i="9"/>
  <c r="M90" i="9"/>
  <c r="L90" i="9"/>
  <c r="G90" i="9"/>
  <c r="AQ89" i="9"/>
  <c r="AP89" i="9"/>
  <c r="AN89" i="9"/>
  <c r="AM89" i="9"/>
  <c r="AK89" i="9"/>
  <c r="AJ89" i="9"/>
  <c r="AH89" i="9"/>
  <c r="AG89" i="9"/>
  <c r="AE89" i="9"/>
  <c r="AD89" i="9"/>
  <c r="Y89" i="9"/>
  <c r="X89" i="9"/>
  <c r="S89" i="9"/>
  <c r="R89" i="9"/>
  <c r="P89" i="9"/>
  <c r="O89" i="9"/>
  <c r="M89" i="9"/>
  <c r="L89" i="9"/>
  <c r="G89" i="9"/>
  <c r="AQ88" i="9"/>
  <c r="AP88" i="9"/>
  <c r="AN88" i="9"/>
  <c r="AM88" i="9"/>
  <c r="AK88" i="9"/>
  <c r="AJ88" i="9"/>
  <c r="AH88" i="9"/>
  <c r="AG88" i="9"/>
  <c r="AE88" i="9"/>
  <c r="AD88" i="9"/>
  <c r="Y88" i="9"/>
  <c r="X88" i="9"/>
  <c r="S88" i="9"/>
  <c r="R88" i="9"/>
  <c r="P88" i="9"/>
  <c r="O88" i="9"/>
  <c r="M88" i="9"/>
  <c r="L88" i="9"/>
  <c r="G88" i="9"/>
  <c r="AQ87" i="9"/>
  <c r="AP87" i="9"/>
  <c r="AN87" i="9"/>
  <c r="AM87" i="9"/>
  <c r="AK87" i="9"/>
  <c r="AJ87" i="9"/>
  <c r="AH87" i="9"/>
  <c r="AG87" i="9"/>
  <c r="AE87" i="9"/>
  <c r="AD87" i="9"/>
  <c r="Y87" i="9"/>
  <c r="X87" i="9"/>
  <c r="S87" i="9"/>
  <c r="R87" i="9"/>
  <c r="P87" i="9"/>
  <c r="O87" i="9"/>
  <c r="M87" i="9"/>
  <c r="L87" i="9"/>
  <c r="G87" i="9"/>
  <c r="AQ86" i="9"/>
  <c r="AP86" i="9"/>
  <c r="AN86" i="9"/>
  <c r="AM86" i="9"/>
  <c r="AK86" i="9"/>
  <c r="AJ86" i="9"/>
  <c r="AH86" i="9"/>
  <c r="AG86" i="9"/>
  <c r="AE86" i="9"/>
  <c r="AD86" i="9"/>
  <c r="Y86" i="9"/>
  <c r="X86" i="9"/>
  <c r="S86" i="9"/>
  <c r="R86" i="9"/>
  <c r="P86" i="9"/>
  <c r="O86" i="9"/>
  <c r="M86" i="9"/>
  <c r="L86" i="9"/>
  <c r="G86" i="9"/>
  <c r="AQ85" i="9"/>
  <c r="AP85" i="9"/>
  <c r="AN85" i="9"/>
  <c r="AM85" i="9"/>
  <c r="AK85" i="9"/>
  <c r="AJ85" i="9"/>
  <c r="AH85" i="9"/>
  <c r="AG85" i="9"/>
  <c r="AE85" i="9"/>
  <c r="AD85" i="9"/>
  <c r="Y85" i="9"/>
  <c r="X85" i="9"/>
  <c r="S85" i="9"/>
  <c r="R85" i="9"/>
  <c r="P85" i="9"/>
  <c r="O85" i="9"/>
  <c r="M85" i="9"/>
  <c r="L85" i="9"/>
  <c r="G85" i="9"/>
  <c r="AQ84" i="9"/>
  <c r="AP84" i="9"/>
  <c r="AN84" i="9"/>
  <c r="AM84" i="9"/>
  <c r="AK84" i="9"/>
  <c r="AJ84" i="9"/>
  <c r="AH84" i="9"/>
  <c r="AG84" i="9"/>
  <c r="AE84" i="9"/>
  <c r="AD84" i="9"/>
  <c r="Y84" i="9"/>
  <c r="X84" i="9"/>
  <c r="S84" i="9"/>
  <c r="R84" i="9"/>
  <c r="P84" i="9"/>
  <c r="O84" i="9"/>
  <c r="M84" i="9"/>
  <c r="L84" i="9"/>
  <c r="G84" i="9"/>
  <c r="AQ83" i="9"/>
  <c r="AP83" i="9"/>
  <c r="AN83" i="9"/>
  <c r="AM83" i="9"/>
  <c r="AK83" i="9"/>
  <c r="AJ83" i="9"/>
  <c r="AH83" i="9"/>
  <c r="AG83" i="9"/>
  <c r="AE83" i="9"/>
  <c r="AD83" i="9"/>
  <c r="Y83" i="9"/>
  <c r="X83" i="9"/>
  <c r="S83" i="9"/>
  <c r="R83" i="9"/>
  <c r="P83" i="9"/>
  <c r="O83" i="9"/>
  <c r="M83" i="9"/>
  <c r="L83" i="9"/>
  <c r="G83" i="9"/>
  <c r="AQ82" i="9"/>
  <c r="AP82" i="9"/>
  <c r="AN82" i="9"/>
  <c r="AM82" i="9"/>
  <c r="AK82" i="9"/>
  <c r="AJ82" i="9"/>
  <c r="AH82" i="9"/>
  <c r="AG82" i="9"/>
  <c r="AE82" i="9"/>
  <c r="AD82" i="9"/>
  <c r="Y82" i="9"/>
  <c r="X82" i="9"/>
  <c r="S82" i="9"/>
  <c r="R82" i="9"/>
  <c r="P82" i="9"/>
  <c r="O82" i="9"/>
  <c r="M82" i="9"/>
  <c r="L82" i="9"/>
  <c r="G82" i="9"/>
  <c r="AQ81" i="9"/>
  <c r="AP81" i="9"/>
  <c r="AN81" i="9"/>
  <c r="AM81" i="9"/>
  <c r="AK81" i="9"/>
  <c r="AJ81" i="9"/>
  <c r="AH81" i="9"/>
  <c r="AG81" i="9"/>
  <c r="AE81" i="9"/>
  <c r="AD81" i="9"/>
  <c r="Y81" i="9"/>
  <c r="X81" i="9"/>
  <c r="S81" i="9"/>
  <c r="R81" i="9"/>
  <c r="P81" i="9"/>
  <c r="O81" i="9"/>
  <c r="M81" i="9"/>
  <c r="L81" i="9"/>
  <c r="G81" i="9"/>
  <c r="AQ80" i="9"/>
  <c r="AP80" i="9"/>
  <c r="AN80" i="9"/>
  <c r="AM80" i="9"/>
  <c r="AK80" i="9"/>
  <c r="AJ80" i="9"/>
  <c r="AH80" i="9"/>
  <c r="AG80" i="9"/>
  <c r="AE80" i="9"/>
  <c r="AD80" i="9"/>
  <c r="Y80" i="9"/>
  <c r="X80" i="9"/>
  <c r="S80" i="9"/>
  <c r="R80" i="9"/>
  <c r="P80" i="9"/>
  <c r="O80" i="9"/>
  <c r="M80" i="9"/>
  <c r="L80" i="9"/>
  <c r="G80" i="9"/>
  <c r="AQ79" i="9"/>
  <c r="AP79" i="9"/>
  <c r="AM79" i="9"/>
  <c r="AK79" i="9"/>
  <c r="AJ79" i="9"/>
  <c r="AH79" i="9"/>
  <c r="AG79" i="9"/>
  <c r="AE79" i="9"/>
  <c r="AD79" i="9"/>
  <c r="Y79" i="9"/>
  <c r="X79" i="9"/>
  <c r="S79" i="9"/>
  <c r="R79" i="9"/>
  <c r="P79" i="9"/>
  <c r="O79" i="9"/>
  <c r="M79" i="9"/>
  <c r="L79" i="9"/>
  <c r="G79" i="9"/>
  <c r="AQ78" i="9"/>
  <c r="AP78" i="9"/>
  <c r="AN78" i="9"/>
  <c r="AM78" i="9"/>
  <c r="AK78" i="9"/>
  <c r="AJ78" i="9"/>
  <c r="AH78" i="9"/>
  <c r="AG78" i="9"/>
  <c r="AE78" i="9"/>
  <c r="AD78" i="9"/>
  <c r="Y78" i="9"/>
  <c r="X78" i="9"/>
  <c r="S78" i="9"/>
  <c r="R78" i="9"/>
  <c r="P78" i="9"/>
  <c r="O78" i="9"/>
  <c r="M78" i="9"/>
  <c r="L78" i="9"/>
  <c r="G78" i="9"/>
  <c r="AQ77" i="9"/>
  <c r="AP77" i="9"/>
  <c r="AN77" i="9"/>
  <c r="AM77" i="9"/>
  <c r="AK77" i="9"/>
  <c r="AJ77" i="9"/>
  <c r="AH77" i="9"/>
  <c r="AG77" i="9"/>
  <c r="AE77" i="9"/>
  <c r="AD77" i="9"/>
  <c r="Y77" i="9"/>
  <c r="X77" i="9"/>
  <c r="S77" i="9"/>
  <c r="R77" i="9"/>
  <c r="P77" i="9"/>
  <c r="O77" i="9"/>
  <c r="M77" i="9"/>
  <c r="L77" i="9"/>
  <c r="G77" i="9"/>
  <c r="AQ76" i="9"/>
  <c r="AP76" i="9"/>
  <c r="AN76" i="9"/>
  <c r="AM76" i="9"/>
  <c r="AK76" i="9"/>
  <c r="AJ76" i="9"/>
  <c r="AH76" i="9"/>
  <c r="AG76" i="9"/>
  <c r="AE76" i="9"/>
  <c r="AD76" i="9"/>
  <c r="Y76" i="9"/>
  <c r="X76" i="9"/>
  <c r="S76" i="9"/>
  <c r="R76" i="9"/>
  <c r="P76" i="9"/>
  <c r="O76" i="9"/>
  <c r="M76" i="9"/>
  <c r="L76" i="9"/>
  <c r="G76" i="9"/>
  <c r="AQ75" i="9"/>
  <c r="AP75" i="9"/>
  <c r="AN75" i="9"/>
  <c r="AM75" i="9"/>
  <c r="AK75" i="9"/>
  <c r="AJ75" i="9"/>
  <c r="AH75" i="9"/>
  <c r="AG75" i="9"/>
  <c r="AE75" i="9"/>
  <c r="AD75" i="9"/>
  <c r="Y75" i="9"/>
  <c r="X75" i="9"/>
  <c r="S75" i="9"/>
  <c r="R75" i="9"/>
  <c r="P75" i="9"/>
  <c r="O75" i="9"/>
  <c r="M75" i="9"/>
  <c r="L75" i="9"/>
  <c r="G75" i="9"/>
  <c r="AQ74" i="9"/>
  <c r="AP74" i="9"/>
  <c r="AN74" i="9"/>
  <c r="AM74" i="9"/>
  <c r="AK74" i="9"/>
  <c r="AJ74" i="9"/>
  <c r="AH74" i="9"/>
  <c r="AG74" i="9"/>
  <c r="AE74" i="9"/>
  <c r="AD74" i="9"/>
  <c r="Y74" i="9"/>
  <c r="X74" i="9"/>
  <c r="S74" i="9"/>
  <c r="R74" i="9"/>
  <c r="P74" i="9"/>
  <c r="O74" i="9"/>
  <c r="M74" i="9"/>
  <c r="L74" i="9"/>
  <c r="G74" i="9"/>
  <c r="AQ73" i="9"/>
  <c r="AP73" i="9"/>
  <c r="AN73" i="9"/>
  <c r="AM73" i="9"/>
  <c r="AK73" i="9"/>
  <c r="AJ73" i="9"/>
  <c r="AH73" i="9"/>
  <c r="AG73" i="9"/>
  <c r="AE73" i="9"/>
  <c r="AD73" i="9"/>
  <c r="Y73" i="9"/>
  <c r="X73" i="9"/>
  <c r="S73" i="9"/>
  <c r="R73" i="9"/>
  <c r="P73" i="9"/>
  <c r="O73" i="9"/>
  <c r="M73" i="9"/>
  <c r="L73" i="9"/>
  <c r="G73" i="9"/>
  <c r="AQ72" i="9"/>
  <c r="AP72" i="9"/>
  <c r="AN72" i="9"/>
  <c r="AM72" i="9"/>
  <c r="AK72" i="9"/>
  <c r="AJ72" i="9"/>
  <c r="AH72" i="9"/>
  <c r="AG72" i="9"/>
  <c r="AE72" i="9"/>
  <c r="AD72" i="9"/>
  <c r="Y72" i="9"/>
  <c r="X72" i="9"/>
  <c r="S72" i="9"/>
  <c r="R72" i="9"/>
  <c r="P72" i="9"/>
  <c r="O72" i="9"/>
  <c r="M72" i="9"/>
  <c r="L72" i="9"/>
  <c r="G72" i="9"/>
  <c r="AQ71" i="9"/>
  <c r="AP71" i="9"/>
  <c r="AN71" i="9"/>
  <c r="AM71" i="9"/>
  <c r="AK71" i="9"/>
  <c r="AJ71" i="9"/>
  <c r="AH71" i="9"/>
  <c r="AG71" i="9"/>
  <c r="AE71" i="9"/>
  <c r="AD71" i="9"/>
  <c r="Y71" i="9"/>
  <c r="X71" i="9"/>
  <c r="S71" i="9"/>
  <c r="R71" i="9"/>
  <c r="P71" i="9"/>
  <c r="O71" i="9"/>
  <c r="M71" i="9"/>
  <c r="L71" i="9"/>
  <c r="G71" i="9"/>
  <c r="AQ70" i="9"/>
  <c r="AP70" i="9"/>
  <c r="AN70" i="9"/>
  <c r="AM70" i="9"/>
  <c r="AK70" i="9"/>
  <c r="AJ70" i="9"/>
  <c r="AH70" i="9"/>
  <c r="AG70" i="9"/>
  <c r="AE70" i="9"/>
  <c r="AD70" i="9"/>
  <c r="Y70" i="9"/>
  <c r="X70" i="9"/>
  <c r="S70" i="9"/>
  <c r="R70" i="9"/>
  <c r="P70" i="9"/>
  <c r="O70" i="9"/>
  <c r="M70" i="9"/>
  <c r="L70" i="9"/>
  <c r="G70" i="9"/>
  <c r="AQ69" i="9"/>
  <c r="AP69" i="9"/>
  <c r="AN69" i="9"/>
  <c r="AM69" i="9"/>
  <c r="AK69" i="9"/>
  <c r="AJ69" i="9"/>
  <c r="AH69" i="9"/>
  <c r="AG69" i="9"/>
  <c r="AE69" i="9"/>
  <c r="AD69" i="9"/>
  <c r="Y69" i="9"/>
  <c r="X69" i="9"/>
  <c r="S69" i="9"/>
  <c r="R69" i="9"/>
  <c r="P69" i="9"/>
  <c r="O69" i="9"/>
  <c r="M69" i="9"/>
  <c r="L69" i="9"/>
  <c r="G69" i="9"/>
  <c r="AQ68" i="9"/>
  <c r="AP68" i="9"/>
  <c r="AN68" i="9"/>
  <c r="AM68" i="9"/>
  <c r="AK68" i="9"/>
  <c r="AJ68" i="9"/>
  <c r="AH68" i="9"/>
  <c r="AG68" i="9"/>
  <c r="AE68" i="9"/>
  <c r="AD68" i="9"/>
  <c r="Y68" i="9"/>
  <c r="X68" i="9"/>
  <c r="S68" i="9"/>
  <c r="R68" i="9"/>
  <c r="P68" i="9"/>
  <c r="O68" i="9"/>
  <c r="M68" i="9"/>
  <c r="L68" i="9"/>
  <c r="G68" i="9"/>
  <c r="AQ67" i="9"/>
  <c r="AP67" i="9"/>
  <c r="AN67" i="9"/>
  <c r="AM67" i="9"/>
  <c r="AK67" i="9"/>
  <c r="AJ67" i="9"/>
  <c r="AH67" i="9"/>
  <c r="AG67" i="9"/>
  <c r="AE67" i="9"/>
  <c r="AD67" i="9"/>
  <c r="Y67" i="9"/>
  <c r="X67" i="9"/>
  <c r="S67" i="9"/>
  <c r="R67" i="9"/>
  <c r="P67" i="9"/>
  <c r="O67" i="9"/>
  <c r="M67" i="9"/>
  <c r="L67" i="9"/>
  <c r="G67" i="9"/>
  <c r="AQ66" i="9"/>
  <c r="AP66" i="9"/>
  <c r="AN66" i="9"/>
  <c r="AM66" i="9"/>
  <c r="AK66" i="9"/>
  <c r="AJ66" i="9"/>
  <c r="AH66" i="9"/>
  <c r="AG66" i="9"/>
  <c r="AE66" i="9"/>
  <c r="AD66" i="9"/>
  <c r="Y66" i="9"/>
  <c r="X66" i="9"/>
  <c r="S66" i="9"/>
  <c r="R66" i="9"/>
  <c r="P66" i="9"/>
  <c r="O66" i="9"/>
  <c r="M66" i="9"/>
  <c r="L66" i="9"/>
  <c r="G66" i="9"/>
  <c r="AQ65" i="9"/>
  <c r="AP65" i="9"/>
  <c r="AN65" i="9"/>
  <c r="AM65" i="9"/>
  <c r="AK65" i="9"/>
  <c r="AJ65" i="9"/>
  <c r="AH65" i="9"/>
  <c r="AG65" i="9"/>
  <c r="AE65" i="9"/>
  <c r="AD65" i="9"/>
  <c r="Y65" i="9"/>
  <c r="X65" i="9"/>
  <c r="S65" i="9"/>
  <c r="R65" i="9"/>
  <c r="P65" i="9"/>
  <c r="O65" i="9"/>
  <c r="M65" i="9"/>
  <c r="L65" i="9"/>
  <c r="G65" i="9"/>
  <c r="AQ64" i="9"/>
  <c r="AP64" i="9"/>
  <c r="AN64" i="9"/>
  <c r="AM64" i="9"/>
  <c r="AK64" i="9"/>
  <c r="AJ64" i="9"/>
  <c r="AH64" i="9"/>
  <c r="AG64" i="9"/>
  <c r="AE64" i="9"/>
  <c r="AD64" i="9"/>
  <c r="Y64" i="9"/>
  <c r="X64" i="9"/>
  <c r="S64" i="9"/>
  <c r="R64" i="9"/>
  <c r="P64" i="9"/>
  <c r="O64" i="9"/>
  <c r="M64" i="9"/>
  <c r="L64" i="9"/>
  <c r="G64" i="9"/>
  <c r="AQ63" i="9"/>
  <c r="AP63" i="9"/>
  <c r="AN63" i="9"/>
  <c r="AM63" i="9"/>
  <c r="AK63" i="9"/>
  <c r="AJ63" i="9"/>
  <c r="AH63" i="9"/>
  <c r="AG63" i="9"/>
  <c r="AE63" i="9"/>
  <c r="AD63" i="9"/>
  <c r="Y63" i="9"/>
  <c r="X63" i="9"/>
  <c r="S63" i="9"/>
  <c r="R63" i="9"/>
  <c r="P63" i="9"/>
  <c r="O63" i="9"/>
  <c r="M63" i="9"/>
  <c r="L63" i="9"/>
  <c r="G63" i="9"/>
  <c r="AQ62" i="9"/>
  <c r="AP62" i="9"/>
  <c r="AN62" i="9"/>
  <c r="AM62" i="9"/>
  <c r="AK62" i="9"/>
  <c r="AJ62" i="9"/>
  <c r="AH62" i="9"/>
  <c r="AG62" i="9"/>
  <c r="AE62" i="9"/>
  <c r="AD62" i="9"/>
  <c r="Y62" i="9"/>
  <c r="X62" i="9"/>
  <c r="S62" i="9"/>
  <c r="R62" i="9"/>
  <c r="P62" i="9"/>
  <c r="O62" i="9"/>
  <c r="M62" i="9"/>
  <c r="L62" i="9"/>
  <c r="G62" i="9"/>
  <c r="AQ61" i="9"/>
  <c r="AP61" i="9"/>
  <c r="AN61" i="9"/>
  <c r="AM61" i="9"/>
  <c r="AK61" i="9"/>
  <c r="AJ61" i="9"/>
  <c r="AH61" i="9"/>
  <c r="AG61" i="9"/>
  <c r="AE61" i="9"/>
  <c r="AD61" i="9"/>
  <c r="Y61" i="9"/>
  <c r="X61" i="9"/>
  <c r="S61" i="9"/>
  <c r="R61" i="9"/>
  <c r="P61" i="9"/>
  <c r="O61" i="9"/>
  <c r="M61" i="9"/>
  <c r="L61" i="9"/>
  <c r="G61" i="9"/>
  <c r="AQ60" i="9"/>
  <c r="AP60" i="9"/>
  <c r="AN60" i="9"/>
  <c r="AM60" i="9"/>
  <c r="AK60" i="9"/>
  <c r="AJ60" i="9"/>
  <c r="AH60" i="9"/>
  <c r="AG60" i="9"/>
  <c r="AE60" i="9"/>
  <c r="AD60" i="9"/>
  <c r="Y60" i="9"/>
  <c r="X60" i="9"/>
  <c r="S60" i="9"/>
  <c r="R60" i="9"/>
  <c r="P60" i="9"/>
  <c r="O60" i="9"/>
  <c r="M60" i="9"/>
  <c r="L60" i="9"/>
  <c r="G60" i="9"/>
  <c r="AQ59" i="9"/>
  <c r="AP59" i="9"/>
  <c r="AN59" i="9"/>
  <c r="AM59" i="9"/>
  <c r="AK59" i="9"/>
  <c r="AJ59" i="9"/>
  <c r="AH59" i="9"/>
  <c r="AG59" i="9"/>
  <c r="AE59" i="9"/>
  <c r="AD59" i="9"/>
  <c r="Y59" i="9"/>
  <c r="X59" i="9"/>
  <c r="S59" i="9"/>
  <c r="R59" i="9"/>
  <c r="P59" i="9"/>
  <c r="O59" i="9"/>
  <c r="M59" i="9"/>
  <c r="L59" i="9"/>
  <c r="G59" i="9"/>
  <c r="AQ58" i="9"/>
  <c r="AP58" i="9"/>
  <c r="AN58" i="9"/>
  <c r="AM58" i="9"/>
  <c r="AK58" i="9"/>
  <c r="AJ58" i="9"/>
  <c r="AH58" i="9"/>
  <c r="AG58" i="9"/>
  <c r="AE58" i="9"/>
  <c r="AD58" i="9"/>
  <c r="Y58" i="9"/>
  <c r="X58" i="9"/>
  <c r="S58" i="9"/>
  <c r="R58" i="9"/>
  <c r="P58" i="9"/>
  <c r="O58" i="9"/>
  <c r="M58" i="9"/>
  <c r="L58" i="9"/>
  <c r="G58" i="9"/>
  <c r="AQ57" i="9"/>
  <c r="AP57" i="9"/>
  <c r="AN57" i="9"/>
  <c r="AM57" i="9"/>
  <c r="AK57" i="9"/>
  <c r="AJ57" i="9"/>
  <c r="AH57" i="9"/>
  <c r="AG57" i="9"/>
  <c r="AE57" i="9"/>
  <c r="AD57" i="9"/>
  <c r="Y57" i="9"/>
  <c r="X57" i="9"/>
  <c r="S57" i="9"/>
  <c r="R57" i="9"/>
  <c r="P57" i="9"/>
  <c r="O57" i="9"/>
  <c r="M57" i="9"/>
  <c r="L57" i="9"/>
  <c r="G57" i="9"/>
  <c r="AQ56" i="9"/>
  <c r="AP56" i="9"/>
  <c r="AN56" i="9"/>
  <c r="AM56" i="9"/>
  <c r="AK56" i="9"/>
  <c r="AJ56" i="9"/>
  <c r="AH56" i="9"/>
  <c r="AG56" i="9"/>
  <c r="AE56" i="9"/>
  <c r="AD56" i="9"/>
  <c r="Y56" i="9"/>
  <c r="X56" i="9"/>
  <c r="S56" i="9"/>
  <c r="R56" i="9"/>
  <c r="P56" i="9"/>
  <c r="O56" i="9"/>
  <c r="M56" i="9"/>
  <c r="L56" i="9"/>
  <c r="G56" i="9"/>
  <c r="AQ55" i="9"/>
  <c r="AP55" i="9"/>
  <c r="AN55" i="9"/>
  <c r="AM55" i="9"/>
  <c r="AK55" i="9"/>
  <c r="AJ55" i="9"/>
  <c r="AH55" i="9"/>
  <c r="AG55" i="9"/>
  <c r="AE55" i="9"/>
  <c r="AD55" i="9"/>
  <c r="Y55" i="9"/>
  <c r="X55" i="9"/>
  <c r="S55" i="9"/>
  <c r="R55" i="9"/>
  <c r="P55" i="9"/>
  <c r="O55" i="9"/>
  <c r="M55" i="9"/>
  <c r="L55" i="9"/>
  <c r="G55" i="9"/>
  <c r="AQ54" i="9"/>
  <c r="AP54" i="9"/>
  <c r="AN54" i="9"/>
  <c r="AM54" i="9"/>
  <c r="AK54" i="9"/>
  <c r="AJ54" i="9"/>
  <c r="AH54" i="9"/>
  <c r="AG54" i="9"/>
  <c r="AE54" i="9"/>
  <c r="AD54" i="9"/>
  <c r="Y54" i="9"/>
  <c r="X54" i="9"/>
  <c r="S54" i="9"/>
  <c r="R54" i="9"/>
  <c r="P54" i="9"/>
  <c r="O54" i="9"/>
  <c r="M54" i="9"/>
  <c r="L54" i="9"/>
  <c r="G54" i="9"/>
  <c r="AQ53" i="9"/>
  <c r="AP53" i="9"/>
  <c r="AN53" i="9"/>
  <c r="AM53" i="9"/>
  <c r="AK53" i="9"/>
  <c r="AJ53" i="9"/>
  <c r="AH53" i="9"/>
  <c r="AG53" i="9"/>
  <c r="AE53" i="9"/>
  <c r="AD53" i="9"/>
  <c r="Y53" i="9"/>
  <c r="X53" i="9"/>
  <c r="S53" i="9"/>
  <c r="R53" i="9"/>
  <c r="P53" i="9"/>
  <c r="O53" i="9"/>
  <c r="M53" i="9"/>
  <c r="L53" i="9"/>
  <c r="G53" i="9"/>
  <c r="AQ52" i="9"/>
  <c r="AP52" i="9"/>
  <c r="AN52" i="9"/>
  <c r="AM52" i="9"/>
  <c r="AK52" i="9"/>
  <c r="AJ52" i="9"/>
  <c r="AH52" i="9"/>
  <c r="AG52" i="9"/>
  <c r="AE52" i="9"/>
  <c r="AD52" i="9"/>
  <c r="Y52" i="9"/>
  <c r="X52" i="9"/>
  <c r="S52" i="9"/>
  <c r="R52" i="9"/>
  <c r="P52" i="9"/>
  <c r="O52" i="9"/>
  <c r="M52" i="9"/>
  <c r="L52" i="9"/>
  <c r="G52" i="9"/>
  <c r="AQ51" i="9"/>
  <c r="AP51" i="9"/>
  <c r="AN51" i="9"/>
  <c r="AM51" i="9"/>
  <c r="AK51" i="9"/>
  <c r="AJ51" i="9"/>
  <c r="AH51" i="9"/>
  <c r="AG51" i="9"/>
  <c r="AE51" i="9"/>
  <c r="AD51" i="9"/>
  <c r="Y51" i="9"/>
  <c r="X51" i="9"/>
  <c r="S51" i="9"/>
  <c r="R51" i="9"/>
  <c r="P51" i="9"/>
  <c r="O51" i="9"/>
  <c r="M51" i="9"/>
  <c r="L51" i="9"/>
  <c r="G51" i="9"/>
  <c r="AQ50" i="9"/>
  <c r="AP50" i="9"/>
  <c r="AN50" i="9"/>
  <c r="AM50" i="9"/>
  <c r="AK50" i="9"/>
  <c r="AJ50" i="9"/>
  <c r="AH50" i="9"/>
  <c r="AG50" i="9"/>
  <c r="AE50" i="9"/>
  <c r="AD50" i="9"/>
  <c r="Y50" i="9"/>
  <c r="X50" i="9"/>
  <c r="S50" i="9"/>
  <c r="R50" i="9"/>
  <c r="P50" i="9"/>
  <c r="O50" i="9"/>
  <c r="M50" i="9"/>
  <c r="L50" i="9"/>
  <c r="G50" i="9"/>
  <c r="AQ49" i="9"/>
  <c r="AP49" i="9"/>
  <c r="AN49" i="9"/>
  <c r="AM49" i="9"/>
  <c r="AK49" i="9"/>
  <c r="AJ49" i="9"/>
  <c r="AH49" i="9"/>
  <c r="AG49" i="9"/>
  <c r="AE49" i="9"/>
  <c r="AD49" i="9"/>
  <c r="Y49" i="9"/>
  <c r="X49" i="9"/>
  <c r="S49" i="9"/>
  <c r="R49" i="9"/>
  <c r="P49" i="9"/>
  <c r="O49" i="9"/>
  <c r="M49" i="9"/>
  <c r="L49" i="9"/>
  <c r="G49" i="9"/>
  <c r="AQ48" i="9"/>
  <c r="AP48" i="9"/>
  <c r="AN48" i="9"/>
  <c r="AM48" i="9"/>
  <c r="AK48" i="9"/>
  <c r="AJ48" i="9"/>
  <c r="AH48" i="9"/>
  <c r="AG48" i="9"/>
  <c r="AE48" i="9"/>
  <c r="AD48" i="9"/>
  <c r="Y48" i="9"/>
  <c r="X48" i="9"/>
  <c r="S48" i="9"/>
  <c r="R48" i="9"/>
  <c r="P48" i="9"/>
  <c r="O48" i="9"/>
  <c r="M48" i="9"/>
  <c r="L48" i="9"/>
  <c r="G48" i="9"/>
  <c r="AQ47" i="9"/>
  <c r="AP47" i="9"/>
  <c r="AN47" i="9"/>
  <c r="AM47" i="9"/>
  <c r="AK47" i="9"/>
  <c r="AJ47" i="9"/>
  <c r="AH47" i="9"/>
  <c r="AG47" i="9"/>
  <c r="AE47" i="9"/>
  <c r="AD47" i="9"/>
  <c r="Y47" i="9"/>
  <c r="X47" i="9"/>
  <c r="S47" i="9"/>
  <c r="R47" i="9"/>
  <c r="P47" i="9"/>
  <c r="O47" i="9"/>
  <c r="M47" i="9"/>
  <c r="L47" i="9"/>
  <c r="G47" i="9"/>
  <c r="AQ46" i="9"/>
  <c r="AP46" i="9"/>
  <c r="AN46" i="9"/>
  <c r="AM46" i="9"/>
  <c r="AK46" i="9"/>
  <c r="AJ46" i="9"/>
  <c r="AH46" i="9"/>
  <c r="AG46" i="9"/>
  <c r="AE46" i="9"/>
  <c r="AD46" i="9"/>
  <c r="Y46" i="9"/>
  <c r="X46" i="9"/>
  <c r="S46" i="9"/>
  <c r="R46" i="9"/>
  <c r="P46" i="9"/>
  <c r="O46" i="9"/>
  <c r="M46" i="9"/>
  <c r="L46" i="9"/>
  <c r="G46" i="9"/>
  <c r="AQ45" i="9"/>
  <c r="AP45" i="9"/>
  <c r="AN45" i="9"/>
  <c r="AM45" i="9"/>
  <c r="AK45" i="9"/>
  <c r="AJ45" i="9"/>
  <c r="AH45" i="9"/>
  <c r="AG45" i="9"/>
  <c r="AE45" i="9"/>
  <c r="AD45" i="9"/>
  <c r="Y45" i="9"/>
  <c r="X45" i="9"/>
  <c r="S45" i="9"/>
  <c r="R45" i="9"/>
  <c r="P45" i="9"/>
  <c r="O45" i="9"/>
  <c r="M45" i="9"/>
  <c r="L45" i="9"/>
  <c r="G45" i="9"/>
  <c r="AQ44" i="9"/>
  <c r="AP44" i="9"/>
  <c r="AN44" i="9"/>
  <c r="AM44" i="9"/>
  <c r="AK44" i="9"/>
  <c r="AJ44" i="9"/>
  <c r="AH44" i="9"/>
  <c r="AG44" i="9"/>
  <c r="AE44" i="9"/>
  <c r="AD44" i="9"/>
  <c r="Y44" i="9"/>
  <c r="X44" i="9"/>
  <c r="S44" i="9"/>
  <c r="R44" i="9"/>
  <c r="P44" i="9"/>
  <c r="O44" i="9"/>
  <c r="M44" i="9"/>
  <c r="L44" i="9"/>
  <c r="G44" i="9"/>
  <c r="AQ43" i="9"/>
  <c r="AP43" i="9"/>
  <c r="AN43" i="9"/>
  <c r="AM43" i="9"/>
  <c r="AK43" i="9"/>
  <c r="AJ43" i="9"/>
  <c r="AH43" i="9"/>
  <c r="AG43" i="9"/>
  <c r="AE43" i="9"/>
  <c r="AD43" i="9"/>
  <c r="Y43" i="9"/>
  <c r="X43" i="9"/>
  <c r="S43" i="9"/>
  <c r="R43" i="9"/>
  <c r="P43" i="9"/>
  <c r="O43" i="9"/>
  <c r="M43" i="9"/>
  <c r="L43" i="9"/>
  <c r="G43" i="9"/>
  <c r="AQ42" i="9"/>
  <c r="AP42" i="9"/>
  <c r="AN42" i="9"/>
  <c r="AM42" i="9"/>
  <c r="AK42" i="9"/>
  <c r="AJ42" i="9"/>
  <c r="AH42" i="9"/>
  <c r="AG42" i="9"/>
  <c r="AE42" i="9"/>
  <c r="AD42" i="9"/>
  <c r="Y42" i="9"/>
  <c r="X42" i="9"/>
  <c r="S42" i="9"/>
  <c r="R42" i="9"/>
  <c r="P42" i="9"/>
  <c r="O42" i="9"/>
  <c r="M42" i="9"/>
  <c r="L42" i="9"/>
  <c r="G42" i="9"/>
  <c r="AQ41" i="9"/>
  <c r="AP41" i="9"/>
  <c r="AN41" i="9"/>
  <c r="AM41" i="9"/>
  <c r="AK41" i="9"/>
  <c r="AJ41" i="9"/>
  <c r="AH41" i="9"/>
  <c r="AG41" i="9"/>
  <c r="AE41" i="9"/>
  <c r="AD41" i="9"/>
  <c r="Y41" i="9"/>
  <c r="X41" i="9"/>
  <c r="S41" i="9"/>
  <c r="R41" i="9"/>
  <c r="P41" i="9"/>
  <c r="O41" i="9"/>
  <c r="M41" i="9"/>
  <c r="L41" i="9"/>
  <c r="G41" i="9"/>
  <c r="AQ40" i="9"/>
  <c r="AP40" i="9"/>
  <c r="AN40" i="9"/>
  <c r="AM40" i="9"/>
  <c r="AK40" i="9"/>
  <c r="AJ40" i="9"/>
  <c r="AH40" i="9"/>
  <c r="AG40" i="9"/>
  <c r="AE40" i="9"/>
  <c r="AD40" i="9"/>
  <c r="Y40" i="9"/>
  <c r="X40" i="9"/>
  <c r="S40" i="9"/>
  <c r="R40" i="9"/>
  <c r="P40" i="9"/>
  <c r="O40" i="9"/>
  <c r="M40" i="9"/>
  <c r="L40" i="9"/>
  <c r="G40" i="9"/>
  <c r="AQ39" i="9"/>
  <c r="AP39" i="9"/>
  <c r="AN39" i="9"/>
  <c r="AM39" i="9"/>
  <c r="AK39" i="9"/>
  <c r="AJ39" i="9"/>
  <c r="AH39" i="9"/>
  <c r="AG39" i="9"/>
  <c r="AE39" i="9"/>
  <c r="AD39" i="9"/>
  <c r="Y39" i="9"/>
  <c r="X39" i="9"/>
  <c r="S39" i="9"/>
  <c r="R39" i="9"/>
  <c r="P39" i="9"/>
  <c r="O39" i="9"/>
  <c r="M39" i="9"/>
  <c r="L39" i="9"/>
  <c r="G39" i="9"/>
  <c r="AQ38" i="9"/>
  <c r="AP38" i="9"/>
  <c r="AN38" i="9"/>
  <c r="AM38" i="9"/>
  <c r="AK38" i="9"/>
  <c r="AJ38" i="9"/>
  <c r="AH38" i="9"/>
  <c r="AG38" i="9"/>
  <c r="AE38" i="9"/>
  <c r="AD38" i="9"/>
  <c r="Y38" i="9"/>
  <c r="X38" i="9"/>
  <c r="S38" i="9"/>
  <c r="R38" i="9"/>
  <c r="P38" i="9"/>
  <c r="O38" i="9"/>
  <c r="M38" i="9"/>
  <c r="L38" i="9"/>
  <c r="G38" i="9"/>
  <c r="AQ37" i="9"/>
  <c r="AP37" i="9"/>
  <c r="AN37" i="9"/>
  <c r="AM37" i="9"/>
  <c r="AK37" i="9"/>
  <c r="AJ37" i="9"/>
  <c r="AH37" i="9"/>
  <c r="AG37" i="9"/>
  <c r="AE37" i="9"/>
  <c r="AD37" i="9"/>
  <c r="Y37" i="9"/>
  <c r="X37" i="9"/>
  <c r="S37" i="9"/>
  <c r="R37" i="9"/>
  <c r="P37" i="9"/>
  <c r="O37" i="9"/>
  <c r="M37" i="9"/>
  <c r="L37" i="9"/>
  <c r="G37" i="9"/>
  <c r="AQ36" i="9"/>
  <c r="AP36" i="9"/>
  <c r="AN36" i="9"/>
  <c r="AM36" i="9"/>
  <c r="AK36" i="9"/>
  <c r="AJ36" i="9"/>
  <c r="AH36" i="9"/>
  <c r="AG36" i="9"/>
  <c r="AE36" i="9"/>
  <c r="AD36" i="9"/>
  <c r="Y36" i="9"/>
  <c r="X36" i="9"/>
  <c r="S36" i="9"/>
  <c r="R36" i="9"/>
  <c r="P36" i="9"/>
  <c r="O36" i="9"/>
  <c r="M36" i="9"/>
  <c r="L36" i="9"/>
  <c r="G36" i="9"/>
  <c r="AQ35" i="9"/>
  <c r="AP35" i="9"/>
  <c r="AN35" i="9"/>
  <c r="AM35" i="9"/>
  <c r="AK35" i="9"/>
  <c r="AJ35" i="9"/>
  <c r="AH35" i="9"/>
  <c r="AG35" i="9"/>
  <c r="AE35" i="9"/>
  <c r="AD35" i="9"/>
  <c r="Y35" i="9"/>
  <c r="X35" i="9"/>
  <c r="S35" i="9"/>
  <c r="R35" i="9"/>
  <c r="P35" i="9"/>
  <c r="O35" i="9"/>
  <c r="M35" i="9"/>
  <c r="L35" i="9"/>
  <c r="G35" i="9"/>
  <c r="AQ34" i="9"/>
  <c r="AP34" i="9"/>
  <c r="AN34" i="9"/>
  <c r="AM34" i="9"/>
  <c r="AK34" i="9"/>
  <c r="AJ34" i="9"/>
  <c r="AH34" i="9"/>
  <c r="AG34" i="9"/>
  <c r="AE34" i="9"/>
  <c r="AD34" i="9"/>
  <c r="Y34" i="9"/>
  <c r="X34" i="9"/>
  <c r="S34" i="9"/>
  <c r="R34" i="9"/>
  <c r="P34" i="9"/>
  <c r="O34" i="9"/>
  <c r="M34" i="9"/>
  <c r="L34" i="9"/>
  <c r="G34" i="9"/>
  <c r="AQ33" i="9"/>
  <c r="AP33" i="9"/>
  <c r="AN33" i="9"/>
  <c r="AM33" i="9"/>
  <c r="AK33" i="9"/>
  <c r="AJ33" i="9"/>
  <c r="AH33" i="9"/>
  <c r="AG33" i="9"/>
  <c r="AE33" i="9"/>
  <c r="AD33" i="9"/>
  <c r="Y33" i="9"/>
  <c r="X33" i="9"/>
  <c r="S33" i="9"/>
  <c r="R33" i="9"/>
  <c r="P33" i="9"/>
  <c r="O33" i="9"/>
  <c r="M33" i="9"/>
  <c r="L33" i="9"/>
  <c r="G33" i="9"/>
  <c r="AQ32" i="9"/>
  <c r="AP32" i="9"/>
  <c r="AN32" i="9"/>
  <c r="AM32" i="9"/>
  <c r="AK32" i="9"/>
  <c r="AJ32" i="9"/>
  <c r="AH32" i="9"/>
  <c r="AG32" i="9"/>
  <c r="AE32" i="9"/>
  <c r="AD32" i="9"/>
  <c r="Y32" i="9"/>
  <c r="X32" i="9"/>
  <c r="S32" i="9"/>
  <c r="R32" i="9"/>
  <c r="P32" i="9"/>
  <c r="O32" i="9"/>
  <c r="M32" i="9"/>
  <c r="L32" i="9"/>
  <c r="G32" i="9"/>
  <c r="AQ31" i="9"/>
  <c r="AP31" i="9"/>
  <c r="AN31" i="9"/>
  <c r="AM31" i="9"/>
  <c r="AK31" i="9"/>
  <c r="AJ31" i="9"/>
  <c r="AH31" i="9"/>
  <c r="AG31" i="9"/>
  <c r="AE31" i="9"/>
  <c r="AD31" i="9"/>
  <c r="Y31" i="9"/>
  <c r="X31" i="9"/>
  <c r="S31" i="9"/>
  <c r="R31" i="9"/>
  <c r="P31" i="9"/>
  <c r="O31" i="9"/>
  <c r="M31" i="9"/>
  <c r="L31" i="9"/>
  <c r="G31" i="9"/>
  <c r="AQ30" i="9"/>
  <c r="AP30" i="9"/>
  <c r="AN30" i="9"/>
  <c r="AM30" i="9"/>
  <c r="AK30" i="9"/>
  <c r="AJ30" i="9"/>
  <c r="AH30" i="9"/>
  <c r="AG30" i="9"/>
  <c r="AE30" i="9"/>
  <c r="AD30" i="9"/>
  <c r="Y30" i="9"/>
  <c r="X30" i="9"/>
  <c r="S30" i="9"/>
  <c r="R30" i="9"/>
  <c r="P30" i="9"/>
  <c r="O30" i="9"/>
  <c r="M30" i="9"/>
  <c r="L30" i="9"/>
  <c r="G30" i="9"/>
  <c r="AQ29" i="9"/>
  <c r="AP29" i="9"/>
  <c r="AN29" i="9"/>
  <c r="AM29" i="9"/>
  <c r="AK29" i="9"/>
  <c r="AJ29" i="9"/>
  <c r="AH29" i="9"/>
  <c r="AG29" i="9"/>
  <c r="AE29" i="9"/>
  <c r="AD29" i="9"/>
  <c r="Y29" i="9"/>
  <c r="X29" i="9"/>
  <c r="S29" i="9"/>
  <c r="R29" i="9"/>
  <c r="P29" i="9"/>
  <c r="O29" i="9"/>
  <c r="M29" i="9"/>
  <c r="L29" i="9"/>
  <c r="G29" i="9"/>
  <c r="AQ28" i="9"/>
  <c r="AP28" i="9"/>
  <c r="AN28" i="9"/>
  <c r="AM28" i="9"/>
  <c r="AK28" i="9"/>
  <c r="AJ28" i="9"/>
  <c r="AH28" i="9"/>
  <c r="AG28" i="9"/>
  <c r="AE28" i="9"/>
  <c r="AD28" i="9"/>
  <c r="Y28" i="9"/>
  <c r="X28" i="9"/>
  <c r="S28" i="9"/>
  <c r="R28" i="9"/>
  <c r="P28" i="9"/>
  <c r="O28" i="9"/>
  <c r="M28" i="9"/>
  <c r="L28" i="9"/>
  <c r="G28" i="9"/>
  <c r="AQ27" i="9"/>
  <c r="AP27" i="9"/>
  <c r="AN27" i="9"/>
  <c r="AM27" i="9"/>
  <c r="AK27" i="9"/>
  <c r="AJ27" i="9"/>
  <c r="AH27" i="9"/>
  <c r="AG27" i="9"/>
  <c r="AE27" i="9"/>
  <c r="AD27" i="9"/>
  <c r="Y27" i="9"/>
  <c r="X27" i="9"/>
  <c r="S27" i="9"/>
  <c r="R27" i="9"/>
  <c r="P27" i="9"/>
  <c r="O27" i="9"/>
  <c r="M27" i="9"/>
  <c r="L27" i="9"/>
  <c r="G27" i="9"/>
  <c r="AQ26" i="9"/>
  <c r="AP26" i="9"/>
  <c r="AN26" i="9"/>
  <c r="AM26" i="9"/>
  <c r="AK26" i="9"/>
  <c r="AJ26" i="9"/>
  <c r="AH26" i="9"/>
  <c r="AG26" i="9"/>
  <c r="AE26" i="9"/>
  <c r="AD26" i="9"/>
  <c r="Y26" i="9"/>
  <c r="X26" i="9"/>
  <c r="S26" i="9"/>
  <c r="R26" i="9"/>
  <c r="P26" i="9"/>
  <c r="O26" i="9"/>
  <c r="M26" i="9"/>
  <c r="L26" i="9"/>
  <c r="G26" i="9"/>
  <c r="AQ25" i="9"/>
  <c r="AP25" i="9"/>
  <c r="AN25" i="9"/>
  <c r="AM25" i="9"/>
  <c r="AK25" i="9"/>
  <c r="AJ25" i="9"/>
  <c r="AH25" i="9"/>
  <c r="AG25" i="9"/>
  <c r="AE25" i="9"/>
  <c r="AD25" i="9"/>
  <c r="Y25" i="9"/>
  <c r="X25" i="9"/>
  <c r="S25" i="9"/>
  <c r="R25" i="9"/>
  <c r="P25" i="9"/>
  <c r="O25" i="9"/>
  <c r="M25" i="9"/>
  <c r="L25" i="9"/>
  <c r="G25" i="9"/>
  <c r="AQ24" i="9"/>
  <c r="AP24" i="9"/>
  <c r="AN24" i="9"/>
  <c r="AM24" i="9"/>
  <c r="AK24" i="9"/>
  <c r="AJ24" i="9"/>
  <c r="AH24" i="9"/>
  <c r="AG24" i="9"/>
  <c r="AE24" i="9"/>
  <c r="AD24" i="9"/>
  <c r="Y24" i="9"/>
  <c r="X24" i="9"/>
  <c r="S24" i="9"/>
  <c r="R24" i="9"/>
  <c r="P24" i="9"/>
  <c r="O24" i="9"/>
  <c r="M24" i="9"/>
  <c r="L24" i="9"/>
  <c r="G24" i="9"/>
  <c r="AQ23" i="9"/>
  <c r="AP23" i="9"/>
  <c r="AN23" i="9"/>
  <c r="AM23" i="9"/>
  <c r="AK23" i="9"/>
  <c r="AJ23" i="9"/>
  <c r="AH23" i="9"/>
  <c r="AG23" i="9"/>
  <c r="AE23" i="9"/>
  <c r="AD23" i="9"/>
  <c r="Y23" i="9"/>
  <c r="X23" i="9"/>
  <c r="S23" i="9"/>
  <c r="R23" i="9"/>
  <c r="P23" i="9"/>
  <c r="O23" i="9"/>
  <c r="M23" i="9"/>
  <c r="L23" i="9"/>
  <c r="G23" i="9"/>
  <c r="AQ22" i="9"/>
  <c r="AP22" i="9"/>
  <c r="AN22" i="9"/>
  <c r="AM22" i="9"/>
  <c r="AK22" i="9"/>
  <c r="AJ22" i="9"/>
  <c r="AH22" i="9"/>
  <c r="AG22" i="9"/>
  <c r="AE22" i="9"/>
  <c r="AD22" i="9"/>
  <c r="Y22" i="9"/>
  <c r="X22" i="9"/>
  <c r="S22" i="9"/>
  <c r="R22" i="9"/>
  <c r="P22" i="9"/>
  <c r="O22" i="9"/>
  <c r="M22" i="9"/>
  <c r="L22" i="9"/>
  <c r="G22" i="9"/>
  <c r="AQ21" i="9"/>
  <c r="AP21" i="9"/>
  <c r="AN21" i="9"/>
  <c r="AM21" i="9"/>
  <c r="AK21" i="9"/>
  <c r="AJ21" i="9"/>
  <c r="AH21" i="9"/>
  <c r="AG21" i="9"/>
  <c r="AE21" i="9"/>
  <c r="AD21" i="9"/>
  <c r="Y21" i="9"/>
  <c r="X21" i="9"/>
  <c r="S21" i="9"/>
  <c r="R21" i="9"/>
  <c r="P21" i="9"/>
  <c r="O21" i="9"/>
  <c r="M21" i="9"/>
  <c r="L21" i="9"/>
  <c r="G21" i="9"/>
  <c r="AQ20" i="9"/>
  <c r="AP20" i="9"/>
  <c r="AN20" i="9"/>
  <c r="AM20" i="9"/>
  <c r="AK20" i="9"/>
  <c r="AJ20" i="9"/>
  <c r="AH20" i="9"/>
  <c r="AG20" i="9"/>
  <c r="AE20" i="9"/>
  <c r="AD20" i="9"/>
  <c r="Y20" i="9"/>
  <c r="X20" i="9"/>
  <c r="S20" i="9"/>
  <c r="R20" i="9"/>
  <c r="P20" i="9"/>
  <c r="O20" i="9"/>
  <c r="M20" i="9"/>
  <c r="L20" i="9"/>
  <c r="G20" i="9"/>
  <c r="AQ19" i="9"/>
  <c r="AP19" i="9"/>
  <c r="AN19" i="9"/>
  <c r="AM19" i="9"/>
  <c r="AK19" i="9"/>
  <c r="AJ19" i="9"/>
  <c r="AH19" i="9"/>
  <c r="AG19" i="9"/>
  <c r="AE19" i="9"/>
  <c r="AD19" i="9"/>
  <c r="Y19" i="9"/>
  <c r="X19" i="9"/>
  <c r="S19" i="9"/>
  <c r="R19" i="9"/>
  <c r="P19" i="9"/>
  <c r="O19" i="9"/>
  <c r="M19" i="9"/>
  <c r="L19" i="9"/>
  <c r="G19" i="9"/>
  <c r="AQ18" i="9"/>
  <c r="AP18" i="9"/>
  <c r="AN18" i="9"/>
  <c r="AM18" i="9"/>
  <c r="AK18" i="9"/>
  <c r="AJ18" i="9"/>
  <c r="AH18" i="9"/>
  <c r="AG18" i="9"/>
  <c r="AE18" i="9"/>
  <c r="AD18" i="9"/>
  <c r="Y18" i="9"/>
  <c r="X18" i="9"/>
  <c r="S18" i="9"/>
  <c r="R18" i="9"/>
  <c r="P18" i="9"/>
  <c r="O18" i="9"/>
  <c r="M18" i="9"/>
  <c r="L18" i="9"/>
  <c r="G18" i="9"/>
  <c r="AQ17" i="9"/>
  <c r="AP17" i="9"/>
  <c r="AN17" i="9"/>
  <c r="AM17" i="9"/>
  <c r="AK17" i="9"/>
  <c r="AJ17" i="9"/>
  <c r="AH17" i="9"/>
  <c r="AG17" i="9"/>
  <c r="AE17" i="9"/>
  <c r="AD17" i="9"/>
  <c r="Y17" i="9"/>
  <c r="X17" i="9"/>
  <c r="S17" i="9"/>
  <c r="R17" i="9"/>
  <c r="P17" i="9"/>
  <c r="O17" i="9"/>
  <c r="M17" i="9"/>
  <c r="L17" i="9"/>
  <c r="G17" i="9"/>
  <c r="AQ16" i="9"/>
  <c r="AP16" i="9"/>
  <c r="AN16" i="9"/>
  <c r="AM16" i="9"/>
  <c r="AK16" i="9"/>
  <c r="AJ16" i="9"/>
  <c r="AH16" i="9"/>
  <c r="AG16" i="9"/>
  <c r="AE16" i="9"/>
  <c r="AD16" i="9"/>
  <c r="Y16" i="9"/>
  <c r="X16" i="9"/>
  <c r="S16" i="9"/>
  <c r="R16" i="9"/>
  <c r="P16" i="9"/>
  <c r="O16" i="9"/>
  <c r="M16" i="9"/>
  <c r="L16" i="9"/>
  <c r="G16" i="9"/>
  <c r="AQ15" i="9"/>
  <c r="AP15" i="9"/>
  <c r="AN15" i="9"/>
  <c r="AM15" i="9"/>
  <c r="AK15" i="9"/>
  <c r="AJ15" i="9"/>
  <c r="AH15" i="9"/>
  <c r="AG15" i="9"/>
  <c r="AE15" i="9"/>
  <c r="AD15" i="9"/>
  <c r="Y15" i="9"/>
  <c r="X15" i="9"/>
  <c r="S15" i="9"/>
  <c r="R15" i="9"/>
  <c r="P15" i="9"/>
  <c r="O15" i="9"/>
  <c r="M15" i="9"/>
  <c r="L15" i="9"/>
  <c r="G15" i="9"/>
  <c r="AQ14" i="9"/>
  <c r="AP14" i="9"/>
  <c r="AN14" i="9"/>
  <c r="AM14" i="9"/>
  <c r="AK14" i="9"/>
  <c r="AJ14" i="9"/>
  <c r="AH14" i="9"/>
  <c r="AG14" i="9"/>
  <c r="AE14" i="9"/>
  <c r="AD14" i="9"/>
  <c r="Y14" i="9"/>
  <c r="X14" i="9"/>
  <c r="S14" i="9"/>
  <c r="R14" i="9"/>
  <c r="P14" i="9"/>
  <c r="O14" i="9"/>
  <c r="M14" i="9"/>
  <c r="L14" i="9"/>
  <c r="G14" i="9"/>
  <c r="AQ13" i="9"/>
  <c r="AP13" i="9"/>
  <c r="AN13" i="9"/>
  <c r="AM13" i="9"/>
  <c r="AK13" i="9"/>
  <c r="AJ13" i="9"/>
  <c r="AH13" i="9"/>
  <c r="AG13" i="9"/>
  <c r="AE13" i="9"/>
  <c r="AD13" i="9"/>
  <c r="Y13" i="9"/>
  <c r="X13" i="9"/>
  <c r="S13" i="9"/>
  <c r="R13" i="9"/>
  <c r="P13" i="9"/>
  <c r="O13" i="9"/>
  <c r="M13" i="9"/>
  <c r="L13" i="9"/>
  <c r="G13" i="9"/>
  <c r="AQ12" i="9"/>
  <c r="AP12" i="9"/>
  <c r="AN12" i="9"/>
  <c r="AM12" i="9"/>
  <c r="AK12" i="9"/>
  <c r="AJ12" i="9"/>
  <c r="AH12" i="9"/>
  <c r="AG12" i="9"/>
  <c r="AE12" i="9"/>
  <c r="AD12" i="9"/>
  <c r="Y12" i="9"/>
  <c r="X12" i="9"/>
  <c r="S12" i="9"/>
  <c r="R12" i="9"/>
  <c r="P12" i="9"/>
  <c r="O12" i="9"/>
  <c r="M12" i="9"/>
  <c r="L12" i="9"/>
  <c r="G12" i="9"/>
  <c r="AQ11" i="9"/>
  <c r="AP11" i="9"/>
  <c r="AN11" i="9"/>
  <c r="AM11" i="9"/>
  <c r="AK11" i="9"/>
  <c r="AJ11" i="9"/>
  <c r="AH11" i="9"/>
  <c r="AG11" i="9"/>
  <c r="AE11" i="9"/>
  <c r="AD11" i="9"/>
  <c r="Y11" i="9"/>
  <c r="X11" i="9"/>
  <c r="S11" i="9"/>
  <c r="R11" i="9"/>
  <c r="P11" i="9"/>
  <c r="O11" i="9"/>
  <c r="M11" i="9"/>
  <c r="L11" i="9"/>
  <c r="G11" i="9"/>
  <c r="AQ10" i="9"/>
  <c r="AP10" i="9"/>
  <c r="AN10" i="9"/>
  <c r="AM10" i="9"/>
  <c r="AK10" i="9"/>
  <c r="AJ10" i="9"/>
  <c r="AH10" i="9"/>
  <c r="AG10" i="9"/>
  <c r="AE10" i="9"/>
  <c r="AD10" i="9"/>
  <c r="Y10" i="9"/>
  <c r="X10" i="9"/>
  <c r="S10" i="9"/>
  <c r="R10" i="9"/>
  <c r="P10" i="9"/>
  <c r="O10" i="9"/>
  <c r="M10" i="9"/>
  <c r="L10" i="9"/>
  <c r="G10" i="9"/>
  <c r="AQ9" i="9"/>
  <c r="AP9" i="9"/>
  <c r="AN9" i="9"/>
  <c r="AM9" i="9"/>
  <c r="AK9" i="9"/>
  <c r="AJ9" i="9"/>
  <c r="AH9" i="9"/>
  <c r="AG9" i="9"/>
  <c r="AE9" i="9"/>
  <c r="AD9" i="9"/>
  <c r="Y9" i="9"/>
  <c r="X9" i="9"/>
  <c r="S9" i="9"/>
  <c r="R9" i="9"/>
  <c r="P9" i="9"/>
  <c r="O9" i="9"/>
  <c r="M9" i="9"/>
  <c r="L9" i="9"/>
  <c r="G9" i="9"/>
  <c r="AQ8" i="9"/>
  <c r="AP8" i="9"/>
  <c r="AN8" i="9"/>
  <c r="AK8" i="9"/>
  <c r="AJ8" i="9"/>
  <c r="AH8" i="9"/>
  <c r="AG8" i="9"/>
  <c r="AE8" i="9"/>
  <c r="AD8" i="9"/>
  <c r="Y8" i="9"/>
  <c r="X8" i="9"/>
  <c r="S8" i="9"/>
  <c r="R8" i="9"/>
  <c r="P8" i="9"/>
  <c r="O8" i="9"/>
  <c r="M8" i="9"/>
  <c r="L8" i="9"/>
  <c r="G8" i="9"/>
  <c r="U8" i="8"/>
  <c r="O135" i="8"/>
  <c r="P6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P155" i="8" s="1"/>
  <c r="O156" i="8"/>
  <c r="O157" i="8"/>
  <c r="O158" i="8"/>
  <c r="O159" i="8"/>
  <c r="P159" i="8" s="1"/>
  <c r="O160" i="8"/>
  <c r="O161" i="8"/>
  <c r="O162" i="8"/>
  <c r="O163" i="8"/>
  <c r="O164" i="8"/>
  <c r="O165" i="8"/>
  <c r="O166" i="8"/>
  <c r="O167" i="8"/>
  <c r="P167" i="8" s="1"/>
  <c r="O168" i="8"/>
  <c r="O169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P68" i="7"/>
  <c r="P43" i="7"/>
  <c r="P124" i="7"/>
  <c r="P14" i="7"/>
  <c r="P64" i="7"/>
  <c r="P65" i="7"/>
  <c r="P70" i="7"/>
  <c r="P40" i="7"/>
  <c r="P25" i="7"/>
  <c r="P24" i="7"/>
  <c r="P41" i="7"/>
  <c r="P33" i="7"/>
  <c r="P48" i="7"/>
  <c r="P29" i="7"/>
  <c r="P28" i="7"/>
  <c r="P27" i="7"/>
  <c r="P26" i="7"/>
  <c r="P31" i="7"/>
  <c r="P32" i="7"/>
  <c r="P30" i="7"/>
  <c r="P114" i="7"/>
  <c r="P17" i="7"/>
  <c r="P71" i="7"/>
  <c r="P47" i="7"/>
  <c r="P46" i="7"/>
  <c r="P45" i="7"/>
  <c r="P69" i="7"/>
  <c r="P120" i="7"/>
  <c r="P11" i="7"/>
  <c r="P13" i="7"/>
  <c r="P12" i="7"/>
  <c r="P61" i="7"/>
  <c r="P60" i="7"/>
  <c r="P123" i="7"/>
  <c r="P122" i="7"/>
  <c r="P121" i="7"/>
  <c r="P42" i="7"/>
  <c r="P44" i="7"/>
  <c r="P67" i="7"/>
  <c r="P66" i="7"/>
  <c r="P38" i="7"/>
  <c r="P39" i="7"/>
  <c r="P8" i="7"/>
  <c r="P9" i="7"/>
  <c r="P62" i="7"/>
  <c r="P63" i="7"/>
  <c r="P10" i="7"/>
  <c r="P15" i="7"/>
  <c r="P16" i="7"/>
  <c r="P58" i="7"/>
  <c r="P57" i="7"/>
  <c r="P56" i="7"/>
  <c r="P55" i="7"/>
  <c r="P54" i="7"/>
  <c r="P53" i="7"/>
  <c r="P52" i="7"/>
  <c r="P59" i="7"/>
  <c r="P50" i="7"/>
  <c r="P49" i="7"/>
  <c r="P51" i="7"/>
  <c r="P23" i="7"/>
  <c r="P18" i="7"/>
  <c r="P22" i="7"/>
  <c r="P21" i="7"/>
  <c r="P20" i="7"/>
  <c r="P19" i="7"/>
  <c r="P37" i="7"/>
  <c r="P34" i="7"/>
  <c r="P36" i="7"/>
  <c r="P35" i="7"/>
  <c r="P110" i="7"/>
  <c r="P113" i="7"/>
  <c r="P112" i="7"/>
  <c r="P111" i="7"/>
  <c r="P109" i="7"/>
  <c r="P108" i="7"/>
  <c r="P107" i="7"/>
  <c r="P115" i="7"/>
  <c r="P119" i="7"/>
  <c r="P118" i="7"/>
  <c r="P117" i="7"/>
  <c r="P116" i="7"/>
  <c r="P106" i="7"/>
  <c r="P104" i="7"/>
  <c r="P105" i="7"/>
  <c r="P103" i="7"/>
  <c r="P72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N68" i="7"/>
  <c r="N43" i="7"/>
  <c r="N124" i="7"/>
  <c r="N14" i="7"/>
  <c r="N64" i="7"/>
  <c r="N65" i="7"/>
  <c r="N70" i="7"/>
  <c r="N40" i="7"/>
  <c r="N25" i="7"/>
  <c r="N24" i="7"/>
  <c r="N41" i="7"/>
  <c r="N33" i="7"/>
  <c r="N48" i="7"/>
  <c r="N29" i="7"/>
  <c r="N28" i="7"/>
  <c r="N27" i="7"/>
  <c r="N26" i="7"/>
  <c r="N31" i="7"/>
  <c r="N32" i="7"/>
  <c r="N30" i="7"/>
  <c r="N114" i="7"/>
  <c r="N17" i="7"/>
  <c r="N71" i="7"/>
  <c r="N47" i="7"/>
  <c r="N46" i="7"/>
  <c r="N45" i="7"/>
  <c r="N69" i="7"/>
  <c r="N120" i="7"/>
  <c r="N11" i="7"/>
  <c r="N13" i="7"/>
  <c r="N12" i="7"/>
  <c r="N61" i="7"/>
  <c r="N60" i="7"/>
  <c r="N123" i="7"/>
  <c r="N122" i="7"/>
  <c r="N121" i="7"/>
  <c r="N42" i="7"/>
  <c r="N44" i="7"/>
  <c r="N67" i="7"/>
  <c r="N66" i="7"/>
  <c r="N38" i="7"/>
  <c r="N39" i="7"/>
  <c r="N8" i="7"/>
  <c r="N9" i="7"/>
  <c r="N62" i="7"/>
  <c r="N63" i="7"/>
  <c r="N10" i="7"/>
  <c r="N15" i="7"/>
  <c r="N16" i="7"/>
  <c r="N58" i="7"/>
  <c r="N57" i="7"/>
  <c r="N56" i="7"/>
  <c r="N55" i="7"/>
  <c r="N54" i="7"/>
  <c r="N53" i="7"/>
  <c r="N52" i="7"/>
  <c r="N59" i="7"/>
  <c r="N50" i="7"/>
  <c r="N49" i="7"/>
  <c r="N51" i="7"/>
  <c r="N23" i="7"/>
  <c r="N18" i="7"/>
  <c r="N22" i="7"/>
  <c r="N21" i="7"/>
  <c r="N20" i="7"/>
  <c r="N19" i="7"/>
  <c r="N37" i="7"/>
  <c r="N34" i="7"/>
  <c r="N36" i="7"/>
  <c r="N35" i="7"/>
  <c r="N110" i="7"/>
  <c r="N113" i="7"/>
  <c r="N112" i="7"/>
  <c r="N111" i="7"/>
  <c r="N109" i="7"/>
  <c r="N108" i="7"/>
  <c r="N107" i="7"/>
  <c r="N115" i="7"/>
  <c r="N119" i="7"/>
  <c r="N118" i="7"/>
  <c r="N117" i="7"/>
  <c r="N116" i="7"/>
  <c r="N106" i="7"/>
  <c r="N104" i="7"/>
  <c r="N105" i="7"/>
  <c r="N103" i="7"/>
  <c r="N72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L68" i="7"/>
  <c r="L43" i="7"/>
  <c r="L124" i="7"/>
  <c r="L14" i="7"/>
  <c r="L64" i="7"/>
  <c r="L65" i="7"/>
  <c r="L70" i="7"/>
  <c r="L40" i="7"/>
  <c r="L25" i="7"/>
  <c r="L24" i="7"/>
  <c r="L41" i="7"/>
  <c r="L33" i="7"/>
  <c r="L48" i="7"/>
  <c r="L29" i="7"/>
  <c r="L28" i="7"/>
  <c r="L27" i="7"/>
  <c r="L26" i="7"/>
  <c r="L31" i="7"/>
  <c r="L32" i="7"/>
  <c r="L30" i="7"/>
  <c r="L114" i="7"/>
  <c r="L17" i="7"/>
  <c r="L71" i="7"/>
  <c r="L47" i="7"/>
  <c r="L46" i="7"/>
  <c r="L45" i="7"/>
  <c r="L69" i="7"/>
  <c r="L120" i="7"/>
  <c r="L11" i="7"/>
  <c r="L13" i="7"/>
  <c r="L12" i="7"/>
  <c r="L61" i="7"/>
  <c r="L60" i="7"/>
  <c r="L123" i="7"/>
  <c r="L122" i="7"/>
  <c r="L121" i="7"/>
  <c r="L42" i="7"/>
  <c r="L44" i="7"/>
  <c r="L67" i="7"/>
  <c r="L66" i="7"/>
  <c r="L38" i="7"/>
  <c r="L39" i="7"/>
  <c r="L8" i="7"/>
  <c r="L9" i="7"/>
  <c r="L62" i="7"/>
  <c r="L63" i="7"/>
  <c r="L10" i="7"/>
  <c r="L15" i="7"/>
  <c r="L16" i="7"/>
  <c r="L58" i="7"/>
  <c r="L57" i="7"/>
  <c r="L56" i="7"/>
  <c r="L55" i="7"/>
  <c r="L54" i="7"/>
  <c r="L53" i="7"/>
  <c r="L52" i="7"/>
  <c r="L59" i="7"/>
  <c r="L50" i="7"/>
  <c r="L49" i="7"/>
  <c r="L51" i="7"/>
  <c r="L23" i="7"/>
  <c r="L18" i="7"/>
  <c r="L22" i="7"/>
  <c r="L21" i="7"/>
  <c r="L20" i="7"/>
  <c r="L19" i="7"/>
  <c r="L37" i="7"/>
  <c r="L34" i="7"/>
  <c r="L36" i="7"/>
  <c r="L35" i="7"/>
  <c r="L110" i="7"/>
  <c r="L113" i="7"/>
  <c r="L112" i="7"/>
  <c r="L111" i="7"/>
  <c r="L109" i="7"/>
  <c r="L108" i="7"/>
  <c r="L107" i="7"/>
  <c r="L115" i="7"/>
  <c r="L119" i="7"/>
  <c r="L118" i="7"/>
  <c r="L117" i="7"/>
  <c r="L116" i="7"/>
  <c r="L106" i="7"/>
  <c r="L104" i="7"/>
  <c r="L105" i="7"/>
  <c r="L103" i="7"/>
  <c r="L72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X124" i="8"/>
  <c r="X131" i="8"/>
  <c r="W131" i="8"/>
  <c r="X130" i="8"/>
  <c r="W130" i="8"/>
  <c r="X129" i="8"/>
  <c r="W129" i="8"/>
  <c r="X128" i="8"/>
  <c r="W128" i="8"/>
  <c r="X127" i="8"/>
  <c r="W127" i="8"/>
  <c r="X126" i="8"/>
  <c r="W126" i="8"/>
  <c r="W124" i="8"/>
  <c r="X123" i="8"/>
  <c r="W123" i="8"/>
  <c r="X122" i="8"/>
  <c r="W122" i="8"/>
  <c r="X121" i="8"/>
  <c r="W121" i="8"/>
  <c r="X120" i="8"/>
  <c r="W120" i="8"/>
  <c r="X119" i="8"/>
  <c r="W119" i="8"/>
  <c r="X118" i="8"/>
  <c r="W118" i="8"/>
  <c r="X117" i="8"/>
  <c r="W117" i="8"/>
  <c r="X116" i="8"/>
  <c r="W116" i="8"/>
  <c r="X115" i="8"/>
  <c r="W115" i="8"/>
  <c r="X114" i="8"/>
  <c r="W114" i="8"/>
  <c r="X113" i="8"/>
  <c r="W113" i="8"/>
  <c r="X112" i="8"/>
  <c r="W112" i="8"/>
  <c r="X111" i="8"/>
  <c r="W111" i="8"/>
  <c r="X110" i="8"/>
  <c r="W110" i="8"/>
  <c r="X109" i="8"/>
  <c r="W109" i="8"/>
  <c r="X108" i="8"/>
  <c r="W108" i="8"/>
  <c r="X107" i="8"/>
  <c r="W107" i="8"/>
  <c r="X106" i="8"/>
  <c r="W106" i="8"/>
  <c r="X105" i="8"/>
  <c r="W105" i="8"/>
  <c r="X104" i="8"/>
  <c r="W104" i="8"/>
  <c r="X103" i="8"/>
  <c r="W103" i="8"/>
  <c r="X102" i="8"/>
  <c r="W102" i="8"/>
  <c r="X101" i="8"/>
  <c r="W101" i="8"/>
  <c r="X100" i="8"/>
  <c r="W100" i="8"/>
  <c r="X99" i="8"/>
  <c r="W99" i="8"/>
  <c r="X98" i="8"/>
  <c r="W98" i="8"/>
  <c r="X97" i="8"/>
  <c r="W97" i="8"/>
  <c r="X96" i="8"/>
  <c r="W96" i="8"/>
  <c r="X95" i="8"/>
  <c r="W95" i="8"/>
  <c r="X94" i="8"/>
  <c r="W94" i="8"/>
  <c r="X93" i="8"/>
  <c r="W93" i="8"/>
  <c r="X92" i="8"/>
  <c r="W92" i="8"/>
  <c r="X91" i="8"/>
  <c r="W91" i="8"/>
  <c r="X90" i="8"/>
  <c r="W90" i="8"/>
  <c r="X89" i="8"/>
  <c r="W89" i="8"/>
  <c r="X88" i="8"/>
  <c r="W88" i="8"/>
  <c r="X87" i="8"/>
  <c r="W87" i="8"/>
  <c r="X86" i="8"/>
  <c r="W86" i="8"/>
  <c r="X85" i="8"/>
  <c r="W85" i="8"/>
  <c r="X84" i="8"/>
  <c r="W84" i="8"/>
  <c r="X83" i="8"/>
  <c r="W83" i="8"/>
  <c r="X82" i="8"/>
  <c r="W82" i="8"/>
  <c r="X81" i="8"/>
  <c r="W81" i="8"/>
  <c r="X80" i="8"/>
  <c r="W80" i="8"/>
  <c r="X79" i="8"/>
  <c r="W79" i="8"/>
  <c r="X78" i="8"/>
  <c r="W78" i="8"/>
  <c r="X77" i="8"/>
  <c r="W77" i="8"/>
  <c r="X76" i="8"/>
  <c r="W76" i="8"/>
  <c r="X75" i="8"/>
  <c r="W75" i="8"/>
  <c r="X74" i="8"/>
  <c r="W74" i="8"/>
  <c r="X73" i="8"/>
  <c r="W73" i="8"/>
  <c r="X72" i="8"/>
  <c r="W72" i="8"/>
  <c r="X71" i="8"/>
  <c r="W71" i="8"/>
  <c r="X70" i="8"/>
  <c r="W70" i="8"/>
  <c r="X69" i="8"/>
  <c r="W69" i="8"/>
  <c r="X68" i="8"/>
  <c r="W68" i="8"/>
  <c r="X67" i="8"/>
  <c r="W67" i="8"/>
  <c r="X66" i="8"/>
  <c r="W66" i="8"/>
  <c r="X65" i="8"/>
  <c r="W65" i="8"/>
  <c r="X64" i="8"/>
  <c r="W64" i="8"/>
  <c r="X63" i="8"/>
  <c r="W63" i="8"/>
  <c r="X62" i="8"/>
  <c r="W62" i="8"/>
  <c r="X61" i="8"/>
  <c r="W61" i="8"/>
  <c r="X60" i="8"/>
  <c r="W60" i="8"/>
  <c r="X59" i="8"/>
  <c r="W59" i="8"/>
  <c r="X58" i="8"/>
  <c r="W58" i="8"/>
  <c r="X57" i="8"/>
  <c r="W57" i="8"/>
  <c r="X56" i="8"/>
  <c r="W56" i="8"/>
  <c r="X55" i="8"/>
  <c r="W55" i="8"/>
  <c r="X54" i="8"/>
  <c r="W54" i="8"/>
  <c r="X53" i="8"/>
  <c r="W53" i="8"/>
  <c r="X52" i="8"/>
  <c r="W52" i="8"/>
  <c r="X51" i="8"/>
  <c r="W51" i="8"/>
  <c r="X50" i="8"/>
  <c r="W50" i="8"/>
  <c r="X49" i="8"/>
  <c r="W49" i="8"/>
  <c r="X48" i="8"/>
  <c r="W48" i="8"/>
  <c r="X47" i="8"/>
  <c r="W47" i="8"/>
  <c r="X46" i="8"/>
  <c r="W46" i="8"/>
  <c r="X45" i="8"/>
  <c r="W45" i="8"/>
  <c r="X44" i="8"/>
  <c r="W44" i="8"/>
  <c r="X43" i="8"/>
  <c r="W43" i="8"/>
  <c r="X42" i="8"/>
  <c r="W42" i="8"/>
  <c r="X41" i="8"/>
  <c r="W41" i="8"/>
  <c r="X40" i="8"/>
  <c r="W40" i="8"/>
  <c r="X39" i="8"/>
  <c r="W39" i="8"/>
  <c r="X38" i="8"/>
  <c r="W38" i="8"/>
  <c r="X37" i="8"/>
  <c r="W37" i="8"/>
  <c r="X36" i="8"/>
  <c r="W36" i="8"/>
  <c r="X35" i="8"/>
  <c r="W35" i="8"/>
  <c r="X34" i="8"/>
  <c r="W34" i="8"/>
  <c r="X33" i="8"/>
  <c r="W33" i="8"/>
  <c r="X32" i="8"/>
  <c r="W32" i="8"/>
  <c r="X31" i="8"/>
  <c r="W31" i="8"/>
  <c r="X30" i="8"/>
  <c r="W30" i="8"/>
  <c r="X29" i="8"/>
  <c r="W29" i="8"/>
  <c r="X28" i="8"/>
  <c r="W28" i="8"/>
  <c r="X27" i="8"/>
  <c r="W27" i="8"/>
  <c r="X26" i="8"/>
  <c r="W26" i="8"/>
  <c r="X25" i="8"/>
  <c r="W25" i="8"/>
  <c r="X24" i="8"/>
  <c r="W24" i="8"/>
  <c r="X23" i="8"/>
  <c r="W23" i="8"/>
  <c r="X22" i="8"/>
  <c r="W22" i="8"/>
  <c r="X21" i="8"/>
  <c r="W21" i="8"/>
  <c r="X20" i="8"/>
  <c r="W20" i="8"/>
  <c r="X19" i="8"/>
  <c r="W19" i="8"/>
  <c r="X18" i="8"/>
  <c r="W18" i="8"/>
  <c r="X17" i="8"/>
  <c r="W17" i="8"/>
  <c r="X16" i="8"/>
  <c r="W16" i="8"/>
  <c r="X15" i="8"/>
  <c r="W15" i="8"/>
  <c r="X14" i="8"/>
  <c r="W14" i="8"/>
  <c r="X13" i="8"/>
  <c r="W13" i="8"/>
  <c r="X12" i="8"/>
  <c r="W12" i="8"/>
  <c r="X11" i="8"/>
  <c r="W11" i="8"/>
  <c r="X10" i="8"/>
  <c r="W10" i="8"/>
  <c r="X9" i="8"/>
  <c r="W9" i="8"/>
  <c r="X8" i="8"/>
  <c r="W8" i="8"/>
  <c r="U131" i="8"/>
  <c r="T131" i="8"/>
  <c r="U130" i="8"/>
  <c r="T130" i="8"/>
  <c r="U129" i="8"/>
  <c r="T129" i="8"/>
  <c r="U128" i="8"/>
  <c r="T128" i="8"/>
  <c r="U127" i="8"/>
  <c r="T127" i="8"/>
  <c r="U126" i="8"/>
  <c r="T126" i="8"/>
  <c r="U124" i="8"/>
  <c r="U123" i="8"/>
  <c r="U122" i="8"/>
  <c r="U121" i="8"/>
  <c r="T121" i="8"/>
  <c r="U120" i="8"/>
  <c r="T120" i="8"/>
  <c r="U119" i="8"/>
  <c r="T119" i="8"/>
  <c r="U118" i="8"/>
  <c r="U117" i="8"/>
  <c r="U116" i="8"/>
  <c r="U115" i="8"/>
  <c r="T115" i="8"/>
  <c r="U114" i="8"/>
  <c r="T114" i="8"/>
  <c r="U113" i="8"/>
  <c r="T113" i="8"/>
  <c r="U112" i="8"/>
  <c r="U111" i="8"/>
  <c r="U110" i="8"/>
  <c r="T110" i="8"/>
  <c r="U109" i="8"/>
  <c r="T109" i="8"/>
  <c r="U108" i="8"/>
  <c r="T108" i="8"/>
  <c r="U107" i="8"/>
  <c r="U106" i="8"/>
  <c r="U105" i="8"/>
  <c r="T105" i="8"/>
  <c r="U104" i="8"/>
  <c r="T104" i="8"/>
  <c r="U103" i="8"/>
  <c r="T103" i="8"/>
  <c r="U102" i="8"/>
  <c r="U101" i="8"/>
  <c r="U100" i="8"/>
  <c r="T100" i="8"/>
  <c r="U99" i="8"/>
  <c r="U98" i="8"/>
  <c r="U97" i="8"/>
  <c r="T97" i="8"/>
  <c r="U96" i="8"/>
  <c r="T96" i="8"/>
  <c r="U95" i="8"/>
  <c r="U94" i="8"/>
  <c r="U93" i="8"/>
  <c r="U92" i="8"/>
  <c r="T92" i="8"/>
  <c r="U91" i="8"/>
  <c r="T91" i="8"/>
  <c r="U90" i="8"/>
  <c r="U89" i="8"/>
  <c r="U88" i="8"/>
  <c r="U87" i="8"/>
  <c r="T87" i="8"/>
  <c r="U86" i="8"/>
  <c r="T86" i="8"/>
  <c r="U85" i="8"/>
  <c r="U84" i="8"/>
  <c r="U83" i="8"/>
  <c r="T83" i="8"/>
  <c r="U82" i="8"/>
  <c r="U81" i="8"/>
  <c r="T81" i="8"/>
  <c r="U80" i="8"/>
  <c r="U79" i="8"/>
  <c r="U78" i="8"/>
  <c r="T78" i="8"/>
  <c r="U77" i="8"/>
  <c r="T77" i="8"/>
  <c r="U76" i="8"/>
  <c r="U75" i="8"/>
  <c r="U74" i="8"/>
  <c r="U73" i="8"/>
  <c r="T73" i="8"/>
  <c r="U72" i="8"/>
  <c r="T72" i="8"/>
  <c r="U71" i="8"/>
  <c r="T71" i="8"/>
  <c r="U70" i="8"/>
  <c r="U69" i="8"/>
  <c r="T69" i="8"/>
  <c r="U68" i="8"/>
  <c r="U67" i="8"/>
  <c r="U66" i="8"/>
  <c r="T66" i="8"/>
  <c r="U65" i="8"/>
  <c r="U64" i="8"/>
  <c r="U63" i="8"/>
  <c r="T63" i="8"/>
  <c r="U62" i="8"/>
  <c r="T62" i="8"/>
  <c r="U61" i="8"/>
  <c r="T61" i="8"/>
  <c r="U60" i="8"/>
  <c r="U59" i="8"/>
  <c r="U58" i="8"/>
  <c r="T58" i="8"/>
  <c r="U57" i="8"/>
  <c r="U56" i="8"/>
  <c r="T56" i="8"/>
  <c r="U55" i="8"/>
  <c r="T55" i="8"/>
  <c r="U54" i="8"/>
  <c r="T54" i="8"/>
  <c r="U53" i="8"/>
  <c r="U52" i="8"/>
  <c r="U51" i="8"/>
  <c r="T51" i="8"/>
  <c r="U50" i="8"/>
  <c r="U49" i="8"/>
  <c r="U48" i="8"/>
  <c r="U47" i="8"/>
  <c r="T47" i="8"/>
  <c r="U46" i="8"/>
  <c r="U45" i="8"/>
  <c r="T45" i="8"/>
  <c r="U44" i="8"/>
  <c r="T44" i="8"/>
  <c r="U43" i="8"/>
  <c r="U42" i="8"/>
  <c r="U41" i="8"/>
  <c r="U40" i="8"/>
  <c r="U39" i="8"/>
  <c r="T39" i="8"/>
  <c r="U38" i="8"/>
  <c r="U37" i="8"/>
  <c r="T37" i="8"/>
  <c r="U36" i="8"/>
  <c r="U35" i="8"/>
  <c r="T35" i="8"/>
  <c r="U34" i="8"/>
  <c r="T34" i="8"/>
  <c r="U33" i="8"/>
  <c r="T33" i="8"/>
  <c r="U32" i="8"/>
  <c r="U31" i="8"/>
  <c r="U30" i="8"/>
  <c r="T30" i="8"/>
  <c r="U29" i="8"/>
  <c r="U28" i="8"/>
  <c r="U27" i="8"/>
  <c r="U26" i="8"/>
  <c r="U25" i="8"/>
  <c r="T25" i="8"/>
  <c r="U24" i="8"/>
  <c r="U23" i="8"/>
  <c r="U22" i="8"/>
  <c r="T22" i="8"/>
  <c r="U21" i="8"/>
  <c r="U20" i="8"/>
  <c r="U19" i="8"/>
  <c r="U18" i="8"/>
  <c r="U17" i="8"/>
  <c r="T17" i="8"/>
  <c r="U16" i="8"/>
  <c r="U15" i="8"/>
  <c r="U14" i="8"/>
  <c r="U13" i="8"/>
  <c r="U12" i="8"/>
  <c r="U11" i="8"/>
  <c r="U10" i="8"/>
  <c r="U9" i="8"/>
  <c r="T8" i="8"/>
  <c r="O131" i="8"/>
  <c r="O130" i="8"/>
  <c r="O129" i="8"/>
  <c r="O128" i="8"/>
  <c r="O127" i="8"/>
  <c r="O126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J128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1" i="8"/>
  <c r="I131" i="8"/>
  <c r="J130" i="8"/>
  <c r="I130" i="8"/>
  <c r="J129" i="8"/>
  <c r="I129" i="8"/>
  <c r="I128" i="8"/>
  <c r="J127" i="8"/>
  <c r="I127" i="8"/>
  <c r="J126" i="8"/>
  <c r="I126" i="8"/>
  <c r="U131" i="7"/>
  <c r="U130" i="7"/>
  <c r="U129" i="7"/>
  <c r="U128" i="7"/>
  <c r="U127" i="7"/>
  <c r="U126" i="7"/>
  <c r="U68" i="7"/>
  <c r="T68" i="7"/>
  <c r="U43" i="7"/>
  <c r="T43" i="7"/>
  <c r="U124" i="7"/>
  <c r="T124" i="7"/>
  <c r="U14" i="7"/>
  <c r="T14" i="7"/>
  <c r="U64" i="7"/>
  <c r="T64" i="7"/>
  <c r="U65" i="7"/>
  <c r="T65" i="7"/>
  <c r="U70" i="7"/>
  <c r="T70" i="7"/>
  <c r="U40" i="7"/>
  <c r="T40" i="7"/>
  <c r="U25" i="7"/>
  <c r="T25" i="7"/>
  <c r="U24" i="7"/>
  <c r="T24" i="7"/>
  <c r="U41" i="7"/>
  <c r="T41" i="7"/>
  <c r="U33" i="7"/>
  <c r="T33" i="7"/>
  <c r="U48" i="7"/>
  <c r="T48" i="7"/>
  <c r="U29" i="7"/>
  <c r="T29" i="7"/>
  <c r="U28" i="7"/>
  <c r="T28" i="7"/>
  <c r="U27" i="7"/>
  <c r="T27" i="7"/>
  <c r="U26" i="7"/>
  <c r="T26" i="7"/>
  <c r="U31" i="7"/>
  <c r="T31" i="7"/>
  <c r="U32" i="7"/>
  <c r="T32" i="7"/>
  <c r="U30" i="7"/>
  <c r="T30" i="7"/>
  <c r="U114" i="7"/>
  <c r="T114" i="7"/>
  <c r="U17" i="7"/>
  <c r="T17" i="7"/>
  <c r="U71" i="7"/>
  <c r="T71" i="7"/>
  <c r="U47" i="7"/>
  <c r="T47" i="7"/>
  <c r="U46" i="7"/>
  <c r="T46" i="7"/>
  <c r="U45" i="7"/>
  <c r="T45" i="7"/>
  <c r="U69" i="7"/>
  <c r="T69" i="7"/>
  <c r="U120" i="7"/>
  <c r="T120" i="7"/>
  <c r="U11" i="7"/>
  <c r="T11" i="7"/>
  <c r="U13" i="7"/>
  <c r="T13" i="7"/>
  <c r="U12" i="7"/>
  <c r="T12" i="7"/>
  <c r="U61" i="7"/>
  <c r="T61" i="7"/>
  <c r="U60" i="7"/>
  <c r="T60" i="7"/>
  <c r="U123" i="7"/>
  <c r="T123" i="7"/>
  <c r="U122" i="7"/>
  <c r="T122" i="7"/>
  <c r="U121" i="7"/>
  <c r="T121" i="7"/>
  <c r="U42" i="7"/>
  <c r="T42" i="7"/>
  <c r="U44" i="7"/>
  <c r="T44" i="7"/>
  <c r="U67" i="7"/>
  <c r="T67" i="7"/>
  <c r="U66" i="7"/>
  <c r="T66" i="7"/>
  <c r="U38" i="7"/>
  <c r="T38" i="7"/>
  <c r="U39" i="7"/>
  <c r="T39" i="7"/>
  <c r="U8" i="7"/>
  <c r="T8" i="7"/>
  <c r="U9" i="7"/>
  <c r="T9" i="7"/>
  <c r="U62" i="7"/>
  <c r="T62" i="7"/>
  <c r="U63" i="7"/>
  <c r="T63" i="7"/>
  <c r="U10" i="7"/>
  <c r="T10" i="7"/>
  <c r="U15" i="7"/>
  <c r="T15" i="7"/>
  <c r="U16" i="7"/>
  <c r="T16" i="7"/>
  <c r="U58" i="7"/>
  <c r="T58" i="7"/>
  <c r="U57" i="7"/>
  <c r="T57" i="7"/>
  <c r="U56" i="7"/>
  <c r="T56" i="7"/>
  <c r="U55" i="7"/>
  <c r="T55" i="7"/>
  <c r="U54" i="7"/>
  <c r="T54" i="7"/>
  <c r="U53" i="7"/>
  <c r="T53" i="7"/>
  <c r="U52" i="7"/>
  <c r="T52" i="7"/>
  <c r="U59" i="7"/>
  <c r="T59" i="7"/>
  <c r="U50" i="7"/>
  <c r="T50" i="7"/>
  <c r="U49" i="7"/>
  <c r="T49" i="7"/>
  <c r="U51" i="7"/>
  <c r="T51" i="7"/>
  <c r="U23" i="7"/>
  <c r="T23" i="7"/>
  <c r="U18" i="7"/>
  <c r="T18" i="7"/>
  <c r="U22" i="7"/>
  <c r="T22" i="7"/>
  <c r="U21" i="7"/>
  <c r="T21" i="7"/>
  <c r="U20" i="7"/>
  <c r="T20" i="7"/>
  <c r="U19" i="7"/>
  <c r="T19" i="7"/>
  <c r="U37" i="7"/>
  <c r="T37" i="7"/>
  <c r="U34" i="7"/>
  <c r="T34" i="7"/>
  <c r="U36" i="7"/>
  <c r="T36" i="7"/>
  <c r="U35" i="7"/>
  <c r="T35" i="7"/>
  <c r="U110" i="7"/>
  <c r="T110" i="7"/>
  <c r="U113" i="7"/>
  <c r="T113" i="7"/>
  <c r="U112" i="7"/>
  <c r="T112" i="7"/>
  <c r="U111" i="7"/>
  <c r="T111" i="7"/>
  <c r="U109" i="7"/>
  <c r="T109" i="7"/>
  <c r="U108" i="7"/>
  <c r="T108" i="7"/>
  <c r="U107" i="7"/>
  <c r="T107" i="7"/>
  <c r="U115" i="7"/>
  <c r="T115" i="7"/>
  <c r="U119" i="7"/>
  <c r="T119" i="7"/>
  <c r="U118" i="7"/>
  <c r="T118" i="7"/>
  <c r="U117" i="7"/>
  <c r="T117" i="7"/>
  <c r="U116" i="7"/>
  <c r="T116" i="7"/>
  <c r="U106" i="7"/>
  <c r="T106" i="7"/>
  <c r="U104" i="7"/>
  <c r="T104" i="7"/>
  <c r="U105" i="7"/>
  <c r="T105" i="7"/>
  <c r="U103" i="7"/>
  <c r="T103" i="7"/>
  <c r="U72" i="7"/>
  <c r="T72" i="7"/>
  <c r="U102" i="7"/>
  <c r="T102" i="7"/>
  <c r="U101" i="7"/>
  <c r="T101" i="7"/>
  <c r="U100" i="7"/>
  <c r="T100" i="7"/>
  <c r="U99" i="7"/>
  <c r="T99" i="7"/>
  <c r="U98" i="7"/>
  <c r="T98" i="7"/>
  <c r="U97" i="7"/>
  <c r="T97" i="7"/>
  <c r="U96" i="7"/>
  <c r="T96" i="7"/>
  <c r="U95" i="7"/>
  <c r="T95" i="7"/>
  <c r="U94" i="7"/>
  <c r="T94" i="7"/>
  <c r="U93" i="7"/>
  <c r="T93" i="7"/>
  <c r="U92" i="7"/>
  <c r="T92" i="7"/>
  <c r="U91" i="7"/>
  <c r="T91" i="7"/>
  <c r="U90" i="7"/>
  <c r="T90" i="7"/>
  <c r="U89" i="7"/>
  <c r="T89" i="7"/>
  <c r="U88" i="7"/>
  <c r="T88" i="7"/>
  <c r="U87" i="7"/>
  <c r="T87" i="7"/>
  <c r="U86" i="7"/>
  <c r="T86" i="7"/>
  <c r="U85" i="7"/>
  <c r="T85" i="7"/>
  <c r="U84" i="7"/>
  <c r="T84" i="7"/>
  <c r="U83" i="7"/>
  <c r="T83" i="7"/>
  <c r="U82" i="7"/>
  <c r="T82" i="7"/>
  <c r="U81" i="7"/>
  <c r="T81" i="7"/>
  <c r="U80" i="7"/>
  <c r="T80" i="7"/>
  <c r="U79" i="7"/>
  <c r="T79" i="7"/>
  <c r="U78" i="7"/>
  <c r="T78" i="7"/>
  <c r="U77" i="7"/>
  <c r="T77" i="7"/>
  <c r="U76" i="7"/>
  <c r="T76" i="7"/>
  <c r="U75" i="7"/>
  <c r="T75" i="7"/>
  <c r="U74" i="7"/>
  <c r="T74" i="7"/>
  <c r="U73" i="7"/>
  <c r="T73" i="7"/>
  <c r="R124" i="7"/>
  <c r="J131" i="7"/>
  <c r="I131" i="7"/>
  <c r="J130" i="7"/>
  <c r="I130" i="7"/>
  <c r="J129" i="7"/>
  <c r="I129" i="7"/>
  <c r="J128" i="7"/>
  <c r="I128" i="7"/>
  <c r="J127" i="7"/>
  <c r="I127" i="7"/>
  <c r="J126" i="7"/>
  <c r="I126" i="7"/>
  <c r="I74" i="7"/>
  <c r="J74" i="7"/>
  <c r="I75" i="7"/>
  <c r="J75" i="7"/>
  <c r="I76" i="7"/>
  <c r="J76" i="7"/>
  <c r="I77" i="7"/>
  <c r="J77" i="7"/>
  <c r="I78" i="7"/>
  <c r="J7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86" i="7"/>
  <c r="J86" i="7"/>
  <c r="I87" i="7"/>
  <c r="J87" i="7"/>
  <c r="I88" i="7"/>
  <c r="J88" i="7"/>
  <c r="I89" i="7"/>
  <c r="J89" i="7"/>
  <c r="I90" i="7"/>
  <c r="J90" i="7"/>
  <c r="I91" i="7"/>
  <c r="J91" i="7"/>
  <c r="I92" i="7"/>
  <c r="J92" i="7"/>
  <c r="I93" i="7"/>
  <c r="J93" i="7"/>
  <c r="I94" i="7"/>
  <c r="J94" i="7"/>
  <c r="I95" i="7"/>
  <c r="J95" i="7"/>
  <c r="I96" i="7"/>
  <c r="J96" i="7"/>
  <c r="I97" i="7"/>
  <c r="J97" i="7"/>
  <c r="I98" i="7"/>
  <c r="J98" i="7"/>
  <c r="I99" i="7"/>
  <c r="J99" i="7"/>
  <c r="I100" i="7"/>
  <c r="J100" i="7"/>
  <c r="I101" i="7"/>
  <c r="J101" i="7"/>
  <c r="I102" i="7"/>
  <c r="J102" i="7"/>
  <c r="I72" i="7"/>
  <c r="J72" i="7"/>
  <c r="I103" i="7"/>
  <c r="J103" i="7"/>
  <c r="I105" i="7"/>
  <c r="J105" i="7"/>
  <c r="I104" i="7"/>
  <c r="J104" i="7"/>
  <c r="I106" i="7"/>
  <c r="J106" i="7"/>
  <c r="I116" i="7"/>
  <c r="J116" i="7"/>
  <c r="I117" i="7"/>
  <c r="J117" i="7"/>
  <c r="I118" i="7"/>
  <c r="J118" i="7"/>
  <c r="I119" i="7"/>
  <c r="J119" i="7"/>
  <c r="I115" i="7"/>
  <c r="J115" i="7"/>
  <c r="I107" i="7"/>
  <c r="J107" i="7"/>
  <c r="I108" i="7"/>
  <c r="J108" i="7"/>
  <c r="I109" i="7"/>
  <c r="J109" i="7"/>
  <c r="I111" i="7"/>
  <c r="J111" i="7"/>
  <c r="I112" i="7"/>
  <c r="J112" i="7"/>
  <c r="I113" i="7"/>
  <c r="J113" i="7"/>
  <c r="I110" i="7"/>
  <c r="J110" i="7"/>
  <c r="I35" i="7"/>
  <c r="J35" i="7"/>
  <c r="I36" i="7"/>
  <c r="J36" i="7"/>
  <c r="I34" i="7"/>
  <c r="J34" i="7"/>
  <c r="I37" i="7"/>
  <c r="J37" i="7"/>
  <c r="I20" i="7"/>
  <c r="J20" i="7"/>
  <c r="I21" i="7"/>
  <c r="J21" i="7"/>
  <c r="I22" i="7"/>
  <c r="J22" i="7"/>
  <c r="I18" i="7"/>
  <c r="J18" i="7"/>
  <c r="I23" i="7"/>
  <c r="J23" i="7"/>
  <c r="I51" i="7"/>
  <c r="J51" i="7"/>
  <c r="I49" i="7"/>
  <c r="J49" i="7"/>
  <c r="I50" i="7"/>
  <c r="J50" i="7"/>
  <c r="I59" i="7"/>
  <c r="J59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16" i="7"/>
  <c r="J16" i="7"/>
  <c r="I15" i="7"/>
  <c r="J15" i="7"/>
  <c r="I10" i="7"/>
  <c r="J10" i="7"/>
  <c r="I63" i="7"/>
  <c r="J63" i="7"/>
  <c r="I62" i="7"/>
  <c r="J62" i="7"/>
  <c r="J9" i="7"/>
  <c r="J8" i="7"/>
  <c r="I39" i="7"/>
  <c r="J39" i="7"/>
  <c r="I38" i="7"/>
  <c r="J38" i="7"/>
  <c r="I66" i="7"/>
  <c r="J66" i="7"/>
  <c r="I67" i="7"/>
  <c r="J67" i="7"/>
  <c r="I44" i="7"/>
  <c r="J44" i="7"/>
  <c r="I42" i="7"/>
  <c r="J42" i="7"/>
  <c r="I121" i="7"/>
  <c r="J121" i="7"/>
  <c r="I122" i="7"/>
  <c r="J122" i="7"/>
  <c r="I123" i="7"/>
  <c r="J123" i="7"/>
  <c r="I60" i="7"/>
  <c r="J60" i="7"/>
  <c r="I61" i="7"/>
  <c r="J61" i="7"/>
  <c r="I12" i="7"/>
  <c r="J12" i="7"/>
  <c r="I13" i="7"/>
  <c r="J13" i="7"/>
  <c r="I11" i="7"/>
  <c r="J11" i="7"/>
  <c r="I120" i="7"/>
  <c r="J120" i="7"/>
  <c r="I69" i="7"/>
  <c r="J69" i="7"/>
  <c r="I45" i="7"/>
  <c r="J45" i="7"/>
  <c r="I46" i="7"/>
  <c r="J46" i="7"/>
  <c r="I47" i="7"/>
  <c r="J47" i="7"/>
  <c r="I71" i="7"/>
  <c r="J71" i="7"/>
  <c r="I17" i="7"/>
  <c r="J17" i="7"/>
  <c r="I114" i="7"/>
  <c r="J114" i="7"/>
  <c r="I30" i="7"/>
  <c r="J30" i="7"/>
  <c r="I32" i="7"/>
  <c r="J32" i="7"/>
  <c r="I31" i="7"/>
  <c r="J31" i="7"/>
  <c r="I26" i="7"/>
  <c r="J26" i="7"/>
  <c r="I27" i="7"/>
  <c r="J27" i="7"/>
  <c r="I28" i="7"/>
  <c r="J28" i="7"/>
  <c r="I29" i="7"/>
  <c r="J29" i="7"/>
  <c r="I48" i="7"/>
  <c r="J48" i="7"/>
  <c r="I33" i="7"/>
  <c r="J33" i="7"/>
  <c r="I41" i="7"/>
  <c r="J41" i="7"/>
  <c r="I24" i="7"/>
  <c r="J24" i="7"/>
  <c r="I25" i="7"/>
  <c r="J25" i="7"/>
  <c r="I40" i="7"/>
  <c r="J40" i="7"/>
  <c r="I70" i="7"/>
  <c r="J70" i="7"/>
  <c r="I65" i="7"/>
  <c r="J65" i="7"/>
  <c r="I64" i="7"/>
  <c r="J64" i="7"/>
  <c r="I14" i="7"/>
  <c r="J14" i="7"/>
  <c r="I124" i="7"/>
  <c r="J124" i="7"/>
  <c r="I43" i="7"/>
  <c r="J43" i="7"/>
  <c r="I68" i="7"/>
  <c r="J68" i="7"/>
  <c r="J73" i="7"/>
  <c r="I73" i="7"/>
  <c r="R126" i="8"/>
  <c r="R127" i="8"/>
  <c r="R128" i="8"/>
  <c r="R129" i="8"/>
  <c r="R130" i="8"/>
  <c r="R131" i="8"/>
  <c r="R132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P126" i="7"/>
  <c r="P127" i="7"/>
  <c r="P128" i="7"/>
  <c r="P129" i="7"/>
  <c r="P130" i="7"/>
  <c r="P131" i="7"/>
  <c r="P132" i="7"/>
  <c r="N126" i="7"/>
  <c r="N127" i="7"/>
  <c r="N128" i="7"/>
  <c r="N129" i="7"/>
  <c r="N130" i="7"/>
  <c r="N131" i="7"/>
  <c r="N132" i="7"/>
  <c r="L126" i="7"/>
  <c r="L127" i="7"/>
  <c r="L128" i="7"/>
  <c r="L129" i="7"/>
  <c r="L130" i="7"/>
  <c r="L131" i="7"/>
  <c r="L132" i="7"/>
  <c r="P129" i="11" l="1"/>
  <c r="P124" i="11"/>
  <c r="P120" i="11"/>
  <c r="P108" i="11"/>
  <c r="P96" i="11"/>
  <c r="P80" i="11"/>
  <c r="P76" i="11"/>
  <c r="P30" i="11"/>
  <c r="P165" i="8"/>
  <c r="P161" i="8"/>
  <c r="P137" i="8"/>
  <c r="J94" i="10"/>
  <c r="J86" i="10"/>
  <c r="J78" i="10"/>
  <c r="AK102" i="11"/>
  <c r="AK18" i="11"/>
  <c r="AK14" i="11"/>
  <c r="P43" i="11"/>
  <c r="P26" i="11"/>
  <c r="P11" i="11"/>
  <c r="P111" i="11"/>
  <c r="P79" i="11"/>
  <c r="P59" i="11"/>
  <c r="P45" i="11"/>
  <c r="P23" i="11"/>
  <c r="P17" i="11"/>
  <c r="AK13" i="11"/>
  <c r="J90" i="9"/>
  <c r="J42" i="9"/>
  <c r="X64" i="13"/>
  <c r="X56" i="13"/>
  <c r="X48" i="13"/>
  <c r="X40" i="13"/>
  <c r="AW132" i="9"/>
  <c r="AN127" i="11"/>
  <c r="AK30" i="11"/>
  <c r="J47" i="11"/>
  <c r="P35" i="11"/>
  <c r="P127" i="8"/>
  <c r="P131" i="8"/>
  <c r="AK131" i="11"/>
  <c r="AK29" i="11"/>
  <c r="AK117" i="11"/>
  <c r="AK25" i="11"/>
  <c r="AK21" i="11"/>
  <c r="AK10" i="11"/>
  <c r="J129" i="11"/>
  <c r="AK122" i="11"/>
  <c r="AK27" i="11"/>
  <c r="J25" i="11"/>
  <c r="J124" i="11"/>
  <c r="J116" i="11"/>
  <c r="J108" i="11"/>
  <c r="J100" i="11"/>
  <c r="J92" i="11"/>
  <c r="J76" i="11"/>
  <c r="J60" i="11"/>
  <c r="J52" i="11"/>
  <c r="J44" i="11"/>
  <c r="J20" i="11"/>
  <c r="J12" i="11"/>
  <c r="AK130" i="11"/>
  <c r="P64" i="11"/>
  <c r="AK114" i="11"/>
  <c r="AK90" i="11"/>
  <c r="AK66" i="11"/>
  <c r="AK58" i="11"/>
  <c r="AK34" i="11"/>
  <c r="I8" i="14"/>
  <c r="J42" i="11"/>
  <c r="AK129" i="11"/>
  <c r="P70" i="11"/>
  <c r="P62" i="11"/>
  <c r="P49" i="11"/>
  <c r="P40" i="11"/>
  <c r="AK120" i="11"/>
  <c r="AK112" i="11"/>
  <c r="AK104" i="11"/>
  <c r="AK96" i="11"/>
  <c r="AK88" i="11"/>
  <c r="AK80" i="11"/>
  <c r="AK72" i="11"/>
  <c r="AK64" i="11"/>
  <c r="AK56" i="11"/>
  <c r="AK48" i="11"/>
  <c r="AK40" i="11"/>
  <c r="AK24" i="11"/>
  <c r="AK17" i="11"/>
  <c r="X95" i="13"/>
  <c r="X63" i="13"/>
  <c r="X55" i="13"/>
  <c r="J49" i="11"/>
  <c r="AK42" i="11"/>
  <c r="J48" i="11"/>
  <c r="J8" i="11"/>
  <c r="AQ126" i="11"/>
  <c r="AK118" i="11"/>
  <c r="AK110" i="11"/>
  <c r="AK94" i="11"/>
  <c r="AK70" i="11"/>
  <c r="AK62" i="11"/>
  <c r="AK54" i="11"/>
  <c r="AK38" i="11"/>
  <c r="AK22" i="11"/>
  <c r="AK15" i="11"/>
  <c r="AK9" i="11"/>
  <c r="AN35" i="11"/>
  <c r="X61" i="13"/>
  <c r="J15" i="11"/>
  <c r="J130" i="11"/>
  <c r="AW126" i="9"/>
  <c r="AN113" i="11"/>
  <c r="AN97" i="11"/>
  <c r="AN49" i="11"/>
  <c r="J122" i="9"/>
  <c r="J98" i="9"/>
  <c r="J74" i="9"/>
  <c r="J121" i="9"/>
  <c r="J97" i="9"/>
  <c r="J89" i="9"/>
  <c r="J81" i="9"/>
  <c r="J73" i="9"/>
  <c r="J57" i="9"/>
  <c r="J49" i="9"/>
  <c r="J17" i="9"/>
  <c r="J9" i="9"/>
  <c r="V156" i="9"/>
  <c r="AK121" i="11"/>
  <c r="AK113" i="11"/>
  <c r="AK97" i="11"/>
  <c r="AK89" i="11"/>
  <c r="AK81" i="11"/>
  <c r="AK73" i="11"/>
  <c r="AK65" i="11"/>
  <c r="AK57" i="11"/>
  <c r="AK49" i="11"/>
  <c r="AK41" i="11"/>
  <c r="AK33" i="11"/>
  <c r="AK19" i="11"/>
  <c r="AN79" i="11"/>
  <c r="AN47" i="11"/>
  <c r="J103" i="9"/>
  <c r="J95" i="9"/>
  <c r="J87" i="9"/>
  <c r="J79" i="9"/>
  <c r="J71" i="9"/>
  <c r="J63" i="9"/>
  <c r="J23" i="9"/>
  <c r="J15" i="9"/>
  <c r="AK119" i="11"/>
  <c r="AK111" i="11"/>
  <c r="AK95" i="11"/>
  <c r="AK87" i="11"/>
  <c r="AK79" i="11"/>
  <c r="AK71" i="11"/>
  <c r="AK63" i="11"/>
  <c r="AK55" i="11"/>
  <c r="AK47" i="11"/>
  <c r="AK31" i="11"/>
  <c r="AK11" i="11"/>
  <c r="AN101" i="11"/>
  <c r="J110" i="9"/>
  <c r="J102" i="9"/>
  <c r="J94" i="9"/>
  <c r="J78" i="9"/>
  <c r="J62" i="9"/>
  <c r="J54" i="9"/>
  <c r="J38" i="9"/>
  <c r="AK109" i="11"/>
  <c r="AK101" i="11"/>
  <c r="AK93" i="11"/>
  <c r="AK77" i="11"/>
  <c r="AK69" i="11"/>
  <c r="AK61" i="11"/>
  <c r="AK53" i="11"/>
  <c r="AK45" i="11"/>
  <c r="AK37" i="11"/>
  <c r="AK23" i="11"/>
  <c r="AN115" i="11"/>
  <c r="X8" i="13"/>
  <c r="X88" i="13"/>
  <c r="X117" i="13"/>
  <c r="X109" i="13"/>
  <c r="AW15" i="9"/>
  <c r="AK50" i="11"/>
  <c r="AK46" i="11"/>
  <c r="P121" i="11"/>
  <c r="P109" i="11"/>
  <c r="P101" i="11"/>
  <c r="P93" i="11"/>
  <c r="P85" i="11"/>
  <c r="P77" i="11"/>
  <c r="P69" i="11"/>
  <c r="P61" i="11"/>
  <c r="P53" i="11"/>
  <c r="P34" i="11"/>
  <c r="P140" i="8"/>
  <c r="J18" i="9"/>
  <c r="J10" i="9"/>
  <c r="P107" i="11"/>
  <c r="P75" i="11"/>
  <c r="P60" i="11"/>
  <c r="P41" i="11"/>
  <c r="P33" i="11"/>
  <c r="P24" i="11"/>
  <c r="X46" i="13"/>
  <c r="AK66" i="14"/>
  <c r="AW18" i="9"/>
  <c r="AW10" i="9"/>
  <c r="J98" i="10"/>
  <c r="J10" i="10"/>
  <c r="AQ46" i="11"/>
  <c r="AQ124" i="11"/>
  <c r="P99" i="11"/>
  <c r="P47" i="11"/>
  <c r="AK78" i="11"/>
  <c r="AN29" i="11"/>
  <c r="AW121" i="9"/>
  <c r="AK106" i="11"/>
  <c r="AN73" i="11"/>
  <c r="J109" i="11"/>
  <c r="AQ44" i="11"/>
  <c r="P123" i="11"/>
  <c r="P95" i="11"/>
  <c r="P56" i="11"/>
  <c r="P115" i="11"/>
  <c r="P44" i="11"/>
  <c r="P39" i="11"/>
  <c r="P13" i="11"/>
  <c r="AE23" i="11"/>
  <c r="AT20" i="9"/>
  <c r="P126" i="11"/>
  <c r="J68" i="11"/>
  <c r="P130" i="11"/>
  <c r="AQ83" i="11"/>
  <c r="AQ8" i="11"/>
  <c r="P83" i="11"/>
  <c r="P38" i="11"/>
  <c r="P20" i="11"/>
  <c r="P12" i="11"/>
  <c r="J56" i="11"/>
  <c r="AQ40" i="11"/>
  <c r="P103" i="11"/>
  <c r="P87" i="11"/>
  <c r="P71" i="11"/>
  <c r="P27" i="11"/>
  <c r="AK26" i="11"/>
  <c r="AW69" i="9"/>
  <c r="J65" i="11"/>
  <c r="J78" i="11"/>
  <c r="J122" i="11"/>
  <c r="J127" i="11"/>
  <c r="J117" i="11"/>
  <c r="J101" i="11"/>
  <c r="J93" i="11"/>
  <c r="J85" i="11"/>
  <c r="J77" i="11"/>
  <c r="J69" i="11"/>
  <c r="J61" i="11"/>
  <c r="J53" i="11"/>
  <c r="J45" i="11"/>
  <c r="J37" i="11"/>
  <c r="J13" i="11"/>
  <c r="P114" i="11"/>
  <c r="P18" i="11"/>
  <c r="P10" i="11"/>
  <c r="P72" i="11"/>
  <c r="P88" i="11"/>
  <c r="P104" i="11"/>
  <c r="P14" i="11"/>
  <c r="J24" i="11"/>
  <c r="J54" i="11"/>
  <c r="J62" i="11"/>
  <c r="J90" i="11"/>
  <c r="J95" i="11"/>
  <c r="J126" i="11"/>
  <c r="J98" i="11"/>
  <c r="J82" i="11"/>
  <c r="J66" i="11"/>
  <c r="J50" i="11"/>
  <c r="J26" i="11"/>
  <c r="AQ116" i="11"/>
  <c r="AQ108" i="11"/>
  <c r="AQ68" i="11"/>
  <c r="AQ60" i="11"/>
  <c r="AQ52" i="11"/>
  <c r="AQ12" i="11"/>
  <c r="AB99" i="11"/>
  <c r="AN124" i="11"/>
  <c r="AN19" i="11"/>
  <c r="AN13" i="11"/>
  <c r="AN93" i="11"/>
  <c r="AQ20" i="11"/>
  <c r="AQ131" i="11"/>
  <c r="AT129" i="9"/>
  <c r="AQ56" i="11"/>
  <c r="AT107" i="9"/>
  <c r="J74" i="11"/>
  <c r="J102" i="11"/>
  <c r="J110" i="11"/>
  <c r="J114" i="11"/>
  <c r="J119" i="11"/>
  <c r="J87" i="11"/>
  <c r="J71" i="11"/>
  <c r="J39" i="11"/>
  <c r="P128" i="11"/>
  <c r="J132" i="11"/>
  <c r="P92" i="11"/>
  <c r="P63" i="11"/>
  <c r="P100" i="11"/>
  <c r="P84" i="11"/>
  <c r="P48" i="11"/>
  <c r="P42" i="11"/>
  <c r="P28" i="11"/>
  <c r="P22" i="11"/>
  <c r="P15" i="11"/>
  <c r="AK103" i="11"/>
  <c r="AN27" i="11"/>
  <c r="AN77" i="11"/>
  <c r="AN53" i="11"/>
  <c r="AN121" i="11"/>
  <c r="J85" i="9"/>
  <c r="J130" i="9"/>
  <c r="J33" i="11"/>
  <c r="J46" i="11"/>
  <c r="J70" i="11"/>
  <c r="J79" i="11"/>
  <c r="J118" i="11"/>
  <c r="J94" i="11"/>
  <c r="J38" i="11"/>
  <c r="J30" i="11"/>
  <c r="J131" i="11"/>
  <c r="P91" i="11"/>
  <c r="P67" i="11"/>
  <c r="P37" i="11"/>
  <c r="P9" i="11"/>
  <c r="AN76" i="11"/>
  <c r="S87" i="14"/>
  <c r="AK16" i="11"/>
  <c r="AN118" i="11"/>
  <c r="J101" i="9"/>
  <c r="J93" i="9"/>
  <c r="J77" i="9"/>
  <c r="J69" i="9"/>
  <c r="J37" i="9"/>
  <c r="AT23" i="9"/>
  <c r="AW9" i="9"/>
  <c r="AK126" i="11"/>
  <c r="J128" i="11"/>
  <c r="AQ121" i="11"/>
  <c r="AQ113" i="11"/>
  <c r="AQ105" i="11"/>
  <c r="AQ97" i="11"/>
  <c r="AQ57" i="11"/>
  <c r="AQ41" i="11"/>
  <c r="AQ25" i="11"/>
  <c r="AQ17" i="11"/>
  <c r="AQ38" i="11"/>
  <c r="P105" i="11"/>
  <c r="P97" i="11"/>
  <c r="P89" i="11"/>
  <c r="P81" i="11"/>
  <c r="P73" i="11"/>
  <c r="P65" i="11"/>
  <c r="P57" i="11"/>
  <c r="AK98" i="11"/>
  <c r="AK74" i="11"/>
  <c r="AN70" i="11"/>
  <c r="J129" i="9"/>
  <c r="J100" i="9"/>
  <c r="J92" i="9"/>
  <c r="J84" i="9"/>
  <c r="J76" i="9"/>
  <c r="J52" i="9"/>
  <c r="J44" i="9"/>
  <c r="J20" i="9"/>
  <c r="J12" i="9"/>
  <c r="AW23" i="9"/>
  <c r="AW63" i="9"/>
  <c r="AW119" i="9"/>
  <c r="J121" i="11"/>
  <c r="J113" i="11"/>
  <c r="J97" i="11"/>
  <c r="J89" i="11"/>
  <c r="J81" i="11"/>
  <c r="J73" i="11"/>
  <c r="J57" i="11"/>
  <c r="J41" i="11"/>
  <c r="J17" i="11"/>
  <c r="J9" i="11"/>
  <c r="AQ120" i="11"/>
  <c r="AQ112" i="11"/>
  <c r="AQ16" i="11"/>
  <c r="AQ42" i="11"/>
  <c r="AK123" i="11"/>
  <c r="AK115" i="11"/>
  <c r="AK107" i="11"/>
  <c r="AK99" i="11"/>
  <c r="AK91" i="11"/>
  <c r="AK83" i="11"/>
  <c r="AK75" i="11"/>
  <c r="AK67" i="11"/>
  <c r="AK59" i="11"/>
  <c r="AK51" i="11"/>
  <c r="AK43" i="11"/>
  <c r="AK35" i="11"/>
  <c r="P60" i="14"/>
  <c r="AK12" i="11"/>
  <c r="AN110" i="11"/>
  <c r="AN22" i="11"/>
  <c r="J126" i="9"/>
  <c r="J123" i="9"/>
  <c r="J99" i="9"/>
  <c r="J91" i="9"/>
  <c r="J83" i="9"/>
  <c r="J75" i="9"/>
  <c r="J59" i="9"/>
  <c r="J51" i="9"/>
  <c r="AW78" i="9"/>
  <c r="AW62" i="9"/>
  <c r="AW30" i="9"/>
  <c r="J120" i="11"/>
  <c r="J104" i="11"/>
  <c r="J96" i="11"/>
  <c r="J88" i="11"/>
  <c r="J80" i="11"/>
  <c r="J72" i="11"/>
  <c r="J40" i="11"/>
  <c r="J16" i="11"/>
  <c r="J18" i="11"/>
  <c r="AK128" i="11"/>
  <c r="P131" i="11"/>
  <c r="P132" i="11"/>
  <c r="P50" i="11"/>
  <c r="AK82" i="11"/>
  <c r="AM84" i="14"/>
  <c r="P142" i="8"/>
  <c r="P150" i="8"/>
  <c r="P163" i="8"/>
  <c r="P166" i="8"/>
  <c r="P158" i="8"/>
  <c r="P128" i="8"/>
  <c r="P157" i="8"/>
  <c r="P149" i="8"/>
  <c r="P141" i="8"/>
  <c r="P164" i="8"/>
  <c r="P156" i="8"/>
  <c r="P148" i="8"/>
  <c r="P129" i="8"/>
  <c r="P154" i="8"/>
  <c r="P138" i="8"/>
  <c r="P169" i="8"/>
  <c r="P153" i="8"/>
  <c r="P168" i="8"/>
  <c r="P160" i="8"/>
  <c r="P152" i="8"/>
  <c r="P144" i="8"/>
  <c r="P136" i="8"/>
  <c r="P147" i="8"/>
  <c r="P130" i="8"/>
  <c r="P146" i="8"/>
  <c r="P145" i="8"/>
  <c r="P151" i="8"/>
  <c r="P143" i="8"/>
  <c r="P135" i="8"/>
  <c r="P139" i="8"/>
  <c r="P126" i="8"/>
  <c r="P162" i="8"/>
  <c r="P132" i="8"/>
  <c r="J107" i="10"/>
  <c r="J99" i="10"/>
  <c r="J91" i="10"/>
  <c r="J75" i="10"/>
  <c r="J67" i="10"/>
  <c r="J43" i="10"/>
  <c r="J19" i="10"/>
  <c r="J11" i="10"/>
  <c r="J111" i="10"/>
  <c r="J103" i="10"/>
  <c r="J95" i="10"/>
  <c r="J79" i="10"/>
  <c r="J71" i="10"/>
  <c r="J55" i="10"/>
  <c r="J39" i="10"/>
  <c r="J23" i="10"/>
  <c r="J15" i="10"/>
  <c r="J132" i="10"/>
  <c r="J128" i="10"/>
  <c r="J122" i="10"/>
  <c r="J35" i="10"/>
  <c r="J63" i="10"/>
  <c r="J31" i="10"/>
  <c r="J47" i="10"/>
  <c r="J114" i="10"/>
  <c r="J106" i="10"/>
  <c r="J90" i="10"/>
  <c r="J82" i="10"/>
  <c r="J74" i="10"/>
  <c r="J66" i="10"/>
  <c r="J58" i="10"/>
  <c r="J50" i="10"/>
  <c r="J42" i="10"/>
  <c r="J34" i="10"/>
  <c r="J26" i="10"/>
  <c r="J18" i="10"/>
  <c r="J51" i="10"/>
  <c r="J83" i="10"/>
  <c r="J115" i="10"/>
  <c r="J123" i="10"/>
  <c r="J130" i="10"/>
  <c r="J54" i="10"/>
  <c r="J30" i="10"/>
  <c r="J112" i="10"/>
  <c r="J27" i="10"/>
  <c r="J59" i="10"/>
  <c r="J118" i="10"/>
  <c r="J102" i="10"/>
  <c r="J70" i="10"/>
  <c r="J46" i="10"/>
  <c r="J38" i="10"/>
  <c r="J14" i="10"/>
  <c r="J127" i="10"/>
  <c r="J87" i="10"/>
  <c r="J131" i="10"/>
  <c r="J110" i="10"/>
  <c r="J62" i="10"/>
  <c r="J22" i="10"/>
  <c r="J119" i="10"/>
  <c r="J20" i="10"/>
  <c r="J28" i="10"/>
  <c r="J44" i="10"/>
  <c r="J52" i="10"/>
  <c r="J68" i="10"/>
  <c r="J76" i="10"/>
  <c r="J84" i="10"/>
  <c r="J100" i="10"/>
  <c r="J108" i="10"/>
  <c r="J116" i="10"/>
  <c r="J124" i="10"/>
  <c r="J13" i="10"/>
  <c r="J21" i="10"/>
  <c r="J29" i="10"/>
  <c r="J37" i="10"/>
  <c r="J45" i="10"/>
  <c r="J53" i="10"/>
  <c r="J61" i="10"/>
  <c r="J69" i="10"/>
  <c r="J77" i="10"/>
  <c r="J85" i="10"/>
  <c r="J93" i="10"/>
  <c r="J101" i="10"/>
  <c r="J109" i="10"/>
  <c r="J117" i="10"/>
  <c r="J12" i="10"/>
  <c r="J36" i="10"/>
  <c r="J60" i="10"/>
  <c r="J92" i="10"/>
  <c r="J8" i="10"/>
  <c r="J24" i="10"/>
  <c r="J40" i="10"/>
  <c r="J56" i="10"/>
  <c r="J72" i="10"/>
  <c r="J88" i="10"/>
  <c r="J104" i="10"/>
  <c r="J120" i="10"/>
  <c r="J9" i="10"/>
  <c r="J17" i="10"/>
  <c r="J25" i="10"/>
  <c r="J33" i="10"/>
  <c r="J41" i="10"/>
  <c r="J49" i="10"/>
  <c r="J57" i="10"/>
  <c r="J65" i="10"/>
  <c r="J73" i="10"/>
  <c r="J81" i="10"/>
  <c r="J89" i="10"/>
  <c r="J97" i="10"/>
  <c r="J105" i="10"/>
  <c r="J113" i="10"/>
  <c r="J121" i="10"/>
  <c r="J16" i="10"/>
  <c r="J32" i="10"/>
  <c r="J48" i="10"/>
  <c r="J64" i="10"/>
  <c r="J80" i="10"/>
  <c r="J96" i="10"/>
  <c r="L126" i="12"/>
  <c r="L10" i="12"/>
  <c r="L14" i="12"/>
  <c r="L18" i="12"/>
  <c r="L22" i="12"/>
  <c r="L26" i="12"/>
  <c r="L30" i="12"/>
  <c r="L34" i="12"/>
  <c r="L38" i="12"/>
  <c r="L42" i="12"/>
  <c r="L46" i="12"/>
  <c r="L50" i="12"/>
  <c r="L54" i="12"/>
  <c r="L58" i="12"/>
  <c r="L62" i="12"/>
  <c r="L66" i="12"/>
  <c r="L70" i="12"/>
  <c r="L74" i="12"/>
  <c r="L78" i="12"/>
  <c r="L82" i="12"/>
  <c r="L86" i="12"/>
  <c r="L90" i="12"/>
  <c r="L94" i="12"/>
  <c r="L98" i="12"/>
  <c r="L102" i="12"/>
  <c r="L106" i="12"/>
  <c r="L110" i="12"/>
  <c r="L114" i="12"/>
  <c r="L118" i="12"/>
  <c r="L122" i="12"/>
  <c r="L11" i="12"/>
  <c r="L15" i="12"/>
  <c r="L19" i="12"/>
  <c r="L23" i="12"/>
  <c r="L27" i="12"/>
  <c r="L39" i="12"/>
  <c r="L43" i="12"/>
  <c r="L47" i="12"/>
  <c r="L51" i="12"/>
  <c r="L55" i="12"/>
  <c r="L59" i="12"/>
  <c r="L67" i="12"/>
  <c r="L71" i="12"/>
  <c r="L75" i="12"/>
  <c r="L79" i="12"/>
  <c r="L83" i="12"/>
  <c r="L91" i="12"/>
  <c r="L95" i="12"/>
  <c r="L99" i="12"/>
  <c r="L103" i="12"/>
  <c r="L107" i="12"/>
  <c r="L111" i="12"/>
  <c r="L115" i="12"/>
  <c r="L119" i="12"/>
  <c r="L123" i="12"/>
  <c r="L129" i="12"/>
  <c r="L131" i="12"/>
  <c r="L35" i="12"/>
  <c r="L12" i="12"/>
  <c r="L16" i="12"/>
  <c r="L20" i="12"/>
  <c r="L24" i="12"/>
  <c r="L28" i="12"/>
  <c r="L32" i="12"/>
  <c r="L36" i="12"/>
  <c r="L40" i="12"/>
  <c r="L44" i="12"/>
  <c r="L48" i="12"/>
  <c r="L52" i="12"/>
  <c r="L56" i="12"/>
  <c r="L60" i="12"/>
  <c r="L64" i="12"/>
  <c r="L68" i="12"/>
  <c r="L72" i="12"/>
  <c r="L76" i="12"/>
  <c r="L80" i="12"/>
  <c r="L84" i="12"/>
  <c r="L88" i="12"/>
  <c r="L92" i="12"/>
  <c r="L96" i="12"/>
  <c r="L100" i="12"/>
  <c r="L104" i="12"/>
  <c r="L108" i="12"/>
  <c r="L112" i="12"/>
  <c r="L116" i="12"/>
  <c r="L120" i="12"/>
  <c r="L124" i="12"/>
  <c r="L31" i="12"/>
  <c r="L8" i="12"/>
  <c r="AM72" i="14"/>
  <c r="AM80" i="14"/>
  <c r="AM96" i="14"/>
  <c r="P118" i="14"/>
  <c r="P22" i="14"/>
  <c r="AM104" i="14"/>
  <c r="AM16" i="14"/>
  <c r="AM131" i="14"/>
  <c r="AN131" i="14" s="1"/>
  <c r="S47" i="14"/>
  <c r="S126" i="14"/>
  <c r="AM128" i="14"/>
  <c r="AN128" i="14" s="1"/>
  <c r="S132" i="14"/>
  <c r="P107" i="14"/>
  <c r="P86" i="14"/>
  <c r="AK108" i="14"/>
  <c r="AK76" i="14"/>
  <c r="AK44" i="14"/>
  <c r="AK12" i="14"/>
  <c r="J127" i="14"/>
  <c r="P108" i="14"/>
  <c r="P68" i="14"/>
  <c r="AM20" i="14"/>
  <c r="AM92" i="14"/>
  <c r="AM120" i="14"/>
  <c r="P11" i="14"/>
  <c r="S18" i="14"/>
  <c r="AM12" i="14"/>
  <c r="AM44" i="14"/>
  <c r="AM100" i="14"/>
  <c r="AK45" i="14"/>
  <c r="AM88" i="14"/>
  <c r="P91" i="14"/>
  <c r="P27" i="14"/>
  <c r="I119" i="14"/>
  <c r="S102" i="14"/>
  <c r="AM76" i="14"/>
  <c r="AM108" i="14"/>
  <c r="AM123" i="14"/>
  <c r="P54" i="14"/>
  <c r="P129" i="14"/>
  <c r="P43" i="14"/>
  <c r="S79" i="14"/>
  <c r="AG62" i="14"/>
  <c r="AG86" i="14"/>
  <c r="P123" i="14"/>
  <c r="P76" i="14"/>
  <c r="P36" i="14"/>
  <c r="P122" i="14"/>
  <c r="P114" i="14"/>
  <c r="P106" i="14"/>
  <c r="P98" i="14"/>
  <c r="P90" i="14"/>
  <c r="S63" i="14"/>
  <c r="S91" i="14"/>
  <c r="AK93" i="14"/>
  <c r="AK29" i="14"/>
  <c r="AK36" i="14"/>
  <c r="I114" i="14"/>
  <c r="I123" i="14"/>
  <c r="AK128" i="14"/>
  <c r="AM130" i="14"/>
  <c r="AN130" i="14" s="1"/>
  <c r="P75" i="14"/>
  <c r="P28" i="14"/>
  <c r="P23" i="14"/>
  <c r="S90" i="14"/>
  <c r="S58" i="14"/>
  <c r="AK77" i="14"/>
  <c r="AK13" i="14"/>
  <c r="AG54" i="14"/>
  <c r="I95" i="14"/>
  <c r="S131" i="14"/>
  <c r="S89" i="14"/>
  <c r="S49" i="14"/>
  <c r="AM9" i="14"/>
  <c r="AM37" i="14"/>
  <c r="AM49" i="14"/>
  <c r="AM57" i="14"/>
  <c r="AM73" i="14"/>
  <c r="AM77" i="14"/>
  <c r="AM81" i="14"/>
  <c r="AM85" i="14"/>
  <c r="AM89" i="14"/>
  <c r="AM93" i="14"/>
  <c r="AM97" i="14"/>
  <c r="AM101" i="14"/>
  <c r="AM105" i="14"/>
  <c r="AK131" i="14"/>
  <c r="P100" i="14"/>
  <c r="P59" i="14"/>
  <c r="S122" i="14"/>
  <c r="S81" i="14"/>
  <c r="S95" i="14"/>
  <c r="AK61" i="14"/>
  <c r="AM10" i="14"/>
  <c r="AM38" i="14"/>
  <c r="AM42" i="14"/>
  <c r="AM50" i="14"/>
  <c r="AM54" i="14"/>
  <c r="AM70" i="14"/>
  <c r="AM74" i="14"/>
  <c r="AM78" i="14"/>
  <c r="AM82" i="14"/>
  <c r="AM90" i="14"/>
  <c r="AM94" i="14"/>
  <c r="AM98" i="14"/>
  <c r="AM102" i="14"/>
  <c r="AM106" i="14"/>
  <c r="AM110" i="14"/>
  <c r="AG78" i="14"/>
  <c r="I102" i="14"/>
  <c r="I107" i="14"/>
  <c r="AM126" i="14"/>
  <c r="AH127" i="14"/>
  <c r="P128" i="14"/>
  <c r="P92" i="14"/>
  <c r="S105" i="14"/>
  <c r="S30" i="14"/>
  <c r="S94" i="14"/>
  <c r="S86" i="14"/>
  <c r="S38" i="14"/>
  <c r="AK109" i="14"/>
  <c r="AK122" i="14"/>
  <c r="AK114" i="14"/>
  <c r="AK82" i="14"/>
  <c r="AK50" i="14"/>
  <c r="AK18" i="14"/>
  <c r="AM119" i="14"/>
  <c r="AM124" i="14"/>
  <c r="AG70" i="14"/>
  <c r="I103" i="14"/>
  <c r="I112" i="14"/>
  <c r="P12" i="14"/>
  <c r="S119" i="14"/>
  <c r="S103" i="14"/>
  <c r="S15" i="14"/>
  <c r="S26" i="14"/>
  <c r="AM18" i="14"/>
  <c r="AM34" i="14"/>
  <c r="AM66" i="14"/>
  <c r="AM86" i="14"/>
  <c r="AK127" i="14"/>
  <c r="P44" i="14"/>
  <c r="S73" i="14"/>
  <c r="S101" i="14"/>
  <c r="S85" i="14"/>
  <c r="AM15" i="14"/>
  <c r="AM23" i="14"/>
  <c r="AM39" i="14"/>
  <c r="AM51" i="14"/>
  <c r="AM55" i="14"/>
  <c r="AM59" i="14"/>
  <c r="AM63" i="14"/>
  <c r="AM71" i="14"/>
  <c r="AM75" i="14"/>
  <c r="AM79" i="14"/>
  <c r="AM83" i="14"/>
  <c r="AM87" i="14"/>
  <c r="AM91" i="14"/>
  <c r="AM95" i="14"/>
  <c r="AM99" i="14"/>
  <c r="AM103" i="14"/>
  <c r="AM107" i="14"/>
  <c r="AM127" i="14"/>
  <c r="AN127" i="14" s="1"/>
  <c r="AM129" i="14"/>
  <c r="AN129" i="14" s="1"/>
  <c r="P132" i="14"/>
  <c r="P124" i="14"/>
  <c r="P102" i="14"/>
  <c r="P70" i="14"/>
  <c r="P38" i="14"/>
  <c r="P20" i="14"/>
  <c r="S84" i="14"/>
  <c r="S20" i="14"/>
  <c r="AK98" i="14"/>
  <c r="AK34" i="14"/>
  <c r="AM122" i="14"/>
  <c r="AG129" i="14"/>
  <c r="AG53" i="14"/>
  <c r="AG61" i="14"/>
  <c r="AG69" i="14"/>
  <c r="AG77" i="14"/>
  <c r="AG85" i="14"/>
  <c r="AG131" i="14"/>
  <c r="I124" i="14"/>
  <c r="I116" i="14"/>
  <c r="I108" i="14"/>
  <c r="I100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126" i="14"/>
  <c r="I117" i="14"/>
  <c r="I109" i="14"/>
  <c r="I101" i="14"/>
  <c r="I118" i="14"/>
  <c r="I110" i="14"/>
  <c r="I121" i="14"/>
  <c r="I113" i="14"/>
  <c r="I105" i="14"/>
  <c r="I97" i="14"/>
  <c r="AG52" i="14"/>
  <c r="AG60" i="14"/>
  <c r="AG68" i="14"/>
  <c r="AG76" i="14"/>
  <c r="I96" i="14"/>
  <c r="I127" i="14"/>
  <c r="P116" i="14"/>
  <c r="P84" i="14"/>
  <c r="P52" i="14"/>
  <c r="S57" i="14"/>
  <c r="AK100" i="14"/>
  <c r="AK68" i="14"/>
  <c r="AH126" i="14"/>
  <c r="AG126" i="14"/>
  <c r="AG130" i="14"/>
  <c r="AG127" i="14"/>
  <c r="AG11" i="14"/>
  <c r="AG14" i="14"/>
  <c r="AG17" i="14"/>
  <c r="AG20" i="14"/>
  <c r="AG23" i="14"/>
  <c r="AG28" i="14"/>
  <c r="AG29" i="14"/>
  <c r="AG32" i="14"/>
  <c r="AG35" i="14"/>
  <c r="AG36" i="14"/>
  <c r="AG38" i="14"/>
  <c r="AG39" i="14"/>
  <c r="AG42" i="14"/>
  <c r="AG43" i="14"/>
  <c r="AG44" i="14"/>
  <c r="AG45" i="14"/>
  <c r="AG47" i="14"/>
  <c r="AG48" i="14"/>
  <c r="AG49" i="14"/>
  <c r="AG50" i="14"/>
  <c r="AG51" i="14"/>
  <c r="AG67" i="14"/>
  <c r="AG91" i="14"/>
  <c r="AG8" i="14"/>
  <c r="AG66" i="14"/>
  <c r="I94" i="14"/>
  <c r="I131" i="14"/>
  <c r="S121" i="14"/>
  <c r="S78" i="14"/>
  <c r="S17" i="14"/>
  <c r="S111" i="14"/>
  <c r="S71" i="14"/>
  <c r="S55" i="14"/>
  <c r="S39" i="14"/>
  <c r="S31" i="14"/>
  <c r="S23" i="14"/>
  <c r="S130" i="14"/>
  <c r="S129" i="14"/>
  <c r="S127" i="14"/>
  <c r="S8" i="14"/>
  <c r="S16" i="14"/>
  <c r="S24" i="14"/>
  <c r="S40" i="14"/>
  <c r="S48" i="14"/>
  <c r="S56" i="14"/>
  <c r="S64" i="14"/>
  <c r="S80" i="14"/>
  <c r="S88" i="14"/>
  <c r="S112" i="14"/>
  <c r="S120" i="14"/>
  <c r="S34" i="14"/>
  <c r="S50" i="14"/>
  <c r="S66" i="14"/>
  <c r="S82" i="14"/>
  <c r="S97" i="14"/>
  <c r="S9" i="14"/>
  <c r="S25" i="14"/>
  <c r="S98" i="14"/>
  <c r="S113" i="14"/>
  <c r="S74" i="14"/>
  <c r="AK106" i="14"/>
  <c r="AK90" i="14"/>
  <c r="AK74" i="14"/>
  <c r="AK58" i="14"/>
  <c r="AK42" i="14"/>
  <c r="AK26" i="14"/>
  <c r="AK10" i="14"/>
  <c r="AG57" i="14"/>
  <c r="AG65" i="14"/>
  <c r="AG73" i="14"/>
  <c r="AG81" i="14"/>
  <c r="AG89" i="14"/>
  <c r="I93" i="14"/>
  <c r="J128" i="14"/>
  <c r="I128" i="14"/>
  <c r="AK130" i="14"/>
  <c r="S118" i="14"/>
  <c r="S42" i="14"/>
  <c r="S14" i="14"/>
  <c r="S110" i="14"/>
  <c r="S70" i="14"/>
  <c r="S62" i="14"/>
  <c r="S54" i="14"/>
  <c r="S46" i="14"/>
  <c r="S22" i="14"/>
  <c r="AK124" i="14"/>
  <c r="AK92" i="14"/>
  <c r="AK60" i="14"/>
  <c r="AK28" i="14"/>
  <c r="AK121" i="14"/>
  <c r="AK105" i="14"/>
  <c r="AK89" i="14"/>
  <c r="AK73" i="14"/>
  <c r="AK57" i="14"/>
  <c r="AK41" i="14"/>
  <c r="AK25" i="14"/>
  <c r="AK9" i="14"/>
  <c r="AG9" i="14"/>
  <c r="AG12" i="14"/>
  <c r="AG15" i="14"/>
  <c r="AG18" i="14"/>
  <c r="AG21" i="14"/>
  <c r="AG24" i="14"/>
  <c r="AG31" i="14"/>
  <c r="AG34" i="14"/>
  <c r="AG37" i="14"/>
  <c r="AG41" i="14"/>
  <c r="AG59" i="14"/>
  <c r="AG83" i="14"/>
  <c r="AG58" i="14"/>
  <c r="AG82" i="14"/>
  <c r="AG90" i="14"/>
  <c r="I122" i="14"/>
  <c r="AG56" i="14"/>
  <c r="AG64" i="14"/>
  <c r="AG72" i="14"/>
  <c r="AG80" i="14"/>
  <c r="AG88" i="14"/>
  <c r="I99" i="14"/>
  <c r="AK126" i="14"/>
  <c r="P115" i="14"/>
  <c r="P99" i="14"/>
  <c r="P83" i="14"/>
  <c r="P67" i="14"/>
  <c r="P51" i="14"/>
  <c r="P35" i="14"/>
  <c r="P19" i="14"/>
  <c r="S114" i="14"/>
  <c r="S41" i="14"/>
  <c r="S10" i="14"/>
  <c r="AK116" i="14"/>
  <c r="AK84" i="14"/>
  <c r="AK52" i="14"/>
  <c r="AK20" i="14"/>
  <c r="AK120" i="14"/>
  <c r="AK112" i="14"/>
  <c r="AK104" i="14"/>
  <c r="AK96" i="14"/>
  <c r="AK88" i="14"/>
  <c r="AK80" i="14"/>
  <c r="AK72" i="14"/>
  <c r="AK64" i="14"/>
  <c r="AK56" i="14"/>
  <c r="AK48" i="14"/>
  <c r="AK40" i="14"/>
  <c r="AK32" i="14"/>
  <c r="AK24" i="14"/>
  <c r="AK16" i="14"/>
  <c r="AG10" i="14"/>
  <c r="AG13" i="14"/>
  <c r="AG16" i="14"/>
  <c r="AG19" i="14"/>
  <c r="AG22" i="14"/>
  <c r="AG25" i="14"/>
  <c r="AG26" i="14"/>
  <c r="AG27" i="14"/>
  <c r="AG30" i="14"/>
  <c r="AG33" i="14"/>
  <c r="AG40" i="14"/>
  <c r="AG46" i="14"/>
  <c r="AG75" i="14"/>
  <c r="AG74" i="14"/>
  <c r="I106" i="14"/>
  <c r="I111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AG55" i="14"/>
  <c r="AG63" i="14"/>
  <c r="AG71" i="14"/>
  <c r="AG79" i="14"/>
  <c r="AG87" i="14"/>
  <c r="I98" i="14"/>
  <c r="I104" i="14"/>
  <c r="I115" i="14"/>
  <c r="I120" i="14"/>
  <c r="I130" i="14"/>
  <c r="P82" i="14"/>
  <c r="P74" i="14"/>
  <c r="P66" i="14"/>
  <c r="P58" i="14"/>
  <c r="P50" i="14"/>
  <c r="P42" i="14"/>
  <c r="P34" i="14"/>
  <c r="P26" i="14"/>
  <c r="P18" i="14"/>
  <c r="P10" i="14"/>
  <c r="S106" i="14"/>
  <c r="S65" i="14"/>
  <c r="S33" i="14"/>
  <c r="AK119" i="14"/>
  <c r="AK111" i="14"/>
  <c r="AK103" i="14"/>
  <c r="AK95" i="14"/>
  <c r="AK87" i="14"/>
  <c r="AK79" i="14"/>
  <c r="AK71" i="14"/>
  <c r="AK63" i="14"/>
  <c r="AK55" i="14"/>
  <c r="AK47" i="14"/>
  <c r="AK39" i="14"/>
  <c r="AK31" i="14"/>
  <c r="AK23" i="14"/>
  <c r="AK15" i="14"/>
  <c r="AK132" i="14"/>
  <c r="AK8" i="14"/>
  <c r="AK11" i="14"/>
  <c r="AK19" i="14"/>
  <c r="AK27" i="14"/>
  <c r="AK35" i="14"/>
  <c r="AK43" i="14"/>
  <c r="AK51" i="14"/>
  <c r="AK59" i="14"/>
  <c r="AK67" i="14"/>
  <c r="AK75" i="14"/>
  <c r="AK83" i="14"/>
  <c r="AK91" i="14"/>
  <c r="AK99" i="14"/>
  <c r="AK107" i="14"/>
  <c r="AK115" i="14"/>
  <c r="AK123" i="14"/>
  <c r="AK21" i="14"/>
  <c r="AK37" i="14"/>
  <c r="AK53" i="14"/>
  <c r="AK69" i="14"/>
  <c r="AK85" i="14"/>
  <c r="AK101" i="14"/>
  <c r="AK117" i="14"/>
  <c r="AK129" i="14"/>
  <c r="AK17" i="14"/>
  <c r="AK33" i="14"/>
  <c r="AK49" i="14"/>
  <c r="AK65" i="14"/>
  <c r="AK81" i="14"/>
  <c r="AK97" i="14"/>
  <c r="AK113" i="14"/>
  <c r="AG128" i="14"/>
  <c r="AG124" i="14"/>
  <c r="AG123" i="14"/>
  <c r="AG122" i="14"/>
  <c r="AG121" i="14"/>
  <c r="AG120" i="14"/>
  <c r="AG119" i="14"/>
  <c r="AG118" i="14"/>
  <c r="AG117" i="14"/>
  <c r="AG116" i="14"/>
  <c r="AG115" i="14"/>
  <c r="AG114" i="14"/>
  <c r="AG113" i="14"/>
  <c r="AG112" i="14"/>
  <c r="AG111" i="14"/>
  <c r="AG110" i="14"/>
  <c r="AG109" i="14"/>
  <c r="AG108" i="14"/>
  <c r="AG107" i="14"/>
  <c r="AG106" i="14"/>
  <c r="AG105" i="14"/>
  <c r="AG104" i="14"/>
  <c r="AG103" i="14"/>
  <c r="AG102" i="14"/>
  <c r="AG101" i="14"/>
  <c r="AG100" i="14"/>
  <c r="AG99" i="14"/>
  <c r="AG98" i="14"/>
  <c r="AG97" i="14"/>
  <c r="AG96" i="14"/>
  <c r="AG95" i="14"/>
  <c r="AG94" i="14"/>
  <c r="AG93" i="14"/>
  <c r="AG92" i="14"/>
  <c r="P119" i="14"/>
  <c r="P103" i="14"/>
  <c r="P87" i="14"/>
  <c r="P71" i="14"/>
  <c r="P55" i="14"/>
  <c r="P39" i="14"/>
  <c r="S128" i="14"/>
  <c r="P121" i="14"/>
  <c r="P113" i="14"/>
  <c r="P105" i="14"/>
  <c r="P97" i="14"/>
  <c r="P89" i="14"/>
  <c r="P81" i="14"/>
  <c r="P73" i="14"/>
  <c r="P65" i="14"/>
  <c r="P57" i="14"/>
  <c r="P49" i="14"/>
  <c r="P41" i="14"/>
  <c r="P33" i="14"/>
  <c r="P25" i="14"/>
  <c r="P17" i="14"/>
  <c r="P9" i="14"/>
  <c r="S117" i="14"/>
  <c r="S109" i="14"/>
  <c r="S93" i="14"/>
  <c r="S77" i="14"/>
  <c r="S69" i="14"/>
  <c r="S61" i="14"/>
  <c r="S53" i="14"/>
  <c r="S45" i="14"/>
  <c r="S37" i="14"/>
  <c r="S29" i="14"/>
  <c r="S21" i="14"/>
  <c r="S13" i="14"/>
  <c r="AK118" i="14"/>
  <c r="AK110" i="14"/>
  <c r="AK102" i="14"/>
  <c r="AK94" i="14"/>
  <c r="AK86" i="14"/>
  <c r="AK78" i="14"/>
  <c r="AK70" i="14"/>
  <c r="AK62" i="14"/>
  <c r="AK54" i="14"/>
  <c r="AK46" i="14"/>
  <c r="AK38" i="14"/>
  <c r="AK30" i="14"/>
  <c r="AK22" i="14"/>
  <c r="AK14" i="14"/>
  <c r="I129" i="14"/>
  <c r="P111" i="14"/>
  <c r="P95" i="14"/>
  <c r="P79" i="14"/>
  <c r="P63" i="14"/>
  <c r="P47" i="14"/>
  <c r="P31" i="14"/>
  <c r="P15" i="14"/>
  <c r="P120" i="14"/>
  <c r="P112" i="14"/>
  <c r="P104" i="14"/>
  <c r="P96" i="14"/>
  <c r="P88" i="14"/>
  <c r="P80" i="14"/>
  <c r="P72" i="14"/>
  <c r="P64" i="14"/>
  <c r="P56" i="14"/>
  <c r="P48" i="14"/>
  <c r="P40" i="14"/>
  <c r="P32" i="14"/>
  <c r="P24" i="14"/>
  <c r="P16" i="14"/>
  <c r="P126" i="14"/>
  <c r="P13" i="14"/>
  <c r="P21" i="14"/>
  <c r="P29" i="14"/>
  <c r="P37" i="14"/>
  <c r="P45" i="14"/>
  <c r="P53" i="14"/>
  <c r="P61" i="14"/>
  <c r="P69" i="14"/>
  <c r="P77" i="14"/>
  <c r="P85" i="14"/>
  <c r="P93" i="14"/>
  <c r="P101" i="14"/>
  <c r="P109" i="14"/>
  <c r="P117" i="14"/>
  <c r="S124" i="14"/>
  <c r="S116" i="14"/>
  <c r="S108" i="14"/>
  <c r="S100" i="14"/>
  <c r="S92" i="14"/>
  <c r="S76" i="14"/>
  <c r="S68" i="14"/>
  <c r="S60" i="14"/>
  <c r="S52" i="14"/>
  <c r="S44" i="14"/>
  <c r="S36" i="14"/>
  <c r="S28" i="14"/>
  <c r="S12" i="14"/>
  <c r="P127" i="14"/>
  <c r="P130" i="14"/>
  <c r="P131" i="14"/>
  <c r="P110" i="14"/>
  <c r="P94" i="14"/>
  <c r="P78" i="14"/>
  <c r="P62" i="14"/>
  <c r="P46" i="14"/>
  <c r="P30" i="14"/>
  <c r="P14" i="14"/>
  <c r="P8" i="14"/>
  <c r="S123" i="14"/>
  <c r="S115" i="14"/>
  <c r="S107" i="14"/>
  <c r="S99" i="14"/>
  <c r="S83" i="14"/>
  <c r="S75" i="14"/>
  <c r="S67" i="14"/>
  <c r="S59" i="14"/>
  <c r="S51" i="14"/>
  <c r="S43" i="14"/>
  <c r="S35" i="14"/>
  <c r="S27" i="14"/>
  <c r="S19" i="14"/>
  <c r="S11" i="14"/>
  <c r="AN126" i="14"/>
  <c r="AM121" i="14"/>
  <c r="AM8" i="14"/>
  <c r="AM118" i="14"/>
  <c r="X123" i="13"/>
  <c r="X107" i="13"/>
  <c r="X99" i="13"/>
  <c r="X75" i="13"/>
  <c r="X67" i="13"/>
  <c r="X59" i="13"/>
  <c r="X51" i="13"/>
  <c r="X43" i="13"/>
  <c r="X66" i="13"/>
  <c r="X58" i="13"/>
  <c r="X34" i="13"/>
  <c r="X25" i="13"/>
  <c r="X83" i="13"/>
  <c r="R132" i="13"/>
  <c r="R131" i="13"/>
  <c r="R143" i="13"/>
  <c r="R151" i="13"/>
  <c r="R159" i="13"/>
  <c r="R167" i="13"/>
  <c r="R126" i="13"/>
  <c r="R139" i="13"/>
  <c r="R147" i="13"/>
  <c r="R155" i="13"/>
  <c r="R163" i="13"/>
  <c r="R140" i="13"/>
  <c r="R148" i="13"/>
  <c r="R156" i="13"/>
  <c r="R164" i="13"/>
  <c r="R162" i="13"/>
  <c r="R161" i="13"/>
  <c r="R153" i="13"/>
  <c r="R160" i="13"/>
  <c r="R136" i="13"/>
  <c r="R138" i="13"/>
  <c r="R165" i="13"/>
  <c r="R157" i="13"/>
  <c r="R149" i="13"/>
  <c r="R141" i="13"/>
  <c r="R154" i="13"/>
  <c r="R137" i="13"/>
  <c r="R168" i="13"/>
  <c r="R144" i="13"/>
  <c r="R169" i="13"/>
  <c r="R145" i="13"/>
  <c r="R152" i="13"/>
  <c r="R135" i="13"/>
  <c r="R146" i="13"/>
  <c r="R166" i="13"/>
  <c r="R158" i="13"/>
  <c r="R150" i="13"/>
  <c r="R142" i="13"/>
  <c r="R127" i="13"/>
  <c r="R128" i="13"/>
  <c r="R129" i="13"/>
  <c r="R130" i="13"/>
  <c r="X124" i="13"/>
  <c r="X52" i="13"/>
  <c r="X132" i="13"/>
  <c r="X13" i="13"/>
  <c r="X116" i="13"/>
  <c r="X50" i="13"/>
  <c r="X47" i="13"/>
  <c r="X108" i="13"/>
  <c r="X72" i="13"/>
  <c r="X96" i="13"/>
  <c r="X91" i="13"/>
  <c r="X80" i="13"/>
  <c r="T126" i="13"/>
  <c r="T127" i="13"/>
  <c r="X104" i="13"/>
  <c r="X112" i="13"/>
  <c r="X122" i="13"/>
  <c r="X114" i="13"/>
  <c r="X106" i="13"/>
  <c r="X98" i="13"/>
  <c r="X90" i="13"/>
  <c r="X82" i="13"/>
  <c r="X74" i="13"/>
  <c r="X42" i="13"/>
  <c r="X26" i="13"/>
  <c r="X18" i="13"/>
  <c r="X119" i="13"/>
  <c r="X11" i="13"/>
  <c r="X121" i="13"/>
  <c r="X118" i="13"/>
  <c r="X129" i="13"/>
  <c r="X9" i="13"/>
  <c r="X10" i="13"/>
  <c r="X12" i="13"/>
  <c r="X14" i="13"/>
  <c r="X15" i="13"/>
  <c r="X16" i="13"/>
  <c r="X17" i="13"/>
  <c r="X19" i="13"/>
  <c r="X20" i="13"/>
  <c r="X21" i="13"/>
  <c r="X22" i="13"/>
  <c r="X23" i="13"/>
  <c r="X24" i="13"/>
  <c r="X27" i="13"/>
  <c r="X28" i="13"/>
  <c r="X29" i="13"/>
  <c r="X30" i="13"/>
  <c r="X31" i="13"/>
  <c r="X32" i="13"/>
  <c r="X33" i="13"/>
  <c r="X35" i="13"/>
  <c r="X36" i="13"/>
  <c r="X37" i="13"/>
  <c r="X38" i="13"/>
  <c r="X39" i="13"/>
  <c r="X41" i="13"/>
  <c r="X49" i="13"/>
  <c r="X57" i="13"/>
  <c r="X65" i="13"/>
  <c r="X73" i="13"/>
  <c r="X81" i="13"/>
  <c r="X89" i="13"/>
  <c r="X97" i="13"/>
  <c r="X105" i="13"/>
  <c r="X113" i="13"/>
  <c r="T130" i="13"/>
  <c r="X130" i="13"/>
  <c r="X54" i="13"/>
  <c r="X62" i="13"/>
  <c r="X70" i="13"/>
  <c r="X78" i="13"/>
  <c r="X86" i="13"/>
  <c r="X94" i="13"/>
  <c r="X102" i="13"/>
  <c r="X110" i="13"/>
  <c r="X120" i="13"/>
  <c r="X127" i="13"/>
  <c r="T128" i="13"/>
  <c r="X103" i="13"/>
  <c r="X111" i="13"/>
  <c r="X45" i="13"/>
  <c r="X53" i="13"/>
  <c r="X69" i="13"/>
  <c r="X77" i="13"/>
  <c r="X85" i="13"/>
  <c r="X93" i="13"/>
  <c r="X101" i="13"/>
  <c r="T131" i="13"/>
  <c r="X131" i="13"/>
  <c r="X71" i="13"/>
  <c r="X79" i="13"/>
  <c r="X87" i="13"/>
  <c r="X44" i="13"/>
  <c r="X60" i="13"/>
  <c r="X68" i="13"/>
  <c r="X76" i="13"/>
  <c r="X84" i="13"/>
  <c r="X92" i="13"/>
  <c r="X100" i="13"/>
  <c r="X115" i="13"/>
  <c r="X128" i="13"/>
  <c r="V135" i="9"/>
  <c r="AT27" i="9"/>
  <c r="AT119" i="9"/>
  <c r="AT79" i="9"/>
  <c r="AT63" i="9"/>
  <c r="AT39" i="9"/>
  <c r="AT8" i="9"/>
  <c r="AT60" i="9"/>
  <c r="AT92" i="9"/>
  <c r="AT103" i="9"/>
  <c r="AT87" i="9"/>
  <c r="AT71" i="9"/>
  <c r="AT55" i="9"/>
  <c r="AT15" i="9"/>
  <c r="J34" i="9"/>
  <c r="AW120" i="9"/>
  <c r="AW16" i="9"/>
  <c r="AT124" i="9"/>
  <c r="AT108" i="9"/>
  <c r="AT76" i="9"/>
  <c r="AT28" i="9"/>
  <c r="AT12" i="9"/>
  <c r="AT91" i="9"/>
  <c r="AT59" i="9"/>
  <c r="AT118" i="9"/>
  <c r="AT110" i="9"/>
  <c r="AT102" i="9"/>
  <c r="AT94" i="9"/>
  <c r="AT86" i="9"/>
  <c r="AT78" i="9"/>
  <c r="AT70" i="9"/>
  <c r="AT62" i="9"/>
  <c r="AT54" i="9"/>
  <c r="AT46" i="9"/>
  <c r="AT38" i="9"/>
  <c r="AT30" i="9"/>
  <c r="AT130" i="9"/>
  <c r="AT127" i="9"/>
  <c r="V130" i="9"/>
  <c r="J13" i="9"/>
  <c r="J118" i="9"/>
  <c r="J113" i="9"/>
  <c r="V164" i="9"/>
  <c r="V132" i="9"/>
  <c r="AT123" i="9"/>
  <c r="AT44" i="9"/>
  <c r="AT126" i="9"/>
  <c r="V163" i="9"/>
  <c r="V145" i="9"/>
  <c r="AT43" i="9"/>
  <c r="J116" i="9"/>
  <c r="J36" i="9"/>
  <c r="AT75" i="9"/>
  <c r="V127" i="9"/>
  <c r="J68" i="9"/>
  <c r="V140" i="9"/>
  <c r="AT10" i="9"/>
  <c r="V126" i="9"/>
  <c r="AT132" i="9"/>
  <c r="J82" i="9"/>
  <c r="J66" i="9"/>
  <c r="AT120" i="9"/>
  <c r="AT72" i="9"/>
  <c r="AT16" i="9"/>
  <c r="AW127" i="9"/>
  <c r="J132" i="9"/>
  <c r="J28" i="9"/>
  <c r="AW58" i="9"/>
  <c r="AW129" i="9"/>
  <c r="AW38" i="9"/>
  <c r="AW8" i="9"/>
  <c r="AW13" i="9"/>
  <c r="AW21" i="9"/>
  <c r="AW29" i="9"/>
  <c r="AW37" i="9"/>
  <c r="AW45" i="9"/>
  <c r="AW53" i="9"/>
  <c r="AW61" i="9"/>
  <c r="AW77" i="9"/>
  <c r="AW85" i="9"/>
  <c r="AW93" i="9"/>
  <c r="AW101" i="9"/>
  <c r="AW109" i="9"/>
  <c r="AW117" i="9"/>
  <c r="AW39" i="9"/>
  <c r="AW79" i="9"/>
  <c r="AW102" i="9"/>
  <c r="AW122" i="9"/>
  <c r="AW54" i="9"/>
  <c r="AW22" i="9"/>
  <c r="AW42" i="9"/>
  <c r="AW82" i="9"/>
  <c r="AW103" i="9"/>
  <c r="AW14" i="9"/>
  <c r="AW74" i="9"/>
  <c r="AW46" i="9"/>
  <c r="AW66" i="9"/>
  <c r="AW86" i="9"/>
  <c r="AW106" i="9"/>
  <c r="AW128" i="9"/>
  <c r="AW26" i="9"/>
  <c r="AW47" i="9"/>
  <c r="AW87" i="9"/>
  <c r="AW110" i="9"/>
  <c r="AW71" i="9"/>
  <c r="AW34" i="9"/>
  <c r="AW95" i="9"/>
  <c r="AW50" i="9"/>
  <c r="AW70" i="9"/>
  <c r="AW90" i="9"/>
  <c r="AW111" i="9"/>
  <c r="AW130" i="9"/>
  <c r="AW31" i="9"/>
  <c r="AW94" i="9"/>
  <c r="AW114" i="9"/>
  <c r="AW55" i="9"/>
  <c r="AW118" i="9"/>
  <c r="J86" i="9"/>
  <c r="J70" i="9"/>
  <c r="J46" i="9"/>
  <c r="J30" i="9"/>
  <c r="J22" i="9"/>
  <c r="J14" i="9"/>
  <c r="J26" i="9"/>
  <c r="J124" i="9"/>
  <c r="J109" i="9"/>
  <c r="J58" i="9"/>
  <c r="J33" i="9"/>
  <c r="V148" i="9"/>
  <c r="V138" i="9"/>
  <c r="V154" i="9"/>
  <c r="AW98" i="9"/>
  <c r="V169" i="9"/>
  <c r="V153" i="9"/>
  <c r="V137" i="9"/>
  <c r="AW116" i="9"/>
  <c r="AW108" i="9"/>
  <c r="AW100" i="9"/>
  <c r="AW92" i="9"/>
  <c r="AW84" i="9"/>
  <c r="AW76" i="9"/>
  <c r="AW68" i="9"/>
  <c r="AW60" i="9"/>
  <c r="AW52" i="9"/>
  <c r="AW44" i="9"/>
  <c r="AW36" i="9"/>
  <c r="AW28" i="9"/>
  <c r="J106" i="9"/>
  <c r="J53" i="9"/>
  <c r="J21" i="9"/>
  <c r="J115" i="9"/>
  <c r="J107" i="9"/>
  <c r="J67" i="9"/>
  <c r="J43" i="9"/>
  <c r="J35" i="9"/>
  <c r="J27" i="9"/>
  <c r="J19" i="9"/>
  <c r="J11" i="9"/>
  <c r="V165" i="9"/>
  <c r="V149" i="9"/>
  <c r="AT121" i="9"/>
  <c r="AT113" i="9"/>
  <c r="AT105" i="9"/>
  <c r="AT97" i="9"/>
  <c r="AT89" i="9"/>
  <c r="AT81" i="9"/>
  <c r="AT73" i="9"/>
  <c r="AT65" i="9"/>
  <c r="AT57" i="9"/>
  <c r="AT49" i="9"/>
  <c r="AT41" i="9"/>
  <c r="AT33" i="9"/>
  <c r="AT25" i="9"/>
  <c r="AT17" i="9"/>
  <c r="AW123" i="9"/>
  <c r="AW115" i="9"/>
  <c r="AW107" i="9"/>
  <c r="AW99" i="9"/>
  <c r="AW91" i="9"/>
  <c r="AW83" i="9"/>
  <c r="AW75" i="9"/>
  <c r="AW67" i="9"/>
  <c r="AW59" i="9"/>
  <c r="AW51" i="9"/>
  <c r="AW43" i="9"/>
  <c r="AW35" i="9"/>
  <c r="AW27" i="9"/>
  <c r="AW19" i="9"/>
  <c r="AW11" i="9"/>
  <c r="J128" i="9"/>
  <c r="AT128" i="9"/>
  <c r="V131" i="9"/>
  <c r="J105" i="9"/>
  <c r="AT116" i="9"/>
  <c r="AT100" i="9"/>
  <c r="AT84" i="9"/>
  <c r="AT68" i="9"/>
  <c r="AT52" i="9"/>
  <c r="AT36" i="9"/>
  <c r="AT19" i="9"/>
  <c r="AT112" i="9"/>
  <c r="AT104" i="9"/>
  <c r="AT96" i="9"/>
  <c r="AT88" i="9"/>
  <c r="AT80" i="9"/>
  <c r="AT64" i="9"/>
  <c r="AT56" i="9"/>
  <c r="AT48" i="9"/>
  <c r="AT40" i="9"/>
  <c r="AT32" i="9"/>
  <c r="AT24" i="9"/>
  <c r="J131" i="9"/>
  <c r="AT131" i="9"/>
  <c r="J117" i="9"/>
  <c r="J65" i="9"/>
  <c r="J50" i="9"/>
  <c r="V162" i="9"/>
  <c r="V146" i="9"/>
  <c r="V159" i="9"/>
  <c r="V151" i="9"/>
  <c r="V143" i="9"/>
  <c r="AT115" i="9"/>
  <c r="AT99" i="9"/>
  <c r="AT83" i="9"/>
  <c r="AT67" i="9"/>
  <c r="AT51" i="9"/>
  <c r="AT35" i="9"/>
  <c r="AT18" i="9"/>
  <c r="AT26" i="9"/>
  <c r="AT34" i="9"/>
  <c r="AT42" i="9"/>
  <c r="AT50" i="9"/>
  <c r="AT58" i="9"/>
  <c r="AT66" i="9"/>
  <c r="AT74" i="9"/>
  <c r="AT82" i="9"/>
  <c r="AT90" i="9"/>
  <c r="AT98" i="9"/>
  <c r="AT106" i="9"/>
  <c r="AT114" i="9"/>
  <c r="AT122" i="9"/>
  <c r="AT9" i="9"/>
  <c r="AW113" i="9"/>
  <c r="AW105" i="9"/>
  <c r="AW97" i="9"/>
  <c r="AW89" i="9"/>
  <c r="AW81" i="9"/>
  <c r="AW73" i="9"/>
  <c r="AW65" i="9"/>
  <c r="AW57" i="9"/>
  <c r="AW49" i="9"/>
  <c r="AW41" i="9"/>
  <c r="AW33" i="9"/>
  <c r="AW25" i="9"/>
  <c r="AW17" i="9"/>
  <c r="V147" i="9"/>
  <c r="V128" i="9"/>
  <c r="J25" i="9"/>
  <c r="AW124" i="9"/>
  <c r="V129" i="9"/>
  <c r="V161" i="9"/>
  <c r="V166" i="9"/>
  <c r="V158" i="9"/>
  <c r="V150" i="9"/>
  <c r="V142" i="9"/>
  <c r="V136" i="9"/>
  <c r="V144" i="9"/>
  <c r="V152" i="9"/>
  <c r="V160" i="9"/>
  <c r="V168" i="9"/>
  <c r="AT111" i="9"/>
  <c r="AT95" i="9"/>
  <c r="AT47" i="9"/>
  <c r="AT31" i="9"/>
  <c r="AT22" i="9"/>
  <c r="AT14" i="9"/>
  <c r="AW112" i="9"/>
  <c r="AW104" i="9"/>
  <c r="AW96" i="9"/>
  <c r="AW88" i="9"/>
  <c r="AW80" i="9"/>
  <c r="AW72" i="9"/>
  <c r="AW64" i="9"/>
  <c r="AW56" i="9"/>
  <c r="AW48" i="9"/>
  <c r="AW40" i="9"/>
  <c r="AW32" i="9"/>
  <c r="AW24" i="9"/>
  <c r="J24" i="9"/>
  <c r="J32" i="9"/>
  <c r="J40" i="9"/>
  <c r="J48" i="9"/>
  <c r="J56" i="9"/>
  <c r="J112" i="9"/>
  <c r="V155" i="9"/>
  <c r="V139" i="9"/>
  <c r="J108" i="9"/>
  <c r="J41" i="9"/>
  <c r="J127" i="9"/>
  <c r="AW131" i="9"/>
  <c r="J114" i="9"/>
  <c r="J61" i="9"/>
  <c r="J45" i="9"/>
  <c r="J29" i="9"/>
  <c r="J119" i="9"/>
  <c r="J111" i="9"/>
  <c r="J55" i="9"/>
  <c r="J47" i="9"/>
  <c r="J39" i="9"/>
  <c r="J31" i="9"/>
  <c r="J8" i="9"/>
  <c r="V157" i="9"/>
  <c r="V141" i="9"/>
  <c r="AT11" i="9"/>
  <c r="AT117" i="9"/>
  <c r="AT109" i="9"/>
  <c r="AT101" i="9"/>
  <c r="AT93" i="9"/>
  <c r="AT85" i="9"/>
  <c r="AT77" i="9"/>
  <c r="AT69" i="9"/>
  <c r="AT61" i="9"/>
  <c r="AT53" i="9"/>
  <c r="AT45" i="9"/>
  <c r="AT37" i="9"/>
  <c r="AT29" i="9"/>
  <c r="AT21" i="9"/>
  <c r="AT13" i="9"/>
  <c r="P54" i="11"/>
  <c r="AN102" i="11"/>
  <c r="AN94" i="11"/>
  <c r="AN86" i="11"/>
  <c r="AN78" i="11"/>
  <c r="AN62" i="11"/>
  <c r="AN54" i="11"/>
  <c r="AN46" i="11"/>
  <c r="AN38" i="11"/>
  <c r="AN30" i="11"/>
  <c r="AN14" i="11"/>
  <c r="AQ10" i="11"/>
  <c r="AQ11" i="11"/>
  <c r="AQ28" i="11"/>
  <c r="J35" i="11"/>
  <c r="AQ43" i="11"/>
  <c r="AQ58" i="11"/>
  <c r="AQ59" i="11"/>
  <c r="AQ114" i="11"/>
  <c r="AQ115" i="11"/>
  <c r="AQ107" i="11"/>
  <c r="P51" i="11"/>
  <c r="P55" i="11"/>
  <c r="P8" i="11"/>
  <c r="AE127" i="11"/>
  <c r="AN117" i="11"/>
  <c r="AN89" i="11"/>
  <c r="AN33" i="11"/>
  <c r="AN9" i="11"/>
  <c r="AQ9" i="11"/>
  <c r="AQ21" i="11"/>
  <c r="AQ26" i="11"/>
  <c r="AQ27" i="11"/>
  <c r="J34" i="11"/>
  <c r="P119" i="11"/>
  <c r="AN85" i="11"/>
  <c r="AN69" i="11"/>
  <c r="J29" i="11"/>
  <c r="AQ89" i="11"/>
  <c r="AQ73" i="11"/>
  <c r="AQ49" i="11"/>
  <c r="AB35" i="11"/>
  <c r="J36" i="11"/>
  <c r="P127" i="11"/>
  <c r="AK127" i="11"/>
  <c r="AQ128" i="11"/>
  <c r="AN129" i="11"/>
  <c r="AQ96" i="11"/>
  <c r="AQ80" i="11"/>
  <c r="AQ64" i="11"/>
  <c r="AQ32" i="11"/>
  <c r="AQ67" i="11"/>
  <c r="AQ66" i="11"/>
  <c r="AQ62" i="11"/>
  <c r="AQ34" i="11"/>
  <c r="AQ31" i="11"/>
  <c r="AQ30" i="11"/>
  <c r="AQ103" i="11"/>
  <c r="AQ99" i="11"/>
  <c r="AQ95" i="11"/>
  <c r="AQ92" i="11"/>
  <c r="AQ90" i="11"/>
  <c r="AQ79" i="11"/>
  <c r="AQ76" i="11"/>
  <c r="AQ74" i="11"/>
  <c r="AQ70" i="11"/>
  <c r="AQ130" i="11"/>
  <c r="AQ127" i="11"/>
  <c r="AQ102" i="11"/>
  <c r="AQ100" i="11"/>
  <c r="AQ98" i="11"/>
  <c r="AQ94" i="11"/>
  <c r="AQ91" i="11"/>
  <c r="AQ86" i="11"/>
  <c r="AQ84" i="11"/>
  <c r="AQ82" i="11"/>
  <c r="AQ78" i="11"/>
  <c r="AQ75" i="11"/>
  <c r="AQ71" i="11"/>
  <c r="AQ55" i="11"/>
  <c r="AQ54" i="11"/>
  <c r="AQ51" i="11"/>
  <c r="AQ50" i="11"/>
  <c r="AQ23" i="11"/>
  <c r="AQ22" i="11"/>
  <c r="AQ129" i="11"/>
  <c r="AN109" i="11"/>
  <c r="AN45" i="11"/>
  <c r="AN122" i="11"/>
  <c r="AN106" i="11"/>
  <c r="AN90" i="11"/>
  <c r="AN74" i="11"/>
  <c r="AN58" i="11"/>
  <c r="AN42" i="11"/>
  <c r="AN26" i="11"/>
  <c r="AN10" i="11"/>
  <c r="AN12" i="11"/>
  <c r="AN36" i="11"/>
  <c r="AN52" i="11"/>
  <c r="AN84" i="11"/>
  <c r="AN100" i="11"/>
  <c r="AN116" i="11"/>
  <c r="AN128" i="11"/>
  <c r="AN20" i="11"/>
  <c r="AN28" i="11"/>
  <c r="AN44" i="11"/>
  <c r="AN60" i="11"/>
  <c r="AN92" i="11"/>
  <c r="AN108" i="11"/>
  <c r="AN16" i="11"/>
  <c r="AN32" i="11"/>
  <c r="AN48" i="11"/>
  <c r="AN96" i="11"/>
  <c r="AN112" i="11"/>
  <c r="AN8" i="11"/>
  <c r="AN24" i="11"/>
  <c r="AN88" i="11"/>
  <c r="AN104" i="11"/>
  <c r="AN120" i="11"/>
  <c r="J31" i="11"/>
  <c r="AQ36" i="11"/>
  <c r="J112" i="11"/>
  <c r="AQ122" i="11"/>
  <c r="AQ123" i="11"/>
  <c r="AQ111" i="11"/>
  <c r="AQ110" i="11"/>
  <c r="AE46" i="11"/>
  <c r="AN105" i="11"/>
  <c r="AN41" i="11"/>
  <c r="AN21" i="11"/>
  <c r="AN11" i="11"/>
  <c r="J21" i="11"/>
  <c r="AK39" i="11"/>
  <c r="AN81" i="11"/>
  <c r="AQ18" i="11"/>
  <c r="AQ19" i="11"/>
  <c r="J32" i="11"/>
  <c r="AQ37" i="11"/>
  <c r="AQ39" i="11"/>
  <c r="J28" i="11"/>
  <c r="AQ104" i="11"/>
  <c r="AQ88" i="11"/>
  <c r="AQ72" i="11"/>
  <c r="AQ48" i="11"/>
  <c r="AQ24" i="11"/>
  <c r="AN65" i="11"/>
  <c r="AN25" i="11"/>
  <c r="AN114" i="11"/>
  <c r="AN98" i="11"/>
  <c r="AN82" i="11"/>
  <c r="AN66" i="11"/>
  <c r="AN50" i="11"/>
  <c r="AN34" i="11"/>
  <c r="AN18" i="11"/>
  <c r="AQ35" i="11"/>
  <c r="AN130" i="11"/>
  <c r="P68" i="11"/>
  <c r="AE62" i="11"/>
  <c r="AK86" i="11"/>
  <c r="AK32" i="11"/>
  <c r="AK105" i="11"/>
  <c r="AK85" i="11"/>
  <c r="AK8" i="11"/>
  <c r="AK28" i="11"/>
  <c r="AK36" i="11"/>
  <c r="AK44" i="11"/>
  <c r="AN61" i="11"/>
  <c r="AQ81" i="11"/>
  <c r="AQ65" i="11"/>
  <c r="AQ33" i="11"/>
  <c r="J64" i="11"/>
  <c r="J84" i="11"/>
  <c r="AQ13" i="11"/>
  <c r="AQ14" i="11"/>
  <c r="AQ15" i="11"/>
  <c r="J23" i="11"/>
  <c r="AQ45" i="11"/>
  <c r="AQ117" i="11"/>
  <c r="AQ118" i="11"/>
  <c r="AQ119" i="11"/>
  <c r="AN126" i="11"/>
  <c r="J105" i="11"/>
  <c r="AQ132" i="11"/>
  <c r="AQ109" i="11"/>
  <c r="AQ101" i="11"/>
  <c r="AQ93" i="11"/>
  <c r="AQ85" i="11"/>
  <c r="AQ77" i="11"/>
  <c r="AQ69" i="11"/>
  <c r="AQ61" i="11"/>
  <c r="AQ53" i="11"/>
  <c r="AQ29" i="11"/>
  <c r="AN57" i="11"/>
  <c r="AN37" i="11"/>
  <c r="AN17" i="11"/>
  <c r="AB129" i="11"/>
  <c r="AN132" i="11"/>
  <c r="AN119" i="11"/>
  <c r="AN111" i="11"/>
  <c r="AN103" i="11"/>
  <c r="AN95" i="11"/>
  <c r="AN87" i="11"/>
  <c r="AN71" i="11"/>
  <c r="AN63" i="11"/>
  <c r="AN55" i="11"/>
  <c r="AN39" i="11"/>
  <c r="AN31" i="11"/>
  <c r="AN23" i="11"/>
  <c r="AN15" i="11"/>
  <c r="J58" i="11"/>
  <c r="AQ106" i="11"/>
  <c r="AB126" i="11"/>
  <c r="J22" i="11"/>
  <c r="J43" i="11"/>
  <c r="J86" i="11"/>
  <c r="J103" i="11"/>
  <c r="J106" i="11"/>
  <c r="AN131" i="11"/>
  <c r="AN123" i="11"/>
  <c r="AN107" i="11"/>
  <c r="AN99" i="11"/>
  <c r="AN91" i="11"/>
  <c r="AN83" i="11"/>
  <c r="AN75" i="11"/>
  <c r="AN67" i="11"/>
  <c r="AN59" i="11"/>
  <c r="AN51" i="11"/>
  <c r="AN43" i="11"/>
  <c r="J10" i="11"/>
  <c r="AB112" i="11"/>
  <c r="AB104" i="11"/>
  <c r="AB96" i="11"/>
  <c r="AB88" i="11"/>
  <c r="AB80" i="11"/>
  <c r="AB72" i="11"/>
  <c r="AB56" i="11"/>
  <c r="AB48" i="11"/>
  <c r="AB40" i="11"/>
  <c r="AB24" i="11"/>
  <c r="AB16" i="11"/>
  <c r="AB15" i="11"/>
  <c r="AB91" i="11"/>
  <c r="AB27" i="11"/>
  <c r="AB119" i="11"/>
  <c r="AB111" i="11"/>
  <c r="AB103" i="11"/>
  <c r="AB95" i="11"/>
  <c r="AB87" i="11"/>
  <c r="AB79" i="11"/>
  <c r="AB71" i="11"/>
  <c r="AB63" i="11"/>
  <c r="AB55" i="11"/>
  <c r="AB47" i="11"/>
  <c r="AB39" i="11"/>
  <c r="AB31" i="11"/>
  <c r="AB23" i="11"/>
  <c r="AE94" i="11"/>
  <c r="AE54" i="11"/>
  <c r="AE49" i="11"/>
  <c r="AE41" i="11"/>
  <c r="AE33" i="11"/>
  <c r="AE25" i="11"/>
  <c r="AE15" i="11"/>
  <c r="AE8" i="11"/>
  <c r="AB132" i="11"/>
  <c r="AB83" i="11"/>
  <c r="AB19" i="11"/>
  <c r="AB75" i="11"/>
  <c r="AB109" i="11"/>
  <c r="AB85" i="11"/>
  <c r="AB61" i="11"/>
  <c r="AB37" i="11"/>
  <c r="AB13" i="11"/>
  <c r="AE118" i="11"/>
  <c r="AE38" i="11"/>
  <c r="AB116" i="11"/>
  <c r="AB92" i="11"/>
  <c r="AB68" i="11"/>
  <c r="AB44" i="11"/>
  <c r="AB20" i="11"/>
  <c r="AE83" i="11"/>
  <c r="AB128" i="11"/>
  <c r="AB123" i="11"/>
  <c r="AB59" i="11"/>
  <c r="AE110" i="11"/>
  <c r="AE78" i="11"/>
  <c r="AE22" i="11"/>
  <c r="AE53" i="11"/>
  <c r="AE45" i="11"/>
  <c r="AE37" i="11"/>
  <c r="AE29" i="11"/>
  <c r="AE20" i="11"/>
  <c r="AB130" i="11"/>
  <c r="AB11" i="11"/>
  <c r="AB101" i="11"/>
  <c r="AB77" i="11"/>
  <c r="AB53" i="11"/>
  <c r="AB29" i="11"/>
  <c r="AE126" i="11"/>
  <c r="AB67" i="11"/>
  <c r="AB108" i="11"/>
  <c r="AB84" i="11"/>
  <c r="AB60" i="11"/>
  <c r="AB36" i="11"/>
  <c r="AB12" i="11"/>
  <c r="AE12" i="11"/>
  <c r="AE128" i="11"/>
  <c r="AB115" i="11"/>
  <c r="AB51" i="11"/>
  <c r="AE14" i="11"/>
  <c r="AE52" i="11"/>
  <c r="AE44" i="11"/>
  <c r="AE36" i="11"/>
  <c r="AE28" i="11"/>
  <c r="AB117" i="11"/>
  <c r="AB93" i="11"/>
  <c r="AB69" i="11"/>
  <c r="AB45" i="11"/>
  <c r="AB21" i="11"/>
  <c r="AE86" i="11"/>
  <c r="AB124" i="11"/>
  <c r="AB100" i="11"/>
  <c r="AB76" i="11"/>
  <c r="AB52" i="11"/>
  <c r="AB28" i="11"/>
  <c r="AE30" i="11"/>
  <c r="AB107" i="11"/>
  <c r="AB43" i="11"/>
  <c r="AB121" i="11"/>
  <c r="AB113" i="11"/>
  <c r="AB105" i="11"/>
  <c r="AB97" i="11"/>
  <c r="AE102" i="11"/>
  <c r="AE70" i="11"/>
  <c r="AE9" i="11"/>
  <c r="AB127" i="11"/>
  <c r="AE130" i="11"/>
  <c r="AB122" i="11"/>
  <c r="AB114" i="11"/>
  <c r="AB106" i="11"/>
  <c r="AB98" i="11"/>
  <c r="AB90" i="11"/>
  <c r="AB82" i="11"/>
  <c r="AB74" i="11"/>
  <c r="AB66" i="11"/>
  <c r="AB58" i="11"/>
  <c r="AB50" i="11"/>
  <c r="AB42" i="11"/>
  <c r="AB34" i="11"/>
  <c r="AB26" i="11"/>
  <c r="AB18" i="11"/>
  <c r="AB10" i="11"/>
  <c r="AE117" i="11"/>
  <c r="AE109" i="11"/>
  <c r="AE101" i="11"/>
  <c r="AE93" i="11"/>
  <c r="AE85" i="11"/>
  <c r="AE77" i="11"/>
  <c r="AE69" i="11"/>
  <c r="AE61" i="11"/>
  <c r="AE21" i="11"/>
  <c r="AE13" i="11"/>
  <c r="AE11" i="11"/>
  <c r="AB89" i="11"/>
  <c r="AB81" i="11"/>
  <c r="AB73" i="11"/>
  <c r="AB65" i="11"/>
  <c r="AB57" i="11"/>
  <c r="AB49" i="11"/>
  <c r="AB41" i="11"/>
  <c r="AB33" i="11"/>
  <c r="AB25" i="11"/>
  <c r="AB17" i="11"/>
  <c r="AB9" i="11"/>
  <c r="AE124" i="11"/>
  <c r="AE116" i="11"/>
  <c r="AE108" i="11"/>
  <c r="AE100" i="11"/>
  <c r="AE92" i="11"/>
  <c r="AE84" i="11"/>
  <c r="AE76" i="11"/>
  <c r="AE68" i="11"/>
  <c r="AE60" i="11"/>
  <c r="AE43" i="11"/>
  <c r="AE19" i="11"/>
  <c r="AE10" i="11"/>
  <c r="AE122" i="11"/>
  <c r="AE98" i="11"/>
  <c r="AE74" i="11"/>
  <c r="AE18" i="11"/>
  <c r="AB118" i="11"/>
  <c r="AB110" i="11"/>
  <c r="AB102" i="11"/>
  <c r="AB94" i="11"/>
  <c r="AB86" i="11"/>
  <c r="AB78" i="11"/>
  <c r="AB70" i="11"/>
  <c r="AB62" i="11"/>
  <c r="AB54" i="11"/>
  <c r="AB46" i="11"/>
  <c r="AB38" i="11"/>
  <c r="AB30" i="11"/>
  <c r="AB22" i="11"/>
  <c r="AB14" i="11"/>
  <c r="AE121" i="11"/>
  <c r="AE113" i="11"/>
  <c r="AE105" i="11"/>
  <c r="AE97" i="11"/>
  <c r="AE89" i="11"/>
  <c r="AE81" i="11"/>
  <c r="AE73" i="11"/>
  <c r="AE65" i="11"/>
  <c r="AE57" i="11"/>
  <c r="AE17" i="11"/>
  <c r="AB8" i="11"/>
  <c r="AE67" i="11"/>
  <c r="AE51" i="11"/>
  <c r="AE35" i="11"/>
  <c r="AE129" i="11"/>
  <c r="AB131" i="11"/>
  <c r="AE106" i="11"/>
  <c r="AE82" i="11"/>
  <c r="AE66" i="11"/>
  <c r="AE131" i="11"/>
  <c r="AE120" i="11"/>
  <c r="AE112" i="11"/>
  <c r="AE104" i="11"/>
  <c r="AE96" i="11"/>
  <c r="AE88" i="11"/>
  <c r="AE80" i="11"/>
  <c r="AE72" i="11"/>
  <c r="AE64" i="11"/>
  <c r="AE56" i="11"/>
  <c r="AE48" i="11"/>
  <c r="AE40" i="11"/>
  <c r="AE32" i="11"/>
  <c r="AE24" i="11"/>
  <c r="AE59" i="11"/>
  <c r="AE27" i="11"/>
  <c r="AE114" i="11"/>
  <c r="AE90" i="11"/>
  <c r="AE58" i="11"/>
  <c r="AE119" i="11"/>
  <c r="AE111" i="11"/>
  <c r="AE103" i="11"/>
  <c r="AE95" i="11"/>
  <c r="AE87" i="11"/>
  <c r="AE79" i="11"/>
  <c r="AE71" i="11"/>
  <c r="AE63" i="11"/>
  <c r="AE55" i="11"/>
  <c r="AE47" i="11"/>
  <c r="AE39" i="11"/>
  <c r="AE31" i="11"/>
  <c r="AN132" i="14" l="1"/>
</calcChain>
</file>

<file path=xl/sharedStrings.xml><?xml version="1.0" encoding="utf-8"?>
<sst xmlns="http://schemas.openxmlformats.org/spreadsheetml/2006/main" count="6910" uniqueCount="506">
  <si>
    <t>Compromiso</t>
  </si>
  <si>
    <t>1. Mejor acceso a servicios y equipamientos públicos básicos</t>
  </si>
  <si>
    <t>Atributo</t>
  </si>
  <si>
    <t>Accesibilidad a áreas verdes</t>
  </si>
  <si>
    <t>Accesibilidad a salud primaria pública</t>
  </si>
  <si>
    <t>Accesibilidad educación básica</t>
  </si>
  <si>
    <t>Accesibilidad educación inicial</t>
  </si>
  <si>
    <t>ID</t>
  </si>
  <si>
    <t>BPU_20</t>
  </si>
  <si>
    <t>BPU_21</t>
  </si>
  <si>
    <t>BPU_22</t>
  </si>
  <si>
    <t>BPU_23</t>
  </si>
  <si>
    <t>BPU_28A</t>
  </si>
  <si>
    <t>BPU_28B</t>
  </si>
  <si>
    <t>BPU_29</t>
  </si>
  <si>
    <t>BPU_7</t>
  </si>
  <si>
    <t>BPU_8</t>
  </si>
  <si>
    <t>BPU_3</t>
  </si>
  <si>
    <t>BPU_4</t>
  </si>
  <si>
    <t>BPU_1</t>
  </si>
  <si>
    <t>Indicador / Título del recurso</t>
  </si>
  <si>
    <t>Distancia a plazas públicas</t>
  </si>
  <si>
    <t xml:space="preserve">Superficie de plazas públicas por habitante que cumple estándar de distancia (400 metros) </t>
  </si>
  <si>
    <t>Distancia a parques públicos</t>
  </si>
  <si>
    <t>Superficie de parques públicos por habitante que cumple estándar de distancia (3000 metros)</t>
  </si>
  <si>
    <t>Porcentaje de población atendida por el sistema de plazas públicas</t>
  </si>
  <si>
    <t>Porcentaje de población atendida por el sistema de parques públicos</t>
  </si>
  <si>
    <t xml:space="preserve">Superficie de áreas verdes públicas por habitante </t>
  </si>
  <si>
    <t>Distancia a centros de salud primaria</t>
  </si>
  <si>
    <t xml:space="preserve">Cantidad de jornadas diarias completas de trabajo de médicos en salud primaria por cada 10.000 habitantes </t>
  </si>
  <si>
    <t>Distancia a establecimientos de educación básica</t>
  </si>
  <si>
    <t xml:space="preserve">Razón entre disponibilidad efectiva de matrículas y demanda potencial por educación básica </t>
  </si>
  <si>
    <t>Distancia a establecimientos de educación inicial</t>
  </si>
  <si>
    <t>Escala del indicador</t>
  </si>
  <si>
    <t>Comuna</t>
  </si>
  <si>
    <t>Tipo: evaluación o caracterización</t>
  </si>
  <si>
    <t>Evaluación</t>
  </si>
  <si>
    <t>ESTÁNDAR CNDU</t>
  </si>
  <si>
    <t>400 metros de distancia máxima (estándar anglosajón 1/4 milla)</t>
  </si>
  <si>
    <t>No tiene estándar</t>
  </si>
  <si>
    <t>3.000 metros - estándar de community park</t>
  </si>
  <si>
    <t>Estándar establecido por CNDU</t>
  </si>
  <si>
    <t>1.500 metros de distancia máxima (equivalente a 1 milla estándar internacional)</t>
  </si>
  <si>
    <t xml:space="preserve">1.000 metros de distancia máxima </t>
  </si>
  <si>
    <t>Igual o mayor a 1</t>
  </si>
  <si>
    <t>Región</t>
  </si>
  <si>
    <t>Provincia</t>
  </si>
  <si>
    <t>Área</t>
  </si>
  <si>
    <t>Nombre Ciudad</t>
  </si>
  <si>
    <t>Cod_Ciudad</t>
  </si>
  <si>
    <t>Unidad / Forma de representación</t>
  </si>
  <si>
    <t>Metros lineales</t>
  </si>
  <si>
    <t>Normalización</t>
  </si>
  <si>
    <t>Brecha</t>
  </si>
  <si>
    <t>Metros cuadrados/ Habitante</t>
  </si>
  <si>
    <t>Percentil</t>
  </si>
  <si>
    <t>Porcentaje</t>
  </si>
  <si>
    <t>Jornadas diarias de médicos / 10.000 habitantes</t>
  </si>
  <si>
    <t>Matrículas/ Población</t>
  </si>
  <si>
    <t>TARAPACÁ</t>
  </si>
  <si>
    <t>IQUIQUE</t>
  </si>
  <si>
    <t>OTRAS COMUNAS</t>
  </si>
  <si>
    <t>IQUIQUE – ALTO HOSPICIO</t>
  </si>
  <si>
    <t>ALTO HOSPICIO</t>
  </si>
  <si>
    <t>ANTOFAGASTA</t>
  </si>
  <si>
    <t>EL LOA</t>
  </si>
  <si>
    <t>CALAMA</t>
  </si>
  <si>
    <t>ATACAMA</t>
  </si>
  <si>
    <t>COPIAPÓ</t>
  </si>
  <si>
    <t>COPIAPÓ – TIERRA AMARILLA</t>
  </si>
  <si>
    <t>TIERRA AMARILLA</t>
  </si>
  <si>
    <t>HUASCO</t>
  </si>
  <si>
    <t>VALLENAR</t>
  </si>
  <si>
    <t>COQUIMBO</t>
  </si>
  <si>
    <t>ELQUI</t>
  </si>
  <si>
    <t>LA SERENA – COQUIMBO</t>
  </si>
  <si>
    <t>LA SERENA</t>
  </si>
  <si>
    <t>LIMARÍ</t>
  </si>
  <si>
    <t>OVALLE</t>
  </si>
  <si>
    <t>VALPARAÍSO</t>
  </si>
  <si>
    <t>GRAN VALPARAÍSO</t>
  </si>
  <si>
    <t>CASABLANCA</t>
  </si>
  <si>
    <t>S/I</t>
  </si>
  <si>
    <t>CONCÓN</t>
  </si>
  <si>
    <t>PUCHUNCAVÍ</t>
  </si>
  <si>
    <t>QUINTERO</t>
  </si>
  <si>
    <t>VIÑA DEL MAR</t>
  </si>
  <si>
    <t>LOS ANDES</t>
  </si>
  <si>
    <t>LOS ANDES – SAN ESTEBAN</t>
  </si>
  <si>
    <t>SAN ESTEBAN</t>
  </si>
  <si>
    <t>QUILLOTA</t>
  </si>
  <si>
    <t>QUILLOTA – LA CALERA – LA CRUZ – HIJUELA</t>
  </si>
  <si>
    <t>CALERA</t>
  </si>
  <si>
    <t>HIJUELAS</t>
  </si>
  <si>
    <t>LA CRUZ</t>
  </si>
  <si>
    <t>Alta</t>
  </si>
  <si>
    <t>SAN ANTONIO</t>
  </si>
  <si>
    <t>SAN ANTONIO – CARTAGENA – SANTO DOMINGO</t>
  </si>
  <si>
    <t>CARTAGENA</t>
  </si>
  <si>
    <t>SANTO DOMINGO</t>
  </si>
  <si>
    <t>SAN FELIPE DE ACONCAGUA</t>
  </si>
  <si>
    <t>SAN FELIPE</t>
  </si>
  <si>
    <t>MARGA MARGA</t>
  </si>
  <si>
    <t>QUILPUÉ</t>
  </si>
  <si>
    <t>LIMACHE</t>
  </si>
  <si>
    <t>OLMUÉ</t>
  </si>
  <si>
    <t>VILLA ALEMANA</t>
  </si>
  <si>
    <t>O’HIGGINS</t>
  </si>
  <si>
    <t>CACHAPOAL</t>
  </si>
  <si>
    <t>RANCAGUA – MACHALÍ</t>
  </si>
  <si>
    <t>RANCAGUA</t>
  </si>
  <si>
    <t>MACHALÍ</t>
  </si>
  <si>
    <t>RENGO</t>
  </si>
  <si>
    <t>COLCHAGUA</t>
  </si>
  <si>
    <t>SAN FERNANDO</t>
  </si>
  <si>
    <t>MAULE</t>
  </si>
  <si>
    <t>TALCA</t>
  </si>
  <si>
    <t>TALCA – CULENAR</t>
  </si>
  <si>
    <t>CONSTITUCIÓN</t>
  </si>
  <si>
    <t>CURICÓ</t>
  </si>
  <si>
    <t>CURICÓ – RAUCO – ROMERAL</t>
  </si>
  <si>
    <t>RAUCO</t>
  </si>
  <si>
    <t>ROMERAL</t>
  </si>
  <si>
    <t>LINARES</t>
  </si>
  <si>
    <t>BIOBÍO</t>
  </si>
  <si>
    <t>CONCEPCIÓN</t>
  </si>
  <si>
    <t>GRAN CONCEPCIÓN</t>
  </si>
  <si>
    <t>CORONEL</t>
  </si>
  <si>
    <t>CHIGUAYANTE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</si>
  <si>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</si>
  <si>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</si>
  <si>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</si>
  <si>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</si>
  <si>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</si>
  <si>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</si>
  <si>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</si>
  <si>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</si>
  <si>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LOS ÁNGELES – NACIMIENTO</t>
  </si>
  <si>
    <t>LOS ÁNGELES</t>
  </si>
  <si>
    <t>NACIMIENTO</t>
  </si>
  <si>
    <t>LA ARAUCANÍA</t>
  </si>
  <si>
    <t>CAUTÍN</t>
  </si>
  <si>
    <t>TEMUCO – PADRE LAS CASAS</t>
  </si>
  <si>
    <t>TEMUCO</t>
  </si>
  <si>
    <t>PADRE LAS CASAS</t>
  </si>
  <si>
    <t>VILLARRICA</t>
  </si>
  <si>
    <t>MALLECO</t>
  </si>
  <si>
    <t>ANGOL</t>
  </si>
  <si>
    <t>LOS LAGOS</t>
  </si>
  <si>
    <t>LLANQUIHUE</t>
  </si>
  <si>
    <t>PUERTO MONTT – PUERTO VARAS</t>
  </si>
  <si>
    <t>PUERTO MONTT</t>
  </si>
  <si>
    <t>PUERTO VARAS</t>
  </si>
  <si>
    <t>CHILOÉ</t>
  </si>
  <si>
    <t>CASTRO</t>
  </si>
  <si>
    <t>OSORNO</t>
  </si>
  <si>
    <t>AYSÉN</t>
  </si>
  <si>
    <t>COYHAIQUE</t>
  </si>
  <si>
    <t>MAGALLANES</t>
  </si>
  <si>
    <t>PUNTA ARENAS</t>
  </si>
  <si>
    <t>METROPOLITANA</t>
  </si>
  <si>
    <t>SANTIAGO</t>
  </si>
  <si>
    <t>GRAN 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</si>
  <si>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</si>
  <si>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</si>
  <si>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</si>
  <si>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</si>
  <si>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</si>
  <si>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</si>
  <si>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</si>
  <si>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</si>
  <si>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</si>
  <si>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</si>
  <si>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</si>
  <si>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</si>
  <si>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</si>
  <si>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</si>
  <si>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</si>
  <si>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</si>
  <si>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</si>
  <si>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</si>
  <si>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</si>
  <si>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</si>
  <si>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</si>
  <si>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</si>
  <si>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</si>
  <si>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</si>
  <si>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</si>
  <si>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</si>
  <si>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</si>
  <si>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</si>
  <si>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</si>
  <si>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</si>
  <si>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</si>
  <si>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CORDILLERA</t>
  </si>
  <si>
    <t>PUENTE ALTO</t>
  </si>
  <si>
    <t>PIRQUE</t>
  </si>
  <si>
    <t>SAN JOSÉ DE MAIPO</t>
  </si>
  <si>
    <t>CHACABUCO</t>
  </si>
  <si>
    <t>COLINA</t>
  </si>
  <si>
    <t>LAMPA</t>
  </si>
  <si>
    <t>TILTIL</t>
  </si>
  <si>
    <t>MAIPO</t>
  </si>
  <si>
    <t>SAN BERNARDO</t>
  </si>
  <si>
    <t>BUIN</t>
  </si>
  <si>
    <t>CALERA DE TANGO</t>
  </si>
  <si>
    <t>PAINE</t>
  </si>
  <si>
    <t>MELIPILLA</t>
  </si>
  <si>
    <t>TALAGANTE</t>
  </si>
  <si>
    <t>EL MONTE</t>
  </si>
  <si>
    <t>ISLA DE MAIPO</t>
  </si>
  <si>
    <t>PADRE HURTADO</t>
  </si>
  <si>
    <t>PEÑAFLOR</t>
  </si>
  <si>
    <t>LOS RÍOS</t>
  </si>
  <si>
    <t>VALDIVIA</t>
  </si>
  <si>
    <t>ARICA Y PARINACOTA</t>
  </si>
  <si>
    <t>ARICA</t>
  </si>
  <si>
    <t>ÑUBLE</t>
  </si>
  <si>
    <t>DIGUILLÍN</t>
  </si>
  <si>
    <t>CHILLÁN – CHILLÁN VIEJO</t>
  </si>
  <si>
    <t>CHILLÁN</t>
  </si>
  <si>
    <t>CHILLÁN VIEJO</t>
  </si>
  <si>
    <t>PUNILLA</t>
  </si>
  <si>
    <t>SAN CARLOS</t>
  </si>
  <si>
    <t>Valor Mínimo</t>
  </si>
  <si>
    <t>Valor Máximo</t>
  </si>
  <si>
    <t>Promedio</t>
  </si>
  <si>
    <t>Percentil 25</t>
  </si>
  <si>
    <t>Percentil 50</t>
  </si>
  <si>
    <t>Percentil 75</t>
  </si>
  <si>
    <t>Desviación estándar</t>
  </si>
  <si>
    <t>2. Mejor acceso a movilidad sustentable</t>
  </si>
  <si>
    <t>Accesibilidad y cobertura del transporte público</t>
  </si>
  <si>
    <t>Condiciones para la movilidad activa</t>
  </si>
  <si>
    <t>Conectividad urbana</t>
  </si>
  <si>
    <t>Congestión</t>
  </si>
  <si>
    <t>Partición modal</t>
  </si>
  <si>
    <t>Seguridad vial</t>
  </si>
  <si>
    <t>Tiempos de viaje</t>
  </si>
  <si>
    <t>BPU_25</t>
  </si>
  <si>
    <t>BPU_26</t>
  </si>
  <si>
    <t>BPU_26*</t>
  </si>
  <si>
    <t>BPU_26b</t>
  </si>
  <si>
    <t>DE_36</t>
  </si>
  <si>
    <t>EA_93</t>
  </si>
  <si>
    <t>DE_25</t>
  </si>
  <si>
    <t>DE_33</t>
  </si>
  <si>
    <t>DE_102</t>
  </si>
  <si>
    <t>DE_105</t>
  </si>
  <si>
    <t>DE_28</t>
  </si>
  <si>
    <t>DE_31</t>
  </si>
  <si>
    <t>DE_16</t>
  </si>
  <si>
    <t>DE_29</t>
  </si>
  <si>
    <t>Distancia a paraderos de transporte público mayor</t>
  </si>
  <si>
    <t>Densidad de oferta planificada de transporte público mayor en periodo punta mañana, por persona</t>
  </si>
  <si>
    <t>Densidad de la oferta real de transporte público mayor en periodo punta mañana, por persona</t>
  </si>
  <si>
    <t>Densidad de oferta planificada de transporte público menor en periodo punta mañana, por persona</t>
  </si>
  <si>
    <t>Porcentaje de la población dentro del área de influencia de la red de transporte público mayor</t>
  </si>
  <si>
    <t>Porcentaje de cobertura de la red de ciclovía sobre la red vial</t>
  </si>
  <si>
    <t>Promedio de intersecciones relevantes cada 1,44 km²</t>
  </si>
  <si>
    <t>Relación entre el tiempo de viaje en hora punta respecto del tiempo de viaje fuera de hora punta</t>
  </si>
  <si>
    <t xml:space="preserve">Partición modal del transporte público (número de viajes en transporte público respecto al número total de viajes) </t>
  </si>
  <si>
    <t>Partición modal del transporte sustentable (suma de viajes en transporte público, caminata y bicicleta respecto al número total de viajes)</t>
  </si>
  <si>
    <t>Número de víctimas mortales en siniestros de tránsito por cada 100.000 habitantes</t>
  </si>
  <si>
    <t>Número de víctimas lesionadas en siniestros de tránsito por cada 100.000 habitantes</t>
  </si>
  <si>
    <t>Tiempo de viaje en hora punta mañana</t>
  </si>
  <si>
    <t>Tiempo de viaje en transporte público en hora punta mañana</t>
  </si>
  <si>
    <t>Ciudad</t>
  </si>
  <si>
    <t>Caracterización</t>
  </si>
  <si>
    <t>400 metros de distancia máxima (SECTRA – Rodrigo Henríquez y Álvaro Salas confirman que no existe ningún estándar de 500 metros)</t>
  </si>
  <si>
    <t>Porcentaje mayor o igual a 90%</t>
  </si>
  <si>
    <t xml:space="preserve"> 60 minutos</t>
  </si>
  <si>
    <t>Número planificado de vehículos de TP mayor dentro del área de influencia de la manzana durante 1 hora del horario punta mañana por persona (promedio comunal de manzanas)</t>
  </si>
  <si>
    <t>Número real de vehículos de TP mayor dentro del áreas de influencia de la manzana durante 1 hora del horario punta mañana por persona (promedio comunal de manzanas)</t>
  </si>
  <si>
    <t>Número planificado de vehículos de TP menor dentro del áreas de influencia de la manzana durante 1 hora del horario punta mañana por persona (promedio comunal de manzanas)</t>
  </si>
  <si>
    <t>N° de intersecciones promedio en una superficie de 1,44 km2</t>
  </si>
  <si>
    <t>Ratio</t>
  </si>
  <si>
    <t>Unidades / 100.000 Habitantes</t>
  </si>
  <si>
    <t>Minutos</t>
  </si>
  <si>
    <t/>
  </si>
  <si>
    <t>3. Mejor calidad del medio ambiente urbano</t>
  </si>
  <si>
    <t>Contaminación Atmosférica</t>
  </si>
  <si>
    <t>Contaminación por ruido</t>
  </si>
  <si>
    <t>Eficiencia de uso del Agua Potable</t>
  </si>
  <si>
    <t>Eficiencia en la Gestión de Residuos</t>
  </si>
  <si>
    <t>Eficiencia Energética</t>
  </si>
  <si>
    <t>Infraestructura ecológica</t>
  </si>
  <si>
    <t>EA_16</t>
  </si>
  <si>
    <t>EA_10</t>
  </si>
  <si>
    <t>EA_90</t>
  </si>
  <si>
    <t>EA_8</t>
  </si>
  <si>
    <t>EA_9</t>
  </si>
  <si>
    <t>EA_34</t>
  </si>
  <si>
    <t>EA_35</t>
  </si>
  <si>
    <t>EA_22</t>
  </si>
  <si>
    <t>EA_22a</t>
  </si>
  <si>
    <t>EA_23</t>
  </si>
  <si>
    <t>IP_33a</t>
  </si>
  <si>
    <t>IP_33b</t>
  </si>
  <si>
    <t>IP_33c</t>
  </si>
  <si>
    <t>Cumplimiento norma anual de Material Particulado 2.5</t>
  </si>
  <si>
    <t>Porcentaje de personas potencialmente expuestas a niveles de ruido diurno inaceptables (Ln &gt; 65 dBA OCDE)</t>
  </si>
  <si>
    <t>Porcentaje de personas potencialmente expuestas a niveles de ruido nocturno inaceptables (Ln &gt; 55 dBA OCDE)</t>
  </si>
  <si>
    <t>Consumo de agua potable residencial per cápita al día</t>
  </si>
  <si>
    <t>Porcentaje de agua no facturada</t>
  </si>
  <si>
    <t>Cantidad (kg) de disposición final de residuos sólidos urbanos per cápita</t>
  </si>
  <si>
    <t>Número de microbasurales por cada 10.000 habitantes</t>
  </si>
  <si>
    <t>Consumo de energía eléctrica per cápita residencial</t>
  </si>
  <si>
    <t>Consumo de energía eléctrica per cápita no residencial</t>
  </si>
  <si>
    <t>Porcentaje de aporte de energía eléctrica de origen domiciliario</t>
  </si>
  <si>
    <t>Superficie del Continuo de Construcciones Urbanas (CCU)</t>
  </si>
  <si>
    <t>Superficie de suelos de alto valor agrícola, según clases de suelo, próximas al CCU</t>
  </si>
  <si>
    <t>Superficie de sitios prioritarios para la conservación próximos al CCU</t>
  </si>
  <si>
    <t>Todas las estaciones de la ciudad cumplen la norma (hasta 20 µg/m³)</t>
  </si>
  <si>
    <t>Mayor a 100 l/hab/ día
Menor a 200  l/hab/ día</t>
  </si>
  <si>
    <t>Menor a un 1kg/hab/día</t>
  </si>
  <si>
    <t>Si o No</t>
  </si>
  <si>
    <t>-</t>
  </si>
  <si>
    <t>L/hab/día</t>
  </si>
  <si>
    <t>Kg/hab/día</t>
  </si>
  <si>
    <t>N° / 10.000 hab</t>
  </si>
  <si>
    <t>kWh/hab/año</t>
  </si>
  <si>
    <t>Hectáreas</t>
  </si>
  <si>
    <t>31,6% (SI)</t>
  </si>
  <si>
    <t>68,4% (NO)</t>
  </si>
  <si>
    <t>SI</t>
  </si>
  <si>
    <t>NO</t>
  </si>
  <si>
    <t>4. Mayor integración social y calidad de barrios y viviendas</t>
  </si>
  <si>
    <t>Accesibilidad Digital Domiciliaria</t>
  </si>
  <si>
    <t>Acceso a servicios energéticos básicos domiciliarios</t>
  </si>
  <si>
    <t>Calidad del espacio público</t>
  </si>
  <si>
    <t>Déficit habitacional cualitativo</t>
  </si>
  <si>
    <t>Déficit habitacional cuantitativo</t>
  </si>
  <si>
    <t>Hogares en situación de pobreza</t>
  </si>
  <si>
    <t>Proximidad residencial de grupos de distinto NSE</t>
  </si>
  <si>
    <t>Seguridad ciudadana</t>
  </si>
  <si>
    <t>BPU_24</t>
  </si>
  <si>
    <t>IS_91</t>
  </si>
  <si>
    <t>IS_40</t>
  </si>
  <si>
    <t>IS_31</t>
  </si>
  <si>
    <t>IS_32</t>
  </si>
  <si>
    <t>IS_33</t>
  </si>
  <si>
    <t>IS_34</t>
  </si>
  <si>
    <t>IS_36</t>
  </si>
  <si>
    <t>IS_37</t>
  </si>
  <si>
    <t>IS_39</t>
  </si>
  <si>
    <t>IS_39a</t>
  </si>
  <si>
    <t>IS_58</t>
  </si>
  <si>
    <t>Tasa de conexiones residenciales fijas de internet por cada 1.000 viviendas particulares</t>
  </si>
  <si>
    <t>Indisponibilidad de suministro eléctrico - indicador SAIDI anual</t>
  </si>
  <si>
    <t>Porcentaje de manzanas con veredas con buena calidad de pavimento</t>
  </si>
  <si>
    <t>Porcentaje de viviendas particulares que requieren mejoras de materialidad y/o servicios básicos</t>
  </si>
  <si>
    <t>Requerimiento de viviendas nuevas urbanas</t>
  </si>
  <si>
    <t>Porcentaje de viviendas en situación de hacinamiento</t>
  </si>
  <si>
    <t>Porcentaje de viviendas con situación de allegamiento externo</t>
  </si>
  <si>
    <t>Porcentaje de la población en situación de pobreza (pobreza por ingresos MDS)</t>
  </si>
  <si>
    <t>Porcentaje de la población en situación de pobreza (pobreza multidimensional MDS)</t>
  </si>
  <si>
    <t>Porcentaje de unidades vecinales de la comuna que tienen entre 20% y 60% de hogares vulnerables</t>
  </si>
  <si>
    <t>Índice de segregación de la población vulnerable</t>
  </si>
  <si>
    <t>Número de denuncias por delito en el espacio público cada 100 habitantes</t>
  </si>
  <si>
    <t>Área urbana funcional</t>
  </si>
  <si>
    <t>100 % de veredas en buen estado</t>
  </si>
  <si>
    <t>10% equivalente al actual promedio</t>
  </si>
  <si>
    <t>100 % de las unidades vecinales de una comuna con un mínimo de 20% y un máximo de 60% de población vulnerable.</t>
  </si>
  <si>
    <t>Unidades / 1.000 viviendas particulares</t>
  </si>
  <si>
    <t>N° de horas promedio</t>
  </si>
  <si>
    <t>Cantidad de viviendas</t>
  </si>
  <si>
    <t>Índice Duncan</t>
  </si>
  <si>
    <t>5. Más y mejor planificación de ciudades y regiones</t>
  </si>
  <si>
    <t>Conectividad e integración espacial con el entorno urbano de urbanizaciones nuevas y existentes</t>
  </si>
  <si>
    <t>Consumo y uso eficiente del suelo urbano</t>
  </si>
  <si>
    <t>Exposición de la población a desastres naturales</t>
  </si>
  <si>
    <t>Planificación urbana</t>
  </si>
  <si>
    <t>Proceso de descentralización urbana</t>
  </si>
  <si>
    <t>IS_20</t>
  </si>
  <si>
    <t>DE_48</t>
  </si>
  <si>
    <t>EA_31</t>
  </si>
  <si>
    <t>IS_5</t>
  </si>
  <si>
    <t>EA_48</t>
  </si>
  <si>
    <t>IG_66</t>
  </si>
  <si>
    <t>IG_1</t>
  </si>
  <si>
    <t>Porcentaje de continuidad de la infraestructura vial en las áreas de crecimiento urbano</t>
  </si>
  <si>
    <t>Porcentaje de superficie no construida (sitios eriazos) en áreas urbanas</t>
  </si>
  <si>
    <t>Tasa de crecimiento anual de la extensión física urbana</t>
  </si>
  <si>
    <t>Diferencia entre el valor de suelo más alto y el más bajo entre las áreas homogéneas (urbanas) definidas por el Servicio de Impuestos Internos</t>
  </si>
  <si>
    <t>Porcentaje de población expuesta a inundación por tsunami</t>
  </si>
  <si>
    <t xml:space="preserve">Plan Regulador Comunal Actualizado </t>
  </si>
  <si>
    <t>Porcentaje de la inversión nacional a escala comunal en la que participa el municipio como institución contratante</t>
  </si>
  <si>
    <t>Continuo de Construcciones Urbanas (CCU)</t>
  </si>
  <si>
    <t>Comua</t>
  </si>
  <si>
    <t xml:space="preserve">Porcentaje </t>
  </si>
  <si>
    <t>tasa</t>
  </si>
  <si>
    <t>Índice de 0 a 0,5</t>
  </si>
  <si>
    <t>44,4% (SI)</t>
  </si>
  <si>
    <t>55,6% (NO)</t>
  </si>
  <si>
    <t>ID_U_2017</t>
  </si>
  <si>
    <t>Nombre CCU</t>
  </si>
  <si>
    <t>IQUIQUE - ALTO HOSPICIO</t>
  </si>
  <si>
    <t>LA SERENA - COQUIMBO</t>
  </si>
  <si>
    <t>LOS ANDES - CALLE LARGA</t>
  </si>
  <si>
    <t>QUILLOTA - LA CALERA - LA CRUZ - HIJUELAS</t>
  </si>
  <si>
    <t>SAN ANTONIO - CARTAGENA - LAS CRUCES</t>
  </si>
  <si>
    <t>RANCAGUA - MACHALÍ - GULTRO - LOS LIRIOS</t>
  </si>
  <si>
    <t>TALCA - CULENAR</t>
  </si>
  <si>
    <t>LA ARAUCANIA</t>
  </si>
  <si>
    <t>TEMUCO - PADRE LAS CASAS - CAJON</t>
  </si>
  <si>
    <t>BAJOS DE SAN AGUSTÍN - SAN IGNACIO - LOS TILOS</t>
  </si>
  <si>
    <t>BUIN - PAINE</t>
  </si>
  <si>
    <t>CHILLÁN - CHILLÁN VIEJO</t>
  </si>
  <si>
    <t>6. Mayor crecimiento económico inclusivo y sostenible para el desarrollo urbano</t>
  </si>
  <si>
    <t>Autonomía y gestión municipal</t>
  </si>
  <si>
    <t>Estado y calidad del mercado laboral</t>
  </si>
  <si>
    <t>DE_3</t>
  </si>
  <si>
    <t>DE_99</t>
  </si>
  <si>
    <t>DE_100</t>
  </si>
  <si>
    <t>DE_101</t>
  </si>
  <si>
    <t>DE_18</t>
  </si>
  <si>
    <t>DE_98</t>
  </si>
  <si>
    <t>Participación del Fondo Común Municipal (FCM) en el Ingreso Municipal Total (descontadas las transferencias)</t>
  </si>
  <si>
    <t>Porcentaje de ocupados que trabajan en el sector primario</t>
  </si>
  <si>
    <t>Porcentaje de ocupados que trabajan en el sector secundario</t>
  </si>
  <si>
    <t>Porcentaje de ocupados que trabajan en el sector terciario</t>
  </si>
  <si>
    <t>Tasa de desocupación</t>
  </si>
  <si>
    <t>Porcentaje de ocupados por cuenta propia, respecto del total de personas ocupadas</t>
  </si>
  <si>
    <t>Menor o igual al 30%</t>
  </si>
  <si>
    <t>Menor al 5 %</t>
  </si>
  <si>
    <t>|</t>
  </si>
  <si>
    <t>Nombre Ciudad definido por la Encuesta Nacional de Empleo</t>
  </si>
  <si>
    <t>7. Mayor protección de nuestro patrimonio cultural</t>
  </si>
  <si>
    <t>Coherencia de fondos públicos</t>
  </si>
  <si>
    <t>Coherencia de la norma aplicada, a inmuebles y áreas patrimoniales</t>
  </si>
  <si>
    <t>Valoración económica, social, paisajística, ambiental y cultural en IPT's</t>
  </si>
  <si>
    <t>IP_6</t>
  </si>
  <si>
    <t>IP_34</t>
  </si>
  <si>
    <t>IP_34a</t>
  </si>
  <si>
    <t>IP_48</t>
  </si>
  <si>
    <t>IP_43</t>
  </si>
  <si>
    <t>IP_43a</t>
  </si>
  <si>
    <t>Porcentaje de inversión pública destinada a proyectos que tienen procesos de intervención de restauración de inmuebles patrimoniales sobre el total de inversión destinada a proyectos con recomendación favorable</t>
  </si>
  <si>
    <t>Zonas de Conservación Histórica (ZCH) con norma urbana específica (Plano Seccional/ Plano de Detalle) en Instrumentos de Planificación Territorial (IPT's)</t>
  </si>
  <si>
    <t>Zonas de Conservación Histórica (ZCH) con norma arquitectónica específica (Plano Seccional / Plano de Detalle) en Instrumentos de Planificación Territorial (IPT's)</t>
  </si>
  <si>
    <t>Plan Regulador Comunal (PRC) reconoce inmuebles y/o zonas de conservación histórica</t>
  </si>
  <si>
    <t>Porcentaje de zonas típicas con lineamientos de intervención aprobados</t>
  </si>
  <si>
    <t>Porcentaje de zonas típicas con lineamientos de intervención en desarrollo</t>
  </si>
  <si>
    <t xml:space="preserve">Evaluación </t>
  </si>
  <si>
    <t>44,2% (SI)</t>
  </si>
  <si>
    <t>1,9% (SI)</t>
  </si>
  <si>
    <t>55,8% (NO)</t>
  </si>
  <si>
    <t>98,1% (NO)</t>
  </si>
  <si>
    <t>8. Mayor y mejor participación de la sociedad civil en las decisiones de desarrollo urbano</t>
  </si>
  <si>
    <t>Compromiso y participación en el desarrollo comunal</t>
  </si>
  <si>
    <t>Implementación de procesos de participación temprana en proyectos urbanos  de alto impacto a nivel del desarrollo urbano</t>
  </si>
  <si>
    <t>Inclusión de la comunidad  en la toma de decisiones para la inversión local</t>
  </si>
  <si>
    <t>Participación ciudadana en proyectos concursables para el mejoramiento urbano</t>
  </si>
  <si>
    <t>Participación electoral</t>
  </si>
  <si>
    <t>IP_47</t>
  </si>
  <si>
    <t>IP_47a</t>
  </si>
  <si>
    <t>IG_22</t>
  </si>
  <si>
    <t>IG_92</t>
  </si>
  <si>
    <t>IG_91</t>
  </si>
  <si>
    <t>IG_90</t>
  </si>
  <si>
    <t>Número de organizaciones de la sociedad civil por cada 1.000 habitantes</t>
  </si>
  <si>
    <t>Número de organizaciones comunitarias por cada 1.000 habitantes</t>
  </si>
  <si>
    <t>Porcentaje de proyectos urbanos de alto impacto con Participación Ciudadana Anticipada (PACA)</t>
  </si>
  <si>
    <t>El Municipio cuenta con mecanismos de presupuestos participativos</t>
  </si>
  <si>
    <t>Monto total per cápita, en pesos, de fondos entregados por el municipio a la comunidad vía proyectos concursables para el mejoramiento urbano</t>
  </si>
  <si>
    <t>Porcentaje de participación en las elecciones municipales, por comuna</t>
  </si>
  <si>
    <t>Escala del INDICADOR</t>
  </si>
  <si>
    <t>El 100% de los proyectos</t>
  </si>
  <si>
    <t>Unidad / 1.000 habitantes</t>
  </si>
  <si>
    <t>Pesos / habitante</t>
  </si>
  <si>
    <t>33% (SI)</t>
  </si>
  <si>
    <t>67% (NO)</t>
  </si>
  <si>
    <t xml:space="preserve">ARICA         </t>
  </si>
  <si>
    <t xml:space="preserve">IQUIQUE       </t>
  </si>
  <si>
    <t xml:space="preserve">ANTOFAGASTA      </t>
  </si>
  <si>
    <t xml:space="preserve">CALAMA           </t>
  </si>
  <si>
    <t xml:space="preserve">COPIAPÓ         </t>
  </si>
  <si>
    <t xml:space="preserve">VALLENAR         </t>
  </si>
  <si>
    <t xml:space="preserve">COQUIMBO         </t>
  </si>
  <si>
    <t xml:space="preserve">LA SERENA        </t>
  </si>
  <si>
    <t xml:space="preserve">OVALLE           </t>
  </si>
  <si>
    <t xml:space="preserve">VALPARAÍSO       </t>
  </si>
  <si>
    <t>VIÑA DEL MAR (1)</t>
  </si>
  <si>
    <t xml:space="preserve">SAN ANTONIO      </t>
  </si>
  <si>
    <t>GRAN SANTIAGO (2)</t>
  </si>
  <si>
    <t xml:space="preserve">RANCAGUA         </t>
  </si>
  <si>
    <t xml:space="preserve">SAN FERNANDO     </t>
  </si>
  <si>
    <t xml:space="preserve">CURICÓ          </t>
  </si>
  <si>
    <t xml:space="preserve">TALCA            </t>
  </si>
  <si>
    <t xml:space="preserve">LINARES          </t>
  </si>
  <si>
    <t>CHILLÁN (3)</t>
  </si>
  <si>
    <t>CONCEPCIÓN (4)</t>
  </si>
  <si>
    <t>TALCAHUANO (5)</t>
  </si>
  <si>
    <t xml:space="preserve">LOTA             </t>
  </si>
  <si>
    <t xml:space="preserve">CORONEL          </t>
  </si>
  <si>
    <t xml:space="preserve">LOS ÁNGELES      </t>
  </si>
  <si>
    <t>ARAUCANÍA</t>
  </si>
  <si>
    <t xml:space="preserve">ANGOL            </t>
  </si>
  <si>
    <t xml:space="preserve">TEMUCO           </t>
  </si>
  <si>
    <t xml:space="preserve">VALDIVIA         </t>
  </si>
  <si>
    <t xml:space="preserve">OSORNO           </t>
  </si>
  <si>
    <t xml:space="preserve">PUERTO MONTT     </t>
  </si>
  <si>
    <t xml:space="preserve">COYHAIQUE         </t>
  </si>
  <si>
    <t xml:space="preserve">PUERTO AYSÉN   </t>
  </si>
  <si>
    <t xml:space="preserve">PUNTA ARENAS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</si>
</sst>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00"/>
    <numFmt numFmtId="165" formatCode="0.0"/>
  </numFmts>
  <fonts count="3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sz val="11"/>
      <name val="Calibri"/>
      <family val="2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rgb="FF000000"/>
      <name val="Calibri"/>
      <family val="2"/>
    </font>
    <font>
      <sz val="10"/>
      <color rgb="FF00000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/>
        <bgColor theme="0"/>
      </patternFill>
    </fill>
    <fill>
      <patternFill patternType="solid">
        <fgColor indexed="65"/>
        <bgColor theme="0"/>
      </patternFill>
    </fill>
    <fill>
      <patternFill patternType="solid">
        <fgColor rgb="FFFFFFFF"/>
        <bgColor theme="0"/>
      </patternFill>
    </fill>
    <fill>
      <patternFill patternType="solid">
        <fgColor theme="0"/>
        <bgColor theme="0"/>
      </patternFill>
    </fill>
    <fill>
      <patternFill patternType="solid">
        <fgColor auto="1"/>
        <bgColor theme="0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theme="0"/>
      </patternFill>
    </fill>
    <fill>
      <patternFill patternType="solid">
        <fgColor rgb="FFCCFFFF"/>
        <bgColor theme="0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0" borderId="0"/>
    <xf numFmtId="9" fontId="9" fillId="0" borderId="0" applyFont="0" applyFill="0" applyBorder="0" applyAlignment="0" applyProtection="0"/>
    <xf numFmtId="0" fontId="7" fillId="8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11" applyNumberFormat="0" applyFill="0" applyAlignment="0" applyProtection="0"/>
    <xf numFmtId="0" fontId="18" fillId="0" borderId="12" applyNumberFormat="0" applyFill="0" applyAlignment="0" applyProtection="0"/>
    <xf numFmtId="0" fontId="19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14" applyNumberFormat="0" applyAlignment="0" applyProtection="0"/>
    <xf numFmtId="0" fontId="24" fillId="13" borderId="15" applyNumberFormat="0" applyAlignment="0" applyProtection="0"/>
    <xf numFmtId="0" fontId="25" fillId="13" borderId="14" applyNumberFormat="0" applyAlignment="0" applyProtection="0"/>
    <xf numFmtId="0" fontId="26" fillId="0" borderId="16" applyNumberFormat="0" applyFill="0" applyAlignment="0" applyProtection="0"/>
    <xf numFmtId="0" fontId="6" fillId="14" borderId="17" applyNumberFormat="0" applyAlignment="0" applyProtection="0"/>
    <xf numFmtId="0" fontId="27" fillId="0" borderId="0" applyNumberFormat="0" applyFill="0" applyBorder="0" applyAlignment="0" applyProtection="0"/>
    <xf numFmtId="0" fontId="9" fillId="15" borderId="1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9" applyNumberFormat="0" applyFill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7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7" fillId="37" borderId="0" applyNumberFormat="0" applyBorder="0" applyAlignment="0" applyProtection="0"/>
    <xf numFmtId="0" fontId="10" fillId="0" borderId="0"/>
    <xf numFmtId="0" fontId="8" fillId="0" borderId="0"/>
    <xf numFmtId="0" fontId="10" fillId="0" borderId="0"/>
    <xf numFmtId="0" fontId="30" fillId="0" borderId="0"/>
    <xf numFmtId="0" fontId="3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0" fillId="0" borderId="0"/>
    <xf numFmtId="0" fontId="32" fillId="0" borderId="0"/>
    <xf numFmtId="0" fontId="9" fillId="0" borderId="0"/>
    <xf numFmtId="0" fontId="9" fillId="0" borderId="0"/>
    <xf numFmtId="0" fontId="9" fillId="15" borderId="18" applyNumberFormat="0" applyFont="0" applyAlignment="0" applyProtection="0"/>
    <xf numFmtId="0" fontId="8" fillId="0" borderId="0"/>
    <xf numFmtId="0" fontId="10" fillId="0" borderId="0"/>
    <xf numFmtId="9" fontId="30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68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wrapText="1"/>
    </xf>
    <xf numFmtId="0" fontId="1" fillId="6" borderId="0" xfId="0" applyFont="1" applyFill="1" applyAlignment="1">
      <alignment wrapText="1"/>
    </xf>
    <xf numFmtId="0" fontId="13" fillId="3" borderId="1" xfId="2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right"/>
    </xf>
    <xf numFmtId="0" fontId="1" fillId="4" borderId="0" xfId="0" applyFont="1" applyFill="1" applyAlignment="1">
      <alignment wrapText="1"/>
    </xf>
    <xf numFmtId="0" fontId="1" fillId="6" borderId="0" xfId="0" applyFont="1" applyFill="1" applyBorder="1" applyAlignment="1">
      <alignment wrapText="1"/>
    </xf>
    <xf numFmtId="0" fontId="1" fillId="6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/>
    </xf>
    <xf numFmtId="2" fontId="1" fillId="4" borderId="1" xfId="0" applyNumberFormat="1" applyFont="1" applyFill="1" applyBorder="1" applyAlignment="1">
      <alignment wrapText="1"/>
    </xf>
    <xf numFmtId="4" fontId="1" fillId="5" borderId="1" xfId="0" applyNumberFormat="1" applyFont="1" applyFill="1" applyBorder="1" applyAlignment="1">
      <alignment horizontal="center" vertical="center"/>
    </xf>
    <xf numFmtId="4" fontId="1" fillId="5" borderId="1" xfId="0" applyNumberFormat="1" applyFont="1" applyFill="1" applyBorder="1" applyAlignment="1">
      <alignment horizontal="right" vertical="center"/>
    </xf>
    <xf numFmtId="4" fontId="1" fillId="4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left" vertical="center"/>
    </xf>
    <xf numFmtId="2" fontId="1" fillId="4" borderId="1" xfId="0" applyNumberFormat="1" applyFont="1" applyFill="1" applyBorder="1" applyAlignment="1">
      <alignment horizontal="right" vertical="center"/>
    </xf>
    <xf numFmtId="2" fontId="1" fillId="4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/>
    <xf numFmtId="0" fontId="5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5" fillId="3" borderId="1" xfId="21" applyFont="1" applyFill="1" applyBorder="1" applyAlignment="1">
      <alignment horizontal="center" vertical="center"/>
    </xf>
    <xf numFmtId="0" fontId="1" fillId="4" borderId="0" xfId="0" applyFont="1" applyFill="1" applyBorder="1"/>
    <xf numFmtId="0" fontId="1" fillId="7" borderId="1" xfId="0" applyFont="1" applyFill="1" applyBorder="1"/>
    <xf numFmtId="2" fontId="1" fillId="4" borderId="2" xfId="23" applyNumberFormat="1" applyFont="1" applyFill="1" applyBorder="1" applyAlignment="1">
      <alignment horizontal="center"/>
    </xf>
    <xf numFmtId="0" fontId="13" fillId="3" borderId="2" xfId="21" applyFont="1" applyFill="1" applyBorder="1" applyAlignment="1">
      <alignment horizontal="center" vertical="center"/>
    </xf>
    <xf numFmtId="0" fontId="13" fillId="3" borderId="1" xfId="2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 applyProtection="1">
      <alignment horizontal="center"/>
      <protection locked="0"/>
    </xf>
    <xf numFmtId="0" fontId="2" fillId="38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" fontId="1" fillId="39" borderId="1" xfId="0" applyNumberFormat="1" applyFont="1" applyFill="1" applyBorder="1" applyAlignment="1">
      <alignment horizontal="center" vertical="center" wrapText="1"/>
    </xf>
    <xf numFmtId="3" fontId="1" fillId="39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3" fontId="1" fillId="6" borderId="0" xfId="0" applyNumberFormat="1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horizontal="center" vertical="center" wrapText="1"/>
    </xf>
    <xf numFmtId="3" fontId="1" fillId="6" borderId="0" xfId="0" applyNumberFormat="1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left" vertical="center" wrapText="1"/>
    </xf>
    <xf numFmtId="0" fontId="13" fillId="4" borderId="0" xfId="2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vertical="center" wrapText="1"/>
    </xf>
    <xf numFmtId="2" fontId="1" fillId="6" borderId="1" xfId="0" applyNumberFormat="1" applyFont="1" applyFill="1" applyBorder="1" applyAlignment="1">
      <alignment horizontal="center" wrapText="1"/>
    </xf>
    <xf numFmtId="0" fontId="1" fillId="4" borderId="0" xfId="0" applyFont="1" applyFill="1" applyBorder="1" applyAlignment="1">
      <alignment wrapText="1"/>
    </xf>
    <xf numFmtId="0" fontId="12" fillId="4" borderId="2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4" fontId="12" fillId="4" borderId="1" xfId="0" applyNumberFormat="1" applyFont="1" applyFill="1" applyBorder="1" applyAlignment="1">
      <alignment horizontal="right"/>
    </xf>
    <xf numFmtId="3" fontId="1" fillId="4" borderId="1" xfId="0" applyNumberFormat="1" applyFont="1" applyFill="1" applyBorder="1" applyAlignment="1">
      <alignment horizontal="center" vertical="center"/>
    </xf>
    <xf numFmtId="2" fontId="1" fillId="39" borderId="1" xfId="0" applyNumberFormat="1" applyFont="1" applyFill="1" applyBorder="1" applyAlignment="1">
      <alignment horizontal="center" vertical="center" wrapText="1"/>
    </xf>
    <xf numFmtId="0" fontId="1" fillId="39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wrapText="1"/>
    </xf>
    <xf numFmtId="2" fontId="1" fillId="6" borderId="0" xfId="0" applyNumberFormat="1" applyFont="1" applyFill="1" applyAlignment="1">
      <alignment wrapText="1"/>
    </xf>
    <xf numFmtId="0" fontId="1" fillId="6" borderId="0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wrapText="1"/>
    </xf>
    <xf numFmtId="2" fontId="14" fillId="4" borderId="1" xfId="0" applyNumberFormat="1" applyFont="1" applyFill="1" applyBorder="1"/>
    <xf numFmtId="0" fontId="1" fillId="4" borderId="1" xfId="0" applyNumberFormat="1" applyFont="1" applyFill="1" applyBorder="1" applyAlignment="1">
      <alignment horizontal="right"/>
    </xf>
    <xf numFmtId="2" fontId="12" fillId="4" borderId="1" xfId="0" applyNumberFormat="1" applyFont="1" applyFill="1" applyBorder="1"/>
    <xf numFmtId="2" fontId="1" fillId="4" borderId="0" xfId="0" applyNumberFormat="1" applyFont="1" applyFill="1" applyAlignment="1">
      <alignment wrapText="1"/>
    </xf>
    <xf numFmtId="4" fontId="1" fillId="4" borderId="1" xfId="0" applyNumberFormat="1" applyFont="1" applyFill="1" applyBorder="1"/>
    <xf numFmtId="4" fontId="1" fillId="6" borderId="0" xfId="0" applyNumberFormat="1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vertical="center"/>
    </xf>
    <xf numFmtId="4" fontId="5" fillId="39" borderId="1" xfId="0" applyNumberFormat="1" applyFont="1" applyFill="1" applyBorder="1" applyAlignment="1">
      <alignment horizontal="center" vertical="center"/>
    </xf>
    <xf numFmtId="4" fontId="5" fillId="39" borderId="0" xfId="0" applyNumberFormat="1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wrapText="1"/>
    </xf>
    <xf numFmtId="0" fontId="1" fillId="6" borderId="0" xfId="0" applyFont="1" applyFill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165" fontId="1" fillId="6" borderId="0" xfId="0" applyNumberFormat="1" applyFont="1" applyFill="1" applyAlignment="1">
      <alignment wrapText="1"/>
    </xf>
    <xf numFmtId="0" fontId="15" fillId="3" borderId="1" xfId="2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right" vertical="center"/>
    </xf>
    <xf numFmtId="4" fontId="5" fillId="6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3" fontId="5" fillId="4" borderId="1" xfId="0" applyNumberFormat="1" applyFont="1" applyFill="1" applyBorder="1" applyAlignment="1">
      <alignment horizontal="left" vertical="center"/>
    </xf>
    <xf numFmtId="4" fontId="5" fillId="6" borderId="0" xfId="0" applyNumberFormat="1" applyFont="1" applyFill="1" applyBorder="1" applyAlignment="1">
      <alignment horizontal="center" vertical="center" wrapText="1"/>
    </xf>
    <xf numFmtId="4" fontId="5" fillId="4" borderId="0" xfId="0" applyNumberFormat="1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33" fillId="6" borderId="0" xfId="0" applyFont="1" applyFill="1" applyBorder="1" applyAlignment="1">
      <alignment vertical="center" wrapText="1"/>
    </xf>
    <xf numFmtId="0" fontId="33" fillId="38" borderId="1" xfId="0" applyFont="1" applyFill="1" applyBorder="1" applyAlignment="1">
      <alignment horizontal="center" vertical="center" wrapText="1"/>
    </xf>
    <xf numFmtId="4" fontId="5" fillId="4" borderId="1" xfId="0" applyNumberFormat="1" applyFont="1" applyFill="1" applyBorder="1" applyAlignment="1">
      <alignment horizontal="center" vertical="center" wrapText="1"/>
    </xf>
    <xf numFmtId="4" fontId="5" fillId="6" borderId="8" xfId="0" applyNumberFormat="1" applyFont="1" applyFill="1" applyBorder="1" applyAlignment="1">
      <alignment horizontal="center" vertical="center" wrapText="1"/>
    </xf>
    <xf numFmtId="4" fontId="5" fillId="7" borderId="1" xfId="0" applyNumberFormat="1" applyFont="1" applyFill="1" applyBorder="1" applyAlignment="1">
      <alignment horizontal="center" vertical="center" wrapText="1"/>
    </xf>
    <xf numFmtId="0" fontId="33" fillId="38" borderId="9" xfId="0" applyFont="1" applyFill="1" applyBorder="1" applyAlignment="1">
      <alignment horizontal="center" vertical="center" wrapText="1"/>
    </xf>
    <xf numFmtId="4" fontId="5" fillId="7" borderId="0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center"/>
    </xf>
    <xf numFmtId="3" fontId="5" fillId="7" borderId="1" xfId="0" applyNumberFormat="1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right" vertical="center"/>
    </xf>
    <xf numFmtId="4" fontId="5" fillId="4" borderId="9" xfId="0" applyNumberFormat="1" applyFont="1" applyFill="1" applyBorder="1" applyAlignment="1">
      <alignment horizontal="center" vertical="center" wrapText="1"/>
    </xf>
    <xf numFmtId="4" fontId="5" fillId="6" borderId="9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right" vertical="center"/>
    </xf>
    <xf numFmtId="4" fontId="5" fillId="4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2" fontId="5" fillId="4" borderId="10" xfId="0" applyNumberFormat="1" applyFont="1" applyFill="1" applyBorder="1" applyAlignment="1">
      <alignment horizontal="center" vertical="center"/>
    </xf>
    <xf numFmtId="4" fontId="5" fillId="5" borderId="1" xfId="0" applyNumberFormat="1" applyFont="1" applyFill="1" applyBorder="1" applyAlignment="1">
      <alignment horizontal="center" vertical="center"/>
    </xf>
    <xf numFmtId="3" fontId="5" fillId="5" borderId="1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right" vertical="top"/>
    </xf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right" vertical="top"/>
    </xf>
    <xf numFmtId="3" fontId="5" fillId="4" borderId="1" xfId="0" applyNumberFormat="1" applyFont="1" applyFill="1" applyBorder="1" applyAlignment="1">
      <alignment horizontal="left" vertical="top"/>
    </xf>
    <xf numFmtId="4" fontId="5" fillId="4" borderId="8" xfId="0" applyNumberFormat="1" applyFont="1" applyFill="1" applyBorder="1" applyAlignment="1">
      <alignment horizontal="center" vertical="center" wrapText="1"/>
    </xf>
    <xf numFmtId="3" fontId="5" fillId="5" borderId="1" xfId="0" applyNumberFormat="1" applyFont="1" applyFill="1" applyBorder="1" applyAlignment="1">
      <alignment horizontal="left" vertical="top"/>
    </xf>
    <xf numFmtId="164" fontId="5" fillId="4" borderId="0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wrapText="1"/>
    </xf>
    <xf numFmtId="4" fontId="12" fillId="4" borderId="0" xfId="0" applyNumberFormat="1" applyFont="1" applyFill="1" applyBorder="1" applyAlignment="1">
      <alignment horizontal="center" vertical="center" wrapText="1"/>
    </xf>
    <xf numFmtId="4" fontId="12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right"/>
    </xf>
    <xf numFmtId="0" fontId="34" fillId="4" borderId="1" xfId="77" applyFont="1" applyFill="1" applyBorder="1" applyAlignment="1">
      <alignment horizontal="center"/>
    </xf>
    <xf numFmtId="0" fontId="5" fillId="4" borderId="0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center" vertical="center" wrapText="1"/>
    </xf>
    <xf numFmtId="3" fontId="35" fillId="4" borderId="1" xfId="0" applyNumberFormat="1" applyFont="1" applyFill="1" applyBorder="1" applyAlignment="1">
      <alignment horizontal="center" vertical="center" wrapText="1"/>
    </xf>
    <xf numFmtId="0" fontId="5" fillId="38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4" fontId="35" fillId="4" borderId="1" xfId="0" applyNumberFormat="1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7" fillId="8" borderId="1" xfId="24" applyBorder="1" applyAlignment="1">
      <alignment horizontal="center" vertical="center"/>
    </xf>
    <xf numFmtId="0" fontId="36" fillId="5" borderId="1" xfId="0" applyFont="1" applyFill="1" applyBorder="1" applyAlignment="1">
      <alignment horizontal="left" vertical="center"/>
    </xf>
    <xf numFmtId="3" fontId="36" fillId="5" borderId="1" xfId="0" applyNumberFormat="1" applyFont="1" applyFill="1" applyBorder="1" applyAlignment="1">
      <alignment horizontal="left" vertical="center"/>
    </xf>
    <xf numFmtId="0" fontId="7" fillId="8" borderId="1" xfId="24" applyBorder="1" applyAlignment="1">
      <alignment horizontal="center" vertical="center" wrapText="1"/>
    </xf>
    <xf numFmtId="2" fontId="1" fillId="4" borderId="1" xfId="0" applyNumberFormat="1" applyFont="1" applyFill="1" applyBorder="1"/>
    <xf numFmtId="4" fontId="36" fillId="40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" fontId="36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left" vertical="center"/>
    </xf>
    <xf numFmtId="3" fontId="1" fillId="0" borderId="1" xfId="0" applyNumberFormat="1" applyFont="1" applyFill="1" applyBorder="1" applyAlignment="1">
      <alignment horizontal="left" vertical="center"/>
    </xf>
    <xf numFmtId="3" fontId="1" fillId="0" borderId="1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12" fillId="0" borderId="1" xfId="31" applyFont="1" applyFill="1" applyBorder="1" applyAlignment="1">
      <alignment horizontal="center" vertical="center"/>
    </xf>
  </cellXfs>
  <cellStyles count="81">
    <cellStyle name="20% - Énfasis1" xfId="42" builtinId="30" customBuiltin="1"/>
    <cellStyle name="20% - Énfasis2" xfId="46" builtinId="34" customBuiltin="1"/>
    <cellStyle name="20% - Énfasis3" xfId="50" builtinId="38" customBuiltin="1"/>
    <cellStyle name="20% - Énfasis4" xfId="54" builtinId="42" customBuiltin="1"/>
    <cellStyle name="20% - Énfasis5" xfId="57" builtinId="46" customBuiltin="1"/>
    <cellStyle name="20% - Énfasis6" xfId="61" builtinId="50" customBuiltin="1"/>
    <cellStyle name="40% - Énfasis1" xfId="43" builtinId="31" customBuiltin="1"/>
    <cellStyle name="40% - Énfasis2" xfId="47" builtinId="35" customBuiltin="1"/>
    <cellStyle name="40% - Énfasis3" xfId="51" builtinId="39" customBuiltin="1"/>
    <cellStyle name="40% - Énfasis4" xfId="55" builtinId="43" customBuiltin="1"/>
    <cellStyle name="40% - Énfasis5" xfId="58" builtinId="47" customBuiltin="1"/>
    <cellStyle name="40% - Énfasis6" xfId="62" builtinId="51" customBuiltin="1"/>
    <cellStyle name="60% - Énfasis1" xfId="44" builtinId="32" customBuiltin="1"/>
    <cellStyle name="60% - Énfasis2" xfId="48" builtinId="36" customBuiltin="1"/>
    <cellStyle name="60% - Énfasis3" xfId="52" builtinId="40" customBuiltin="1"/>
    <cellStyle name="60% - Énfasis4" xfId="56" builtinId="44" customBuiltin="1"/>
    <cellStyle name="60% - Énfasis5" xfId="59" builtinId="48" customBuiltin="1"/>
    <cellStyle name="60% - Énfasis6" xfId="63" builtinId="52" customBuiltin="1"/>
    <cellStyle name="Buena" xfId="30" builtinId="26" customBuiltin="1"/>
    <cellStyle name="Cálculo" xfId="35" builtinId="22" customBuiltin="1"/>
    <cellStyle name="Celda de comprobación" xfId="37" builtinId="23" customBuiltin="1"/>
    <cellStyle name="Celda vinculada" xfId="36" builtinId="24" customBuiltin="1"/>
    <cellStyle name="Encabezado 4" xfId="29" builtinId="19" customBuiltin="1"/>
    <cellStyle name="Énfasis1" xfId="24" builtinId="29" customBuiltin="1"/>
    <cellStyle name="Énfasis2" xfId="45" builtinId="33" customBuiltin="1"/>
    <cellStyle name="Énfasis3" xfId="49" builtinId="37" customBuiltin="1"/>
    <cellStyle name="Énfasis4" xfId="53" builtinId="41" customBuiltin="1"/>
    <cellStyle name="Énfasis5" xfId="21" builtinId="45" customBuiltin="1"/>
    <cellStyle name="Énfasis6" xfId="60" builtinId="49" customBuiltin="1"/>
    <cellStyle name="Entrada" xfId="33" builtinId="20" customBuiltin="1"/>
    <cellStyle name="Hipervínculo" xfId="19" builtinId="8" hidden="1"/>
    <cellStyle name="Hipervínculo" xfId="13" builtinId="8" hidden="1"/>
    <cellStyle name="Hipervínculo" xfId="7" builtinId="8" hidden="1"/>
    <cellStyle name="Hipervínculo" xfId="3" builtinId="8" hidden="1"/>
    <cellStyle name="Hipervínculo" xfId="1" builtinId="8" hidden="1"/>
    <cellStyle name="Hipervínculo" xfId="5" builtinId="8" hidden="1"/>
    <cellStyle name="Hipervínculo" xfId="15" builtinId="8" hidden="1"/>
    <cellStyle name="Hipervínculo" xfId="17" builtinId="8" hidden="1"/>
    <cellStyle name="Hipervínculo" xfId="11" builtinId="8" hidden="1"/>
    <cellStyle name="Hipervínculo" xfId="9" builtinId="8" hidden="1"/>
    <cellStyle name="Hipervínculo visitado" xfId="12" builtinId="9" hidden="1"/>
    <cellStyle name="Hipervínculo visitado" xfId="10" builtinId="9" hidden="1"/>
    <cellStyle name="Hipervínculo visitado" xfId="4" builtinId="9" hidden="1"/>
    <cellStyle name="Hipervínculo visitado" xfId="2" builtinId="9" hidden="1"/>
    <cellStyle name="Hipervínculo visitado" xfId="18" builtinId="9" hidden="1"/>
    <cellStyle name="Hipervínculo visitado" xfId="20" builtinId="9" hidden="1"/>
    <cellStyle name="Hipervínculo visitado" xfId="8" builtinId="9" hidden="1"/>
    <cellStyle name="Hipervínculo visitado" xfId="6" builtinId="9" hidden="1"/>
    <cellStyle name="Hipervínculo visitado" xfId="16" builtinId="9" hidden="1"/>
    <cellStyle name="Hipervínculo visitado" xfId="14" builtinId="9" hidden="1"/>
    <cellStyle name="Hyperlink" xfId="69"/>
    <cellStyle name="Incorrecto" xfId="31" builtinId="27" customBuiltin="1"/>
    <cellStyle name="Millares 2" xfId="71"/>
    <cellStyle name="Millares 2 2" xfId="80"/>
    <cellStyle name="Neutral" xfId="32" builtinId="28" customBuiltin="1"/>
    <cellStyle name="Normal" xfId="0" builtinId="0"/>
    <cellStyle name="Normal 2" xfId="22"/>
    <cellStyle name="Normal 2 2" xfId="67"/>
    <cellStyle name="Normal 2 3" xfId="70"/>
    <cellStyle name="Normal 2 4" xfId="73"/>
    <cellStyle name="Normal 2 5" xfId="75"/>
    <cellStyle name="Normal 2 6" xfId="77"/>
    <cellStyle name="Normal 2 7" xfId="78"/>
    <cellStyle name="Normal 2 8" xfId="64"/>
    <cellStyle name="Normal 3" xfId="65"/>
    <cellStyle name="Normal 4" xfId="66"/>
    <cellStyle name="Normal 4 2" xfId="72"/>
    <cellStyle name="Notas" xfId="39" builtinId="10" customBuiltin="1"/>
    <cellStyle name="Notas 2" xfId="76"/>
    <cellStyle name="Porcentaje" xfId="23" builtinId="5"/>
    <cellStyle name="Porcentual 2 2" xfId="79"/>
    <cellStyle name="Salida" xfId="34" builtinId="21" customBuiltin="1"/>
    <cellStyle name="style1513956897656" xfId="74"/>
    <cellStyle name="Texto de advertencia" xfId="38" builtinId="11" customBuiltin="1"/>
    <cellStyle name="Texto explicativo" xfId="40" builtinId="53" customBuiltin="1"/>
    <cellStyle name="Título" xfId="25" builtinId="15" customBuiltin="1"/>
    <cellStyle name="Título 1" xfId="26" builtinId="16" customBuiltin="1"/>
    <cellStyle name="Título 2" xfId="27" builtinId="17" customBuiltin="1"/>
    <cellStyle name="Título 3" xfId="28" builtinId="18" customBuiltin="1"/>
    <cellStyle name="Título 4" xfId="68"/>
    <cellStyle name="Total" xfId="41" builtinId="25" customBuiltin="1"/>
  </cellStyles>
  <dxfs count="1140"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</dxfs>
  <tableStyles count="0" defaultTableStyle="TableStyleMedium2" defaultPivotStyle="PivotStyleLight16"/>
  <colors>
    <mruColors>
      <color rgb="FFCCFFFF"/>
      <color rgb="FFFF7575"/>
      <color rgb="FFFF75B1"/>
      <color rgb="FFFF00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jp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jp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916782</xdr:colOff>
      <xdr:row>2</xdr:row>
      <xdr:rowOff>178596</xdr:rowOff>
    </xdr:from>
    <xdr:to>
      <xdr:col>1</xdr:col>
      <xdr:colOff>1428750</xdr:colOff>
      <xdr:row>4</xdr:row>
      <xdr:rowOff>119063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2224"/>
        <a:stretch/>
      </xdr:blipFill>
      <xdr:spPr>
        <a:xfrm>
          <a:off x="916782" y="773909"/>
          <a:ext cx="1726406" cy="845342"/>
        </a:xfrm>
        <a:prstGeom prst="rect">
          <a:avLst/>
        </a:prstGeom>
      </xdr:spPr>
    </xdr:pic>
    <xdr:clientData/>
  </xdr:twoCellAnchor>
  <xdr:twoCellAnchor editAs="oneCell">
    <xdr:from>
      <xdr:col>2</xdr:col>
      <xdr:colOff>3699</xdr:colOff>
      <xdr:row>1</xdr:row>
      <xdr:rowOff>394607</xdr:rowOff>
    </xdr:from>
    <xdr:to>
      <xdr:col>3</xdr:col>
      <xdr:colOff>169069</xdr:colOff>
      <xdr:row>5</xdr:row>
      <xdr:rowOff>35719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360" y="557893"/>
          <a:ext cx="1301566" cy="1137897"/>
        </a:xfrm>
        <a:prstGeom prst="rect">
          <a:avLst/>
        </a:prstGeom>
      </xdr:spPr>
    </xdr:pic>
    <xdr:clientData/>
  </xdr:twoCellAnchor>
  <xdr:twoCellAnchor editAs="oneCell">
    <xdr:from>
      <xdr:col>3</xdr:col>
      <xdr:colOff>214301</xdr:colOff>
      <xdr:row>1</xdr:row>
      <xdr:rowOff>395288</xdr:rowOff>
    </xdr:from>
    <xdr:to>
      <xdr:col>3</xdr:col>
      <xdr:colOff>1502564</xdr:colOff>
      <xdr:row>5</xdr:row>
      <xdr:rowOff>38099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000-000004000000}"/>
            </a:ext>
            <a:ext uri="{147F2762-F138-4A5C-976F-8EAC2B608ADB}">
              <a16:predDERef xmlns:a16="http://schemas.microsoft.com/office/drawing/2014/main" xmlns="" pre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00" r="43423"/>
        <a:stretch/>
      </xdr:blipFill>
      <xdr:spPr>
        <a:xfrm>
          <a:off x="4131457" y="561976"/>
          <a:ext cx="1288263" cy="1142998"/>
        </a:xfrm>
        <a:prstGeom prst="rect">
          <a:avLst/>
        </a:prstGeom>
      </xdr:spPr>
    </xdr:pic>
    <xdr:clientData/>
  </xdr:twoCellAnchor>
  <xdr:twoCellAnchor editAs="oneCell">
    <xdr:from>
      <xdr:col>3</xdr:col>
      <xdr:colOff>1535904</xdr:colOff>
      <xdr:row>1</xdr:row>
      <xdr:rowOff>387803</xdr:rowOff>
    </xdr:from>
    <xdr:to>
      <xdr:col>4</xdr:col>
      <xdr:colOff>175142</xdr:colOff>
      <xdr:row>5</xdr:row>
      <xdr:rowOff>47625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4761" y="551089"/>
          <a:ext cx="1313042" cy="11566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916782</xdr:colOff>
      <xdr:row>2</xdr:row>
      <xdr:rowOff>178596</xdr:rowOff>
    </xdr:from>
    <xdr:to>
      <xdr:col>1</xdr:col>
      <xdr:colOff>1428750</xdr:colOff>
      <xdr:row>4</xdr:row>
      <xdr:rowOff>119063</xdr:rowOff>
    </xdr:to>
    <xdr:pic>
      <xdr:nvPicPr>
        <xdr:cNvPr id="6" name="1 Imagen">
          <a:extLst>
            <a:ext uri="{FF2B5EF4-FFF2-40B4-BE49-F238E27FC236}">
              <a16:creationId xmlns:a16="http://schemas.microsoft.com/office/drawing/2014/main" xmlns="" id="{064186E3-7BF1-47DA-A3FE-5D424F00B6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2224"/>
        <a:stretch/>
      </xdr:blipFill>
      <xdr:spPr>
        <a:xfrm>
          <a:off x="916782" y="769146"/>
          <a:ext cx="1721643" cy="845342"/>
        </a:xfrm>
        <a:prstGeom prst="rect">
          <a:avLst/>
        </a:prstGeom>
      </xdr:spPr>
    </xdr:pic>
    <xdr:clientData/>
  </xdr:twoCellAnchor>
  <xdr:twoCellAnchor editAs="oneCell">
    <xdr:from>
      <xdr:col>2</xdr:col>
      <xdr:colOff>3699</xdr:colOff>
      <xdr:row>1</xdr:row>
      <xdr:rowOff>394607</xdr:rowOff>
    </xdr:from>
    <xdr:to>
      <xdr:col>3</xdr:col>
      <xdr:colOff>169069</xdr:colOff>
      <xdr:row>5</xdr:row>
      <xdr:rowOff>35719</xdr:rowOff>
    </xdr:to>
    <xdr:pic>
      <xdr:nvPicPr>
        <xdr:cNvPr id="7" name="2 Imagen">
          <a:extLst>
            <a:ext uri="{FF2B5EF4-FFF2-40B4-BE49-F238E27FC236}">
              <a16:creationId xmlns:a16="http://schemas.microsoft.com/office/drawing/2014/main" xmlns="" id="{EC525CA1-6113-4FA8-8C95-E70D218C0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999" y="556532"/>
          <a:ext cx="1298845" cy="1136537"/>
        </a:xfrm>
        <a:prstGeom prst="rect">
          <a:avLst/>
        </a:prstGeom>
      </xdr:spPr>
    </xdr:pic>
    <xdr:clientData/>
  </xdr:twoCellAnchor>
  <xdr:twoCellAnchor editAs="oneCell">
    <xdr:from>
      <xdr:col>3</xdr:col>
      <xdr:colOff>214301</xdr:colOff>
      <xdr:row>1</xdr:row>
      <xdr:rowOff>395288</xdr:rowOff>
    </xdr:from>
    <xdr:to>
      <xdr:col>3</xdr:col>
      <xdr:colOff>1502564</xdr:colOff>
      <xdr:row>5</xdr:row>
      <xdr:rowOff>38099</xdr:rowOff>
    </xdr:to>
    <xdr:pic>
      <xdr:nvPicPr>
        <xdr:cNvPr id="8" name="3 Imagen">
          <a:extLst>
            <a:ext uri="{FF2B5EF4-FFF2-40B4-BE49-F238E27FC236}">
              <a16:creationId xmlns:a16="http://schemas.microsoft.com/office/drawing/2014/main" xmlns="" id="{4CFCFB07-2E81-4573-B5E3-4CF8727ED967}"/>
            </a:ext>
            <a:ext uri="{147F2762-F138-4A5C-976F-8EAC2B608ADB}">
              <a16:predDERef xmlns:a16="http://schemas.microsoft.com/office/drawing/2014/main" xmlns="" pre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00" r="43423"/>
        <a:stretch/>
      </xdr:blipFill>
      <xdr:spPr>
        <a:xfrm>
          <a:off x="4129076" y="557213"/>
          <a:ext cx="1288263" cy="1138236"/>
        </a:xfrm>
        <a:prstGeom prst="rect">
          <a:avLst/>
        </a:prstGeom>
      </xdr:spPr>
    </xdr:pic>
    <xdr:clientData/>
  </xdr:twoCellAnchor>
  <xdr:twoCellAnchor editAs="oneCell">
    <xdr:from>
      <xdr:col>3</xdr:col>
      <xdr:colOff>1535904</xdr:colOff>
      <xdr:row>1</xdr:row>
      <xdr:rowOff>387803</xdr:rowOff>
    </xdr:from>
    <xdr:to>
      <xdr:col>4</xdr:col>
      <xdr:colOff>175142</xdr:colOff>
      <xdr:row>5</xdr:row>
      <xdr:rowOff>47625</xdr:rowOff>
    </xdr:to>
    <xdr:pic>
      <xdr:nvPicPr>
        <xdr:cNvPr id="9" name="4 Imagen">
          <a:extLst>
            <a:ext uri="{FF2B5EF4-FFF2-40B4-BE49-F238E27FC236}">
              <a16:creationId xmlns:a16="http://schemas.microsoft.com/office/drawing/2014/main" xmlns="" id="{C9DC427D-A641-47F8-A8C2-819EB7FE6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0679" y="549728"/>
          <a:ext cx="1315763" cy="11552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916782</xdr:colOff>
      <xdr:row>2</xdr:row>
      <xdr:rowOff>178596</xdr:rowOff>
    </xdr:from>
    <xdr:to>
      <xdr:col>1</xdr:col>
      <xdr:colOff>1428750</xdr:colOff>
      <xdr:row>4</xdr:row>
      <xdr:rowOff>119063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6FCBBEEC-4157-4ECC-B55A-C3A62C8153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2224"/>
        <a:stretch/>
      </xdr:blipFill>
      <xdr:spPr>
        <a:xfrm>
          <a:off x="916782" y="769146"/>
          <a:ext cx="1721643" cy="845342"/>
        </a:xfrm>
        <a:prstGeom prst="rect">
          <a:avLst/>
        </a:prstGeom>
      </xdr:spPr>
    </xdr:pic>
    <xdr:clientData/>
  </xdr:twoCellAnchor>
  <xdr:twoCellAnchor editAs="oneCell">
    <xdr:from>
      <xdr:col>2</xdr:col>
      <xdr:colOff>3699</xdr:colOff>
      <xdr:row>1</xdr:row>
      <xdr:rowOff>394607</xdr:rowOff>
    </xdr:from>
    <xdr:to>
      <xdr:col>3</xdr:col>
      <xdr:colOff>169069</xdr:colOff>
      <xdr:row>5</xdr:row>
      <xdr:rowOff>35719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193C1131-3003-4230-B21D-0DE1A8553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999" y="556532"/>
          <a:ext cx="1298845" cy="1136537"/>
        </a:xfrm>
        <a:prstGeom prst="rect">
          <a:avLst/>
        </a:prstGeom>
      </xdr:spPr>
    </xdr:pic>
    <xdr:clientData/>
  </xdr:twoCellAnchor>
  <xdr:twoCellAnchor editAs="oneCell">
    <xdr:from>
      <xdr:col>3</xdr:col>
      <xdr:colOff>214301</xdr:colOff>
      <xdr:row>1</xdr:row>
      <xdr:rowOff>395288</xdr:rowOff>
    </xdr:from>
    <xdr:to>
      <xdr:col>3</xdr:col>
      <xdr:colOff>1502564</xdr:colOff>
      <xdr:row>5</xdr:row>
      <xdr:rowOff>38099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7304494-8996-458B-81F3-1542C4314517}"/>
            </a:ext>
            <a:ext uri="{147F2762-F138-4A5C-976F-8EAC2B608ADB}">
              <a16:predDERef xmlns:a16="http://schemas.microsoft.com/office/drawing/2014/main" xmlns="" pre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00" r="43423"/>
        <a:stretch/>
      </xdr:blipFill>
      <xdr:spPr>
        <a:xfrm>
          <a:off x="4129076" y="557213"/>
          <a:ext cx="1288263" cy="1138236"/>
        </a:xfrm>
        <a:prstGeom prst="rect">
          <a:avLst/>
        </a:prstGeom>
      </xdr:spPr>
    </xdr:pic>
    <xdr:clientData/>
  </xdr:twoCellAnchor>
  <xdr:twoCellAnchor editAs="oneCell">
    <xdr:from>
      <xdr:col>3</xdr:col>
      <xdr:colOff>1535904</xdr:colOff>
      <xdr:row>1</xdr:row>
      <xdr:rowOff>387803</xdr:rowOff>
    </xdr:from>
    <xdr:to>
      <xdr:col>4</xdr:col>
      <xdr:colOff>175142</xdr:colOff>
      <xdr:row>5</xdr:row>
      <xdr:rowOff>47625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xmlns="" id="{1E86104D-674A-4828-9AFB-AD24FD732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0679" y="549728"/>
          <a:ext cx="1315763" cy="11552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916782</xdr:colOff>
      <xdr:row>2</xdr:row>
      <xdr:rowOff>178596</xdr:rowOff>
    </xdr:from>
    <xdr:to>
      <xdr:col>1</xdr:col>
      <xdr:colOff>1428750</xdr:colOff>
      <xdr:row>4</xdr:row>
      <xdr:rowOff>119063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2B36C2E9-1E8D-4672-ABA8-53201492FC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2224"/>
        <a:stretch/>
      </xdr:blipFill>
      <xdr:spPr>
        <a:xfrm>
          <a:off x="916782" y="769146"/>
          <a:ext cx="1721643" cy="845342"/>
        </a:xfrm>
        <a:prstGeom prst="rect">
          <a:avLst/>
        </a:prstGeom>
      </xdr:spPr>
    </xdr:pic>
    <xdr:clientData/>
  </xdr:twoCellAnchor>
  <xdr:twoCellAnchor editAs="oneCell">
    <xdr:from>
      <xdr:col>2</xdr:col>
      <xdr:colOff>3699</xdr:colOff>
      <xdr:row>1</xdr:row>
      <xdr:rowOff>394607</xdr:rowOff>
    </xdr:from>
    <xdr:to>
      <xdr:col>3</xdr:col>
      <xdr:colOff>169069</xdr:colOff>
      <xdr:row>5</xdr:row>
      <xdr:rowOff>35719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8EA42B38-2B04-4AB5-83C8-2AB06336E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999" y="556532"/>
          <a:ext cx="1298845" cy="1136537"/>
        </a:xfrm>
        <a:prstGeom prst="rect">
          <a:avLst/>
        </a:prstGeom>
      </xdr:spPr>
    </xdr:pic>
    <xdr:clientData/>
  </xdr:twoCellAnchor>
  <xdr:twoCellAnchor editAs="oneCell">
    <xdr:from>
      <xdr:col>3</xdr:col>
      <xdr:colOff>214301</xdr:colOff>
      <xdr:row>1</xdr:row>
      <xdr:rowOff>395288</xdr:rowOff>
    </xdr:from>
    <xdr:to>
      <xdr:col>3</xdr:col>
      <xdr:colOff>1502564</xdr:colOff>
      <xdr:row>5</xdr:row>
      <xdr:rowOff>38099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5A8E203F-CA65-4E7E-8EBA-0636A8140B9D}"/>
            </a:ext>
            <a:ext uri="{147F2762-F138-4A5C-976F-8EAC2B608ADB}">
              <a16:predDERef xmlns:a16="http://schemas.microsoft.com/office/drawing/2014/main" xmlns="" pre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00" r="43423"/>
        <a:stretch/>
      </xdr:blipFill>
      <xdr:spPr>
        <a:xfrm>
          <a:off x="4129076" y="557213"/>
          <a:ext cx="1288263" cy="1138236"/>
        </a:xfrm>
        <a:prstGeom prst="rect">
          <a:avLst/>
        </a:prstGeom>
      </xdr:spPr>
    </xdr:pic>
    <xdr:clientData/>
  </xdr:twoCellAnchor>
  <xdr:twoCellAnchor editAs="oneCell">
    <xdr:from>
      <xdr:col>3</xdr:col>
      <xdr:colOff>1535904</xdr:colOff>
      <xdr:row>1</xdr:row>
      <xdr:rowOff>387803</xdr:rowOff>
    </xdr:from>
    <xdr:to>
      <xdr:col>4</xdr:col>
      <xdr:colOff>175142</xdr:colOff>
      <xdr:row>5</xdr:row>
      <xdr:rowOff>47625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xmlns="" id="{6AC087DF-3B79-4E65-A83B-BA8EA84B5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0679" y="549728"/>
          <a:ext cx="1315763" cy="11552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916782</xdr:colOff>
      <xdr:row>2</xdr:row>
      <xdr:rowOff>178596</xdr:rowOff>
    </xdr:from>
    <xdr:to>
      <xdr:col>2</xdr:col>
      <xdr:colOff>9525</xdr:colOff>
      <xdr:row>4</xdr:row>
      <xdr:rowOff>119063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67300282-BC98-4FC8-9461-DFFA132105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2224"/>
        <a:stretch/>
      </xdr:blipFill>
      <xdr:spPr>
        <a:xfrm>
          <a:off x="916782" y="769146"/>
          <a:ext cx="1721643" cy="845342"/>
        </a:xfrm>
        <a:prstGeom prst="rect">
          <a:avLst/>
        </a:prstGeom>
      </xdr:spPr>
    </xdr:pic>
    <xdr:clientData/>
  </xdr:twoCellAnchor>
  <xdr:twoCellAnchor editAs="oneCell">
    <xdr:from>
      <xdr:col>2</xdr:col>
      <xdr:colOff>3699</xdr:colOff>
      <xdr:row>1</xdr:row>
      <xdr:rowOff>394607</xdr:rowOff>
    </xdr:from>
    <xdr:to>
      <xdr:col>3</xdr:col>
      <xdr:colOff>226219</xdr:colOff>
      <xdr:row>5</xdr:row>
      <xdr:rowOff>35719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586C2CDB-7F85-4745-8C7A-40D3A7281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999" y="556532"/>
          <a:ext cx="1298845" cy="1136537"/>
        </a:xfrm>
        <a:prstGeom prst="rect">
          <a:avLst/>
        </a:prstGeom>
      </xdr:spPr>
    </xdr:pic>
    <xdr:clientData/>
  </xdr:twoCellAnchor>
  <xdr:twoCellAnchor editAs="oneCell">
    <xdr:from>
      <xdr:col>3</xdr:col>
      <xdr:colOff>214301</xdr:colOff>
      <xdr:row>1</xdr:row>
      <xdr:rowOff>395288</xdr:rowOff>
    </xdr:from>
    <xdr:to>
      <xdr:col>3</xdr:col>
      <xdr:colOff>1502564</xdr:colOff>
      <xdr:row>5</xdr:row>
      <xdr:rowOff>38099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A0B6DECA-6266-4796-B3B8-4D5AC86DE7FC}"/>
            </a:ext>
            <a:ext uri="{147F2762-F138-4A5C-976F-8EAC2B608ADB}">
              <a16:predDERef xmlns:a16="http://schemas.microsoft.com/office/drawing/2014/main" xmlns="" pre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00" r="43423"/>
        <a:stretch/>
      </xdr:blipFill>
      <xdr:spPr>
        <a:xfrm>
          <a:off x="4129076" y="557213"/>
          <a:ext cx="1288263" cy="1138236"/>
        </a:xfrm>
        <a:prstGeom prst="rect">
          <a:avLst/>
        </a:prstGeom>
      </xdr:spPr>
    </xdr:pic>
    <xdr:clientData/>
  </xdr:twoCellAnchor>
  <xdr:twoCellAnchor editAs="oneCell">
    <xdr:from>
      <xdr:col>3</xdr:col>
      <xdr:colOff>1535904</xdr:colOff>
      <xdr:row>1</xdr:row>
      <xdr:rowOff>387803</xdr:rowOff>
    </xdr:from>
    <xdr:to>
      <xdr:col>4</xdr:col>
      <xdr:colOff>279917</xdr:colOff>
      <xdr:row>5</xdr:row>
      <xdr:rowOff>47625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xmlns="" id="{0EA7A052-F3DD-4B2E-A022-06FCFA4E9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0679" y="549728"/>
          <a:ext cx="1315763" cy="11552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916782</xdr:colOff>
      <xdr:row>2</xdr:row>
      <xdr:rowOff>178596</xdr:rowOff>
    </xdr:from>
    <xdr:to>
      <xdr:col>2</xdr:col>
      <xdr:colOff>9525</xdr:colOff>
      <xdr:row>4</xdr:row>
      <xdr:rowOff>119063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2A951E15-6A21-485B-85D1-FBC9F7288F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2224"/>
        <a:stretch/>
      </xdr:blipFill>
      <xdr:spPr>
        <a:xfrm>
          <a:off x="916782" y="769146"/>
          <a:ext cx="1721643" cy="845342"/>
        </a:xfrm>
        <a:prstGeom prst="rect">
          <a:avLst/>
        </a:prstGeom>
      </xdr:spPr>
    </xdr:pic>
    <xdr:clientData/>
  </xdr:twoCellAnchor>
  <xdr:twoCellAnchor editAs="oneCell">
    <xdr:from>
      <xdr:col>2</xdr:col>
      <xdr:colOff>3699</xdr:colOff>
      <xdr:row>1</xdr:row>
      <xdr:rowOff>394607</xdr:rowOff>
    </xdr:from>
    <xdr:to>
      <xdr:col>3</xdr:col>
      <xdr:colOff>226219</xdr:colOff>
      <xdr:row>5</xdr:row>
      <xdr:rowOff>35719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A69BFBD-03AF-4010-9B1B-FDB1F6565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999" y="556532"/>
          <a:ext cx="1298845" cy="1136537"/>
        </a:xfrm>
        <a:prstGeom prst="rect">
          <a:avLst/>
        </a:prstGeom>
      </xdr:spPr>
    </xdr:pic>
    <xdr:clientData/>
  </xdr:twoCellAnchor>
  <xdr:twoCellAnchor editAs="oneCell">
    <xdr:from>
      <xdr:col>3</xdr:col>
      <xdr:colOff>214301</xdr:colOff>
      <xdr:row>1</xdr:row>
      <xdr:rowOff>395288</xdr:rowOff>
    </xdr:from>
    <xdr:to>
      <xdr:col>3</xdr:col>
      <xdr:colOff>1502564</xdr:colOff>
      <xdr:row>5</xdr:row>
      <xdr:rowOff>38099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7B28CB3D-8C75-44B9-9E76-81089E63520C}"/>
            </a:ext>
            <a:ext uri="{147F2762-F138-4A5C-976F-8EAC2B608ADB}">
              <a16:predDERef xmlns:a16="http://schemas.microsoft.com/office/drawing/2014/main" xmlns="" pre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00" r="43423"/>
        <a:stretch/>
      </xdr:blipFill>
      <xdr:spPr>
        <a:xfrm>
          <a:off x="4129076" y="557213"/>
          <a:ext cx="1288263" cy="1138236"/>
        </a:xfrm>
        <a:prstGeom prst="rect">
          <a:avLst/>
        </a:prstGeom>
      </xdr:spPr>
    </xdr:pic>
    <xdr:clientData/>
  </xdr:twoCellAnchor>
  <xdr:twoCellAnchor editAs="oneCell">
    <xdr:from>
      <xdr:col>3</xdr:col>
      <xdr:colOff>1535904</xdr:colOff>
      <xdr:row>1</xdr:row>
      <xdr:rowOff>387803</xdr:rowOff>
    </xdr:from>
    <xdr:to>
      <xdr:col>4</xdr:col>
      <xdr:colOff>279917</xdr:colOff>
      <xdr:row>5</xdr:row>
      <xdr:rowOff>47625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xmlns="" id="{D60F92FB-4931-4FF5-9D22-37E5824E3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0679" y="549728"/>
          <a:ext cx="1315763" cy="11552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916782</xdr:colOff>
      <xdr:row>2</xdr:row>
      <xdr:rowOff>178596</xdr:rowOff>
    </xdr:from>
    <xdr:to>
      <xdr:col>1</xdr:col>
      <xdr:colOff>1428750</xdr:colOff>
      <xdr:row>4</xdr:row>
      <xdr:rowOff>61913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3F6F4DCB-4AB0-4CE0-A2B4-EB2BC1119C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2224"/>
        <a:stretch/>
      </xdr:blipFill>
      <xdr:spPr>
        <a:xfrm>
          <a:off x="916782" y="769146"/>
          <a:ext cx="1721643" cy="845342"/>
        </a:xfrm>
        <a:prstGeom prst="rect">
          <a:avLst/>
        </a:prstGeom>
      </xdr:spPr>
    </xdr:pic>
    <xdr:clientData/>
  </xdr:twoCellAnchor>
  <xdr:twoCellAnchor editAs="oneCell">
    <xdr:from>
      <xdr:col>2</xdr:col>
      <xdr:colOff>3699</xdr:colOff>
      <xdr:row>1</xdr:row>
      <xdr:rowOff>394607</xdr:rowOff>
    </xdr:from>
    <xdr:to>
      <xdr:col>3</xdr:col>
      <xdr:colOff>169069</xdr:colOff>
      <xdr:row>4</xdr:row>
      <xdr:rowOff>140494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631DE3CC-2F5C-4D08-BCF1-582556FBA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999" y="556532"/>
          <a:ext cx="1298845" cy="1136537"/>
        </a:xfrm>
        <a:prstGeom prst="rect">
          <a:avLst/>
        </a:prstGeom>
      </xdr:spPr>
    </xdr:pic>
    <xdr:clientData/>
  </xdr:twoCellAnchor>
  <xdr:twoCellAnchor editAs="oneCell">
    <xdr:from>
      <xdr:col>3</xdr:col>
      <xdr:colOff>214301</xdr:colOff>
      <xdr:row>1</xdr:row>
      <xdr:rowOff>395288</xdr:rowOff>
    </xdr:from>
    <xdr:to>
      <xdr:col>3</xdr:col>
      <xdr:colOff>1502564</xdr:colOff>
      <xdr:row>4</xdr:row>
      <xdr:rowOff>142874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5A90647F-C384-4296-8877-FBB9D19D333E}"/>
            </a:ext>
            <a:ext uri="{147F2762-F138-4A5C-976F-8EAC2B608ADB}">
              <a16:predDERef xmlns:a16="http://schemas.microsoft.com/office/drawing/2014/main" xmlns="" pre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00" r="43423"/>
        <a:stretch/>
      </xdr:blipFill>
      <xdr:spPr>
        <a:xfrm>
          <a:off x="4129076" y="557213"/>
          <a:ext cx="1288263" cy="1138236"/>
        </a:xfrm>
        <a:prstGeom prst="rect">
          <a:avLst/>
        </a:prstGeom>
      </xdr:spPr>
    </xdr:pic>
    <xdr:clientData/>
  </xdr:twoCellAnchor>
  <xdr:twoCellAnchor editAs="oneCell">
    <xdr:from>
      <xdr:col>3</xdr:col>
      <xdr:colOff>1535904</xdr:colOff>
      <xdr:row>1</xdr:row>
      <xdr:rowOff>387803</xdr:rowOff>
    </xdr:from>
    <xdr:to>
      <xdr:col>4</xdr:col>
      <xdr:colOff>175142</xdr:colOff>
      <xdr:row>4</xdr:row>
      <xdr:rowOff>152400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xmlns="" id="{5C1880E7-1A9A-4D37-A26A-CB05E420B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0679" y="549728"/>
          <a:ext cx="1315763" cy="11552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916782</xdr:colOff>
      <xdr:row>2</xdr:row>
      <xdr:rowOff>178596</xdr:rowOff>
    </xdr:from>
    <xdr:to>
      <xdr:col>1</xdr:col>
      <xdr:colOff>1428750</xdr:colOff>
      <xdr:row>4</xdr:row>
      <xdr:rowOff>119063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5A4969F2-F0ED-4C49-A3DC-E24ACA9536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2224"/>
        <a:stretch/>
      </xdr:blipFill>
      <xdr:spPr>
        <a:xfrm>
          <a:off x="916782" y="769146"/>
          <a:ext cx="1721643" cy="845342"/>
        </a:xfrm>
        <a:prstGeom prst="rect">
          <a:avLst/>
        </a:prstGeom>
      </xdr:spPr>
    </xdr:pic>
    <xdr:clientData/>
  </xdr:twoCellAnchor>
  <xdr:twoCellAnchor editAs="oneCell">
    <xdr:from>
      <xdr:col>2</xdr:col>
      <xdr:colOff>3699</xdr:colOff>
      <xdr:row>1</xdr:row>
      <xdr:rowOff>394607</xdr:rowOff>
    </xdr:from>
    <xdr:to>
      <xdr:col>3</xdr:col>
      <xdr:colOff>150019</xdr:colOff>
      <xdr:row>5</xdr:row>
      <xdr:rowOff>35719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6A9EDEF7-8487-416D-88A7-01367A6DF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999" y="556532"/>
          <a:ext cx="1298845" cy="1136537"/>
        </a:xfrm>
        <a:prstGeom prst="rect">
          <a:avLst/>
        </a:prstGeom>
      </xdr:spPr>
    </xdr:pic>
    <xdr:clientData/>
  </xdr:twoCellAnchor>
  <xdr:twoCellAnchor editAs="oneCell">
    <xdr:from>
      <xdr:col>3</xdr:col>
      <xdr:colOff>214301</xdr:colOff>
      <xdr:row>1</xdr:row>
      <xdr:rowOff>395288</xdr:rowOff>
    </xdr:from>
    <xdr:to>
      <xdr:col>3</xdr:col>
      <xdr:colOff>1502564</xdr:colOff>
      <xdr:row>5</xdr:row>
      <xdr:rowOff>38099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F811053-361A-49EF-9807-64DF49FE48FE}"/>
            </a:ext>
            <a:ext uri="{147F2762-F138-4A5C-976F-8EAC2B608ADB}">
              <a16:predDERef xmlns:a16="http://schemas.microsoft.com/office/drawing/2014/main" xmlns="" pre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00" r="43423"/>
        <a:stretch/>
      </xdr:blipFill>
      <xdr:spPr>
        <a:xfrm>
          <a:off x="4129076" y="557213"/>
          <a:ext cx="1288263" cy="1138236"/>
        </a:xfrm>
        <a:prstGeom prst="rect">
          <a:avLst/>
        </a:prstGeom>
      </xdr:spPr>
    </xdr:pic>
    <xdr:clientData/>
  </xdr:twoCellAnchor>
  <xdr:twoCellAnchor editAs="oneCell">
    <xdr:from>
      <xdr:col>3</xdr:col>
      <xdr:colOff>1535904</xdr:colOff>
      <xdr:row>1</xdr:row>
      <xdr:rowOff>387803</xdr:rowOff>
    </xdr:from>
    <xdr:to>
      <xdr:col>4</xdr:col>
      <xdr:colOff>279917</xdr:colOff>
      <xdr:row>5</xdr:row>
      <xdr:rowOff>47625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xmlns="" id="{BEAA5D15-8826-4C40-A13A-F4A200AB7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0679" y="549728"/>
          <a:ext cx="1315763" cy="11552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Observatorio/Google%20Drive/DESE_LINEA_BASE/03.DOCUMENTO/05.DOCUMENTOS_DE_TRABAJO/01.%20ETAPA_3/02.%20INDICADORES/EA_8-EA_9-Indicador_agua_potabl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Observatorio\Google%20Drive\DESE_LINEA_BASE\03.DOCUMENTO\05.DOCUMENTOS_DE_TRABAJO\01.%20ETAPA_3\02.%20INDICADORES\RB\IP_43_43a_ZonasTipicasLineamientosDeIntervenci&#243;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Vherreraf/Desktop/PUBLICA/METADATOS%20PARA%20MATRIZ/Indicadores%20Final/Compromiso%202/BPU_2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/Desktop/INE/20200608_REVISION%20DE%20NUEVA%20LINEA%20BASE/INFORMACION_LB2018/ANEXO_3_LB2018_MATRIZ_SIEDU_v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LB2018_MATRIZ_SIED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Observatorio/Google%20Drive/DESE_LINEA_BASE/03.DOCUMENTO/05.DOCUMENTOS_DE_TRABAJO/01.%20ETAPA_3/02.%20INDICADORES/EA_22_ConsumoElectricoporComunayTipodeClien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Observatorio/Google%20Drive/DESE_LINEA_BASE/03.DOCUMENTO/05.DOCUMENTOS_DE_TRABAJO/01.%20ETAPA_3/02.%20INDICADORES/IG_22_Participaci&#243;n_EI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Observatorio/Google%20Drive/DESE_LINEA_BASE/03.DOCUMENTO/05.DOCUMENTOS_DE_TRABAJO/01.%20ETAPA_3/02.%20INDICADORES/BPU_27_Luminariasporcomuna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%20unidad\DESE_LINEA_BASE\03.DOCUMENTO\05.DOCUMENTOS_DE_TRABAJO\03.%20ETAPA_4\2018.03.08.DESE_Matriz%20SIEDU%20OFICI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Observatorio/Google%20Drive/DESE_LINEA_BASE/03.DOCUMENTO/05.DOCUMENTOS_DE_TRABAJO/01.%20ETAPA_3/02.%20INDICADORES/EA_35_N&#176;Microbasurale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Observatorio/Google%20Drive/DESE_LINEA_BASE/03.DOCUMENTO/05.DOCUMENTOS_DE_TRABAJO/01.%20ETAPA_3/02.%20INDICADORES/EA_23_GeneracionDistribuidaInstalacionesDeclarada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Observatorio/Google%20Drive/DESE_LINEA_BASE/03.DOCUMENTO/05.DOCUMENTOS_DE_TRABAJO/01.%20ETAPA_3/02.%20INDICADORES/EA_34_Cantidad_disposici&#243;n_final_residuo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Observatorio/Google%20Drive/DESE_LINEA_BASE/03.DOCUMENTO/05.DOCUMENTOS_DE_TRABAJO/01.%20ETAPA_3/02.%20INDICADORES/EA_36_Porcentaje_reciclaj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OS_EA_8"/>
      <sheetName val="METADATOS_EA_9"/>
      <sheetName val="TD_ORIGINALES_COMERCIALIZADA"/>
      <sheetName val="ORIGINAL_COMERCIALIZADA"/>
      <sheetName val="TD_PRODUCCIÓN"/>
      <sheetName val="ORIGINAL_PRODUCCIÓN"/>
      <sheetName val="PRODUCCION"/>
      <sheetName val="ORIGINAL_POB_SISS2016"/>
      <sheetName val="LOCALIDAD_CIUDAD"/>
      <sheetName val="CIUDAD_COMUNA"/>
      <sheetName val="INDICADOR"/>
      <sheetName val="Hoja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C3" t="str">
            <v>Localidad</v>
          </cell>
          <cell r="D3" t="str">
            <v>Clientes residenciales de agua potable</v>
          </cell>
          <cell r="E3" t="str">
            <v>Inmuebles residenciales no conectados a la red de agua potable</v>
          </cell>
          <cell r="F3">
            <v>0</v>
          </cell>
          <cell r="G3">
            <v>0</v>
          </cell>
          <cell r="H3" t="str">
            <v>Total de inmuebles residenciales AP</v>
          </cell>
          <cell r="I3" t="str">
            <v>Población urbana estimada</v>
          </cell>
          <cell r="J3" t="str">
            <v>Población urbana abastecida AP</v>
          </cell>
        </row>
        <row r="4">
          <cell r="C4">
            <v>0</v>
          </cell>
          <cell r="D4">
            <v>0</v>
          </cell>
          <cell r="E4" t="str">
            <v>Frente red</v>
          </cell>
          <cell r="F4" t="str">
            <v>No frente red</v>
          </cell>
          <cell r="G4" t="str">
            <v xml:space="preserve">Total </v>
          </cell>
          <cell r="H4">
            <v>0</v>
          </cell>
          <cell r="I4">
            <v>0</v>
          </cell>
          <cell r="J4">
            <v>0</v>
          </cell>
        </row>
        <row r="5">
          <cell r="C5" t="str">
            <v>ALTO HOSPICIO</v>
          </cell>
          <cell r="D5">
            <v>27399</v>
          </cell>
          <cell r="E5">
            <v>17</v>
          </cell>
          <cell r="F5">
            <v>4</v>
          </cell>
          <cell r="G5">
            <v>21</v>
          </cell>
          <cell r="H5">
            <v>27420</v>
          </cell>
          <cell r="I5">
            <v>100048.55883649184</v>
          </cell>
          <cell r="J5">
            <v>99971.935213750548</v>
          </cell>
        </row>
        <row r="6">
          <cell r="C6" t="str">
            <v>HUARA</v>
          </cell>
          <cell r="D6">
            <v>450</v>
          </cell>
          <cell r="E6">
            <v>0</v>
          </cell>
          <cell r="F6">
            <v>0</v>
          </cell>
          <cell r="G6">
            <v>0</v>
          </cell>
          <cell r="H6">
            <v>450</v>
          </cell>
          <cell r="I6">
            <v>1593.2432432432431</v>
          </cell>
          <cell r="J6">
            <v>1593.2432432432431</v>
          </cell>
        </row>
        <row r="7">
          <cell r="C7" t="str">
            <v>IQUIQUE</v>
          </cell>
          <cell r="D7">
            <v>56386</v>
          </cell>
          <cell r="E7">
            <v>40</v>
          </cell>
          <cell r="F7">
            <v>12</v>
          </cell>
          <cell r="G7">
            <v>52</v>
          </cell>
          <cell r="H7">
            <v>56438</v>
          </cell>
          <cell r="I7">
            <v>219666.61753283962</v>
          </cell>
          <cell r="J7">
            <v>219464.22439148615</v>
          </cell>
        </row>
        <row r="8">
          <cell r="C8" t="str">
            <v>LA HUAYCA</v>
          </cell>
          <cell r="D8">
            <v>150</v>
          </cell>
          <cell r="E8">
            <v>0</v>
          </cell>
          <cell r="F8">
            <v>0</v>
          </cell>
          <cell r="G8">
            <v>0</v>
          </cell>
          <cell r="H8">
            <v>150</v>
          </cell>
          <cell r="I8">
            <v>312.67605633802816</v>
          </cell>
          <cell r="J8">
            <v>312.67605633802816</v>
          </cell>
        </row>
        <row r="9">
          <cell r="C9" t="str">
            <v>LA TIRANA</v>
          </cell>
          <cell r="D9">
            <v>1477</v>
          </cell>
          <cell r="E9">
            <v>0</v>
          </cell>
          <cell r="F9">
            <v>0</v>
          </cell>
          <cell r="G9">
            <v>0</v>
          </cell>
          <cell r="H9">
            <v>1477</v>
          </cell>
          <cell r="I9">
            <v>655.17939733707067</v>
          </cell>
          <cell r="J9">
            <v>655.17939733707067</v>
          </cell>
        </row>
        <row r="10">
          <cell r="C10" t="str">
            <v>MATILLA</v>
          </cell>
          <cell r="D10">
            <v>370</v>
          </cell>
          <cell r="E10">
            <v>0</v>
          </cell>
          <cell r="F10">
            <v>0</v>
          </cell>
          <cell r="G10">
            <v>0</v>
          </cell>
          <cell r="H10">
            <v>370</v>
          </cell>
          <cell r="I10">
            <v>962</v>
          </cell>
          <cell r="J10">
            <v>962</v>
          </cell>
        </row>
        <row r="11">
          <cell r="C11" t="str">
            <v>PICA</v>
          </cell>
          <cell r="D11">
            <v>1612</v>
          </cell>
          <cell r="E11">
            <v>0</v>
          </cell>
          <cell r="F11">
            <v>0</v>
          </cell>
          <cell r="G11">
            <v>0</v>
          </cell>
          <cell r="H11">
            <v>1612</v>
          </cell>
          <cell r="I11">
            <v>3650.9788867562379</v>
          </cell>
          <cell r="J11">
            <v>3650.9788867562379</v>
          </cell>
        </row>
        <row r="12">
          <cell r="C12" t="str">
            <v>PISAGUA</v>
          </cell>
          <cell r="D12">
            <v>129</v>
          </cell>
          <cell r="E12">
            <v>0</v>
          </cell>
          <cell r="F12">
            <v>0</v>
          </cell>
          <cell r="G12">
            <v>0</v>
          </cell>
          <cell r="H12">
            <v>129</v>
          </cell>
          <cell r="I12">
            <v>221.67961165048541</v>
          </cell>
          <cell r="J12">
            <v>221.67961165048541</v>
          </cell>
        </row>
        <row r="13">
          <cell r="C13" t="str">
            <v>POZO ALMONTE</v>
          </cell>
          <cell r="D13">
            <v>2831</v>
          </cell>
          <cell r="E13">
            <v>0</v>
          </cell>
          <cell r="F13">
            <v>0</v>
          </cell>
          <cell r="G13">
            <v>0</v>
          </cell>
          <cell r="H13">
            <v>2831</v>
          </cell>
          <cell r="I13">
            <v>9205.4459715639805</v>
          </cell>
          <cell r="J13">
            <v>9205.4459715639805</v>
          </cell>
        </row>
        <row r="14">
          <cell r="C14">
            <v>0</v>
          </cell>
          <cell r="D14">
            <v>90804</v>
          </cell>
          <cell r="E14">
            <v>57</v>
          </cell>
          <cell r="F14">
            <v>16</v>
          </cell>
          <cell r="G14">
            <v>73</v>
          </cell>
          <cell r="H14">
            <v>90877</v>
          </cell>
          <cell r="I14">
            <v>336316.37953622045</v>
          </cell>
          <cell r="J14">
            <v>336037.36277212569</v>
          </cell>
        </row>
        <row r="15">
          <cell r="C15" t="str">
            <v>ANTOFAGASTA</v>
          </cell>
          <cell r="D15">
            <v>106403</v>
          </cell>
          <cell r="E15">
            <v>0</v>
          </cell>
          <cell r="F15">
            <v>0</v>
          </cell>
          <cell r="G15">
            <v>0</v>
          </cell>
          <cell r="H15">
            <v>106403</v>
          </cell>
          <cell r="I15">
            <v>399685.32346822991</v>
          </cell>
          <cell r="J15">
            <v>399685.32346822991</v>
          </cell>
        </row>
        <row r="16">
          <cell r="C16" t="str">
            <v>CALAMA</v>
          </cell>
          <cell r="D16">
            <v>43982</v>
          </cell>
          <cell r="E16">
            <v>0</v>
          </cell>
          <cell r="F16">
            <v>0</v>
          </cell>
          <cell r="G16">
            <v>0</v>
          </cell>
          <cell r="H16">
            <v>43982</v>
          </cell>
          <cell r="I16">
            <v>184494.02810014895</v>
          </cell>
          <cell r="J16">
            <v>184494.02810014895</v>
          </cell>
        </row>
        <row r="17">
          <cell r="C17" t="str">
            <v>MEJILLONES</v>
          </cell>
          <cell r="D17">
            <v>2972</v>
          </cell>
          <cell r="E17">
            <v>0</v>
          </cell>
          <cell r="F17">
            <v>0</v>
          </cell>
          <cell r="G17">
            <v>0</v>
          </cell>
          <cell r="H17">
            <v>2972</v>
          </cell>
          <cell r="I17">
            <v>11936.975884244373</v>
          </cell>
          <cell r="J17">
            <v>11936.975884244373</v>
          </cell>
        </row>
        <row r="18">
          <cell r="C18" t="str">
            <v>TAL TAL</v>
          </cell>
          <cell r="D18">
            <v>3181</v>
          </cell>
          <cell r="E18">
            <v>0</v>
          </cell>
          <cell r="F18">
            <v>0</v>
          </cell>
          <cell r="G18">
            <v>0</v>
          </cell>
          <cell r="H18">
            <v>3181</v>
          </cell>
          <cell r="I18">
            <v>10621.906050955415</v>
          </cell>
          <cell r="J18">
            <v>10621.906050955415</v>
          </cell>
        </row>
        <row r="19">
          <cell r="C19" t="str">
            <v>SIERRA GORDA</v>
          </cell>
          <cell r="D19">
            <v>199</v>
          </cell>
          <cell r="E19">
            <v>0</v>
          </cell>
          <cell r="F19">
            <v>0</v>
          </cell>
          <cell r="G19">
            <v>0</v>
          </cell>
          <cell r="H19">
            <v>199</v>
          </cell>
          <cell r="I19">
            <v>762.17</v>
          </cell>
          <cell r="J19">
            <v>762.17</v>
          </cell>
        </row>
        <row r="20">
          <cell r="C20" t="str">
            <v>BAQUEDANO</v>
          </cell>
          <cell r="D20">
            <v>240</v>
          </cell>
          <cell r="E20">
            <v>0</v>
          </cell>
          <cell r="F20">
            <v>0</v>
          </cell>
          <cell r="G20">
            <v>0</v>
          </cell>
          <cell r="H20">
            <v>240</v>
          </cell>
          <cell r="I20">
            <v>998.40000000000009</v>
          </cell>
          <cell r="J20">
            <v>998.40000000000009</v>
          </cell>
        </row>
        <row r="21">
          <cell r="C21" t="str">
            <v>TOCOPILLA</v>
          </cell>
          <cell r="D21">
            <v>8833</v>
          </cell>
          <cell r="E21">
            <v>0</v>
          </cell>
          <cell r="F21">
            <v>0</v>
          </cell>
          <cell r="G21">
            <v>0</v>
          </cell>
          <cell r="H21">
            <v>8833</v>
          </cell>
          <cell r="I21">
            <v>31757.250824609207</v>
          </cell>
          <cell r="J21">
            <v>31757.250824609207</v>
          </cell>
        </row>
        <row r="22">
          <cell r="C22">
            <v>0</v>
          </cell>
          <cell r="D22">
            <v>165810</v>
          </cell>
          <cell r="E22">
            <v>0</v>
          </cell>
          <cell r="F22">
            <v>0</v>
          </cell>
          <cell r="G22">
            <v>0</v>
          </cell>
          <cell r="H22">
            <v>165810</v>
          </cell>
          <cell r="I22">
            <v>640256.05432818795</v>
          </cell>
          <cell r="J22">
            <v>640256.05432818795</v>
          </cell>
        </row>
        <row r="23">
          <cell r="C23" t="str">
            <v>CALDERA</v>
          </cell>
          <cell r="D23">
            <v>7289</v>
          </cell>
          <cell r="E23">
            <v>1</v>
          </cell>
          <cell r="F23">
            <v>0</v>
          </cell>
          <cell r="G23">
            <v>1</v>
          </cell>
          <cell r="H23">
            <v>7290</v>
          </cell>
          <cell r="I23">
            <v>17654.295881284073</v>
          </cell>
          <cell r="J23">
            <v>17651.874167171416</v>
          </cell>
        </row>
        <row r="24">
          <cell r="C24" t="str">
            <v>CHAÑARAL</v>
          </cell>
          <cell r="D24">
            <v>4007</v>
          </cell>
          <cell r="E24">
            <v>51</v>
          </cell>
          <cell r="F24">
            <v>0</v>
          </cell>
          <cell r="G24">
            <v>51</v>
          </cell>
          <cell r="H24">
            <v>4058</v>
          </cell>
          <cell r="I24">
            <v>13549.902219873149</v>
          </cell>
          <cell r="J24">
            <v>13379.610200845666</v>
          </cell>
        </row>
        <row r="25">
          <cell r="C25" t="str">
            <v>COPIAPO</v>
          </cell>
          <cell r="D25">
            <v>49144</v>
          </cell>
          <cell r="E25">
            <v>4</v>
          </cell>
          <cell r="F25">
            <v>47</v>
          </cell>
          <cell r="G25">
            <v>51</v>
          </cell>
          <cell r="H25">
            <v>49195</v>
          </cell>
          <cell r="I25">
            <v>169560.4742000929</v>
          </cell>
          <cell r="J25">
            <v>169384.69242990884</v>
          </cell>
        </row>
        <row r="26">
          <cell r="C26" t="str">
            <v>DIEGO DE ALMAGRO</v>
          </cell>
          <cell r="D26">
            <v>2601</v>
          </cell>
          <cell r="E26">
            <v>18</v>
          </cell>
          <cell r="F26">
            <v>0</v>
          </cell>
          <cell r="G26">
            <v>18</v>
          </cell>
          <cell r="H26">
            <v>2619</v>
          </cell>
          <cell r="I26">
            <v>8356.0943324457949</v>
          </cell>
          <cell r="J26">
            <v>8298.6641308482303</v>
          </cell>
        </row>
        <row r="27">
          <cell r="C27" t="str">
            <v>EL SALADO</v>
          </cell>
          <cell r="D27">
            <v>260</v>
          </cell>
          <cell r="E27">
            <v>1</v>
          </cell>
          <cell r="F27">
            <v>0</v>
          </cell>
          <cell r="G27">
            <v>1</v>
          </cell>
          <cell r="H27">
            <v>261</v>
          </cell>
          <cell r="I27">
            <v>943.43823529411759</v>
          </cell>
          <cell r="J27">
            <v>939.82352941176464</v>
          </cell>
        </row>
        <row r="28">
          <cell r="C28" t="str">
            <v>FREIRINA</v>
          </cell>
          <cell r="D28">
            <v>1318</v>
          </cell>
          <cell r="E28">
            <v>15</v>
          </cell>
          <cell r="F28">
            <v>0</v>
          </cell>
          <cell r="G28">
            <v>15</v>
          </cell>
          <cell r="H28">
            <v>1333</v>
          </cell>
          <cell r="I28">
            <v>4600.2315939957125</v>
          </cell>
          <cell r="J28">
            <v>4548.4660471765565</v>
          </cell>
        </row>
        <row r="29">
          <cell r="C29" t="str">
            <v>HUASCO</v>
          </cell>
          <cell r="D29">
            <v>3318</v>
          </cell>
          <cell r="E29">
            <v>8</v>
          </cell>
          <cell r="F29">
            <v>0</v>
          </cell>
          <cell r="G29">
            <v>8</v>
          </cell>
          <cell r="H29">
            <v>3326</v>
          </cell>
          <cell r="I29">
            <v>9582.6359583952453</v>
          </cell>
          <cell r="J29">
            <v>9559.5869242199115</v>
          </cell>
        </row>
        <row r="30">
          <cell r="C30" t="str">
            <v>INCA DE ORO</v>
          </cell>
          <cell r="D30">
            <v>79</v>
          </cell>
          <cell r="E30">
            <v>6</v>
          </cell>
          <cell r="F30">
            <v>0</v>
          </cell>
          <cell r="G30">
            <v>6</v>
          </cell>
          <cell r="H30">
            <v>85</v>
          </cell>
          <cell r="I30">
            <v>157.05298013245033</v>
          </cell>
          <cell r="J30">
            <v>145.96688741721854</v>
          </cell>
        </row>
        <row r="31">
          <cell r="C31" t="str">
            <v>TIERRA AMARILLA</v>
          </cell>
          <cell r="D31">
            <v>2590</v>
          </cell>
          <cell r="E31">
            <v>7</v>
          </cell>
          <cell r="F31">
            <v>50</v>
          </cell>
          <cell r="G31">
            <v>57</v>
          </cell>
          <cell r="H31">
            <v>2647</v>
          </cell>
          <cell r="I31">
            <v>10544.277232142855</v>
          </cell>
          <cell r="J31">
            <v>10317.218749999998</v>
          </cell>
        </row>
        <row r="32">
          <cell r="C32" t="str">
            <v>VALLENAR</v>
          </cell>
          <cell r="D32">
            <v>14974</v>
          </cell>
          <cell r="E32">
            <v>5</v>
          </cell>
          <cell r="F32">
            <v>0</v>
          </cell>
          <cell r="G32">
            <v>5</v>
          </cell>
          <cell r="H32">
            <v>14979</v>
          </cell>
          <cell r="I32">
            <v>52194.267441860473</v>
          </cell>
          <cell r="J32">
            <v>52176.844961240313</v>
          </cell>
        </row>
        <row r="33">
          <cell r="C33">
            <v>0</v>
          </cell>
          <cell r="D33">
            <v>85580</v>
          </cell>
          <cell r="E33">
            <v>116</v>
          </cell>
          <cell r="F33">
            <v>97</v>
          </cell>
          <cell r="G33">
            <v>213</v>
          </cell>
          <cell r="H33">
            <v>85793</v>
          </cell>
          <cell r="I33">
            <v>287142.6700755168</v>
          </cell>
          <cell r="J33">
            <v>286402.74802823993</v>
          </cell>
        </row>
        <row r="34">
          <cell r="C34" t="str">
            <v>ANDACOLLO</v>
          </cell>
          <cell r="D34">
            <v>3448</v>
          </cell>
          <cell r="E34">
            <v>8</v>
          </cell>
          <cell r="F34">
            <v>18</v>
          </cell>
          <cell r="G34">
            <v>26</v>
          </cell>
          <cell r="H34">
            <v>3474</v>
          </cell>
          <cell r="I34">
            <v>12633.607806691451</v>
          </cell>
          <cell r="J34">
            <v>12539.055762081785</v>
          </cell>
        </row>
        <row r="35">
          <cell r="C35" t="str">
            <v>CANELA ALTA</v>
          </cell>
          <cell r="D35">
            <v>446</v>
          </cell>
          <cell r="E35">
            <v>0</v>
          </cell>
          <cell r="F35">
            <v>0</v>
          </cell>
          <cell r="G35">
            <v>0</v>
          </cell>
          <cell r="H35">
            <v>446</v>
          </cell>
          <cell r="I35">
            <v>1393.8769931662871</v>
          </cell>
          <cell r="J35">
            <v>1393.8769931662871</v>
          </cell>
        </row>
        <row r="36">
          <cell r="C36" t="str">
            <v>CANELA BAJA</v>
          </cell>
          <cell r="D36">
            <v>674</v>
          </cell>
          <cell r="E36">
            <v>2</v>
          </cell>
          <cell r="F36">
            <v>0</v>
          </cell>
          <cell r="G36">
            <v>2</v>
          </cell>
          <cell r="H36">
            <v>676</v>
          </cell>
          <cell r="I36">
            <v>2235.5350223546948</v>
          </cell>
          <cell r="J36">
            <v>2228.9210134128166</v>
          </cell>
        </row>
        <row r="37">
          <cell r="C37" t="str">
            <v>CHAÑARAL ALTO</v>
          </cell>
          <cell r="D37">
            <v>897</v>
          </cell>
          <cell r="E37">
            <v>4</v>
          </cell>
          <cell r="F37">
            <v>0</v>
          </cell>
          <cell r="G37">
            <v>4</v>
          </cell>
          <cell r="H37">
            <v>901</v>
          </cell>
          <cell r="I37">
            <v>3365.1442953020132</v>
          </cell>
          <cell r="J37">
            <v>3350.2046979865772</v>
          </cell>
        </row>
        <row r="38">
          <cell r="C38" t="str">
            <v>COMBARBALA</v>
          </cell>
          <cell r="D38">
            <v>2400</v>
          </cell>
          <cell r="E38">
            <v>0</v>
          </cell>
          <cell r="F38">
            <v>3</v>
          </cell>
          <cell r="G38">
            <v>3</v>
          </cell>
          <cell r="H38">
            <v>2403</v>
          </cell>
          <cell r="I38">
            <v>6387.389882250327</v>
          </cell>
          <cell r="J38">
            <v>6379.4156127344086</v>
          </cell>
        </row>
        <row r="39">
          <cell r="C39" t="str">
            <v>COQUIMBO</v>
          </cell>
          <cell r="D39">
            <v>65596</v>
          </cell>
          <cell r="E39">
            <v>0</v>
          </cell>
          <cell r="F39">
            <v>0</v>
          </cell>
          <cell r="G39">
            <v>0</v>
          </cell>
          <cell r="H39">
            <v>65596</v>
          </cell>
          <cell r="I39">
            <v>216975.31059872848</v>
          </cell>
          <cell r="J39">
            <v>216975.31059872848</v>
          </cell>
        </row>
        <row r="40">
          <cell r="C40" t="str">
            <v>EL PALQUI</v>
          </cell>
          <cell r="D40">
            <v>1796</v>
          </cell>
          <cell r="E40">
            <v>7</v>
          </cell>
          <cell r="F40">
            <v>4</v>
          </cell>
          <cell r="G40">
            <v>11</v>
          </cell>
          <cell r="H40">
            <v>1807</v>
          </cell>
          <cell r="I40">
            <v>5925.8480000000027</v>
          </cell>
          <cell r="J40">
            <v>5889.7747692307721</v>
          </cell>
        </row>
        <row r="41">
          <cell r="C41" t="str">
            <v>GUANAQUEROS</v>
          </cell>
          <cell r="D41">
            <v>1545</v>
          </cell>
          <cell r="E41">
            <v>5</v>
          </cell>
          <cell r="F41">
            <v>0</v>
          </cell>
          <cell r="G41">
            <v>5</v>
          </cell>
          <cell r="H41">
            <v>1550</v>
          </cell>
          <cell r="I41">
            <v>2223.3789625360228</v>
          </cell>
          <cell r="J41">
            <v>2216.2067723342939</v>
          </cell>
        </row>
        <row r="42">
          <cell r="C42" t="str">
            <v>HUAMALATA</v>
          </cell>
          <cell r="D42">
            <v>283</v>
          </cell>
          <cell r="E42">
            <v>0</v>
          </cell>
          <cell r="F42">
            <v>0</v>
          </cell>
          <cell r="G42">
            <v>0</v>
          </cell>
          <cell r="H42">
            <v>283</v>
          </cell>
          <cell r="I42">
            <v>1251.4888888888891</v>
          </cell>
          <cell r="J42">
            <v>1251.4888888888891</v>
          </cell>
        </row>
        <row r="43">
          <cell r="C43" t="str">
            <v>ILLAPEL</v>
          </cell>
          <cell r="D43">
            <v>7303</v>
          </cell>
          <cell r="E43">
            <v>7</v>
          </cell>
          <cell r="F43">
            <v>14</v>
          </cell>
          <cell r="G43">
            <v>21</v>
          </cell>
          <cell r="H43">
            <v>7324</v>
          </cell>
          <cell r="I43">
            <v>26029.077360466854</v>
          </cell>
          <cell r="J43">
            <v>25954.444560825974</v>
          </cell>
        </row>
        <row r="44">
          <cell r="C44" t="str">
            <v>LA SERENA</v>
          </cell>
          <cell r="D44">
            <v>76024</v>
          </cell>
          <cell r="E44">
            <v>0</v>
          </cell>
          <cell r="F44">
            <v>0</v>
          </cell>
          <cell r="G44">
            <v>0</v>
          </cell>
          <cell r="H44">
            <v>76024</v>
          </cell>
          <cell r="I44">
            <v>238315.51868820834</v>
          </cell>
          <cell r="J44">
            <v>238315.51868820834</v>
          </cell>
        </row>
        <row r="45">
          <cell r="C45" t="str">
            <v>LOS VILOS</v>
          </cell>
          <cell r="D45">
            <v>6170</v>
          </cell>
          <cell r="E45">
            <v>1</v>
          </cell>
          <cell r="F45">
            <v>0</v>
          </cell>
          <cell r="G45">
            <v>1</v>
          </cell>
          <cell r="H45">
            <v>6171</v>
          </cell>
          <cell r="I45">
            <v>17574.012103746394</v>
          </cell>
          <cell r="J45">
            <v>17571.164265129679</v>
          </cell>
        </row>
        <row r="46">
          <cell r="C46" t="str">
            <v>MONTE PATRIA</v>
          </cell>
          <cell r="D46">
            <v>2132</v>
          </cell>
          <cell r="E46">
            <v>9</v>
          </cell>
          <cell r="F46">
            <v>15</v>
          </cell>
          <cell r="G46">
            <v>24</v>
          </cell>
          <cell r="H46">
            <v>2156</v>
          </cell>
          <cell r="I46">
            <v>7707.5915492957747</v>
          </cell>
          <cell r="J46">
            <v>7621.7927565392347</v>
          </cell>
        </row>
        <row r="47">
          <cell r="C47" t="str">
            <v>OVALLE</v>
          </cell>
          <cell r="D47">
            <v>26839</v>
          </cell>
          <cell r="E47">
            <v>0</v>
          </cell>
          <cell r="F47">
            <v>0</v>
          </cell>
          <cell r="G47">
            <v>0</v>
          </cell>
          <cell r="H47">
            <v>26839</v>
          </cell>
          <cell r="I47">
            <v>93542.616250111168</v>
          </cell>
          <cell r="J47">
            <v>93542.616250111168</v>
          </cell>
        </row>
        <row r="48">
          <cell r="C48" t="str">
            <v>PAIHUANO</v>
          </cell>
          <cell r="D48">
            <v>503</v>
          </cell>
          <cell r="E48">
            <v>0</v>
          </cell>
          <cell r="F48">
            <v>0</v>
          </cell>
          <cell r="G48">
            <v>0</v>
          </cell>
          <cell r="H48">
            <v>503</v>
          </cell>
          <cell r="I48">
            <v>1820.1106094808126</v>
          </cell>
          <cell r="J48">
            <v>1820.1106094808126</v>
          </cell>
        </row>
        <row r="49">
          <cell r="C49" t="str">
            <v>PERALILLO DE VICUÑA</v>
          </cell>
          <cell r="D49">
            <v>704</v>
          </cell>
          <cell r="E49">
            <v>0</v>
          </cell>
          <cell r="F49">
            <v>0</v>
          </cell>
          <cell r="G49">
            <v>0</v>
          </cell>
          <cell r="H49">
            <v>704</v>
          </cell>
          <cell r="I49">
            <v>2472.2339181286552</v>
          </cell>
          <cell r="J49">
            <v>2472.2339181286552</v>
          </cell>
        </row>
        <row r="50">
          <cell r="C50" t="str">
            <v>PUNITAQUI</v>
          </cell>
          <cell r="D50">
            <v>1952</v>
          </cell>
          <cell r="E50">
            <v>0</v>
          </cell>
          <cell r="F50">
            <v>0</v>
          </cell>
          <cell r="G50">
            <v>0</v>
          </cell>
          <cell r="H50">
            <v>1952</v>
          </cell>
          <cell r="I50">
            <v>4482.1821967725145</v>
          </cell>
          <cell r="J50">
            <v>4482.1821967725145</v>
          </cell>
        </row>
        <row r="51">
          <cell r="C51" t="str">
            <v>SALAMANCA</v>
          </cell>
          <cell r="D51">
            <v>4326</v>
          </cell>
          <cell r="E51">
            <v>5</v>
          </cell>
          <cell r="F51">
            <v>4</v>
          </cell>
          <cell r="G51">
            <v>9</v>
          </cell>
          <cell r="H51">
            <v>4335</v>
          </cell>
          <cell r="I51">
            <v>13969.778694673669</v>
          </cell>
          <cell r="J51">
            <v>13940.775693923482</v>
          </cell>
        </row>
        <row r="52">
          <cell r="C52" t="str">
            <v>SOTAQUI</v>
          </cell>
          <cell r="D52">
            <v>815</v>
          </cell>
          <cell r="E52">
            <v>0</v>
          </cell>
          <cell r="F52">
            <v>0</v>
          </cell>
          <cell r="G52">
            <v>0</v>
          </cell>
          <cell r="H52">
            <v>815</v>
          </cell>
          <cell r="I52">
            <v>2621.8175287356321</v>
          </cell>
          <cell r="J52">
            <v>2621.8175287356321</v>
          </cell>
        </row>
        <row r="53">
          <cell r="C53" t="str">
            <v>TONGOY</v>
          </cell>
          <cell r="D53">
            <v>2165</v>
          </cell>
          <cell r="E53">
            <v>2</v>
          </cell>
          <cell r="F53">
            <v>0</v>
          </cell>
          <cell r="G53">
            <v>2</v>
          </cell>
          <cell r="H53">
            <v>2167</v>
          </cell>
          <cell r="I53">
            <v>5582.2176702862789</v>
          </cell>
          <cell r="J53">
            <v>5577.0656465942748</v>
          </cell>
        </row>
        <row r="54">
          <cell r="C54" t="str">
            <v>VICUÑA</v>
          </cell>
          <cell r="D54">
            <v>4526</v>
          </cell>
          <cell r="E54">
            <v>0</v>
          </cell>
          <cell r="F54">
            <v>0</v>
          </cell>
          <cell r="G54">
            <v>0</v>
          </cell>
          <cell r="H54">
            <v>4526</v>
          </cell>
          <cell r="I54">
            <v>13937.333501896333</v>
          </cell>
          <cell r="J54">
            <v>13937.333501896333</v>
          </cell>
        </row>
        <row r="55">
          <cell r="C55">
            <v>0</v>
          </cell>
          <cell r="D55">
            <v>210544</v>
          </cell>
          <cell r="E55">
            <v>50</v>
          </cell>
          <cell r="F55">
            <v>58</v>
          </cell>
          <cell r="G55">
            <v>108</v>
          </cell>
          <cell r="H55">
            <v>210652</v>
          </cell>
          <cell r="I55">
            <v>680446.07052172069</v>
          </cell>
          <cell r="J55">
            <v>680081.31072491035</v>
          </cell>
        </row>
        <row r="56">
          <cell r="C56" t="str">
            <v>AGUAS LA SERENA</v>
          </cell>
          <cell r="D56">
            <v>841</v>
          </cell>
          <cell r="E56">
            <v>0</v>
          </cell>
          <cell r="F56">
            <v>0</v>
          </cell>
          <cell r="G56">
            <v>0</v>
          </cell>
          <cell r="H56">
            <v>841</v>
          </cell>
          <cell r="I56">
            <v>3698.2776025236594</v>
          </cell>
          <cell r="J56">
            <v>3698.2776025236594</v>
          </cell>
        </row>
        <row r="57">
          <cell r="C57">
            <v>0</v>
          </cell>
          <cell r="D57">
            <v>841</v>
          </cell>
          <cell r="E57">
            <v>0</v>
          </cell>
          <cell r="F57">
            <v>0</v>
          </cell>
          <cell r="G57">
            <v>0</v>
          </cell>
          <cell r="H57">
            <v>841</v>
          </cell>
          <cell r="I57">
            <v>3698.2776025236594</v>
          </cell>
          <cell r="J57">
            <v>3698.2776025236594</v>
          </cell>
        </row>
        <row r="58">
          <cell r="C58" t="str">
            <v>TOTORALILLO</v>
          </cell>
          <cell r="D58">
            <v>227</v>
          </cell>
          <cell r="E58">
            <v>0</v>
          </cell>
          <cell r="F58">
            <v>0</v>
          </cell>
          <cell r="G58">
            <v>0</v>
          </cell>
          <cell r="H58">
            <v>227</v>
          </cell>
          <cell r="I58">
            <v>1369.1496062992126</v>
          </cell>
          <cell r="J58">
            <v>1369.1496062992126</v>
          </cell>
        </row>
        <row r="59">
          <cell r="C59">
            <v>0</v>
          </cell>
          <cell r="D59">
            <v>227</v>
          </cell>
          <cell r="E59">
            <v>0</v>
          </cell>
          <cell r="F59">
            <v>0</v>
          </cell>
          <cell r="G59">
            <v>0</v>
          </cell>
          <cell r="H59">
            <v>227</v>
          </cell>
          <cell r="I59">
            <v>1369.1496062992126</v>
          </cell>
          <cell r="J59">
            <v>1369.1496062992126</v>
          </cell>
        </row>
        <row r="60">
          <cell r="C60" t="str">
            <v>PICHIDANGUI</v>
          </cell>
          <cell r="D60">
            <v>1057</v>
          </cell>
          <cell r="E60">
            <v>0</v>
          </cell>
          <cell r="F60">
            <v>0</v>
          </cell>
          <cell r="G60">
            <v>0</v>
          </cell>
          <cell r="H60">
            <v>1057</v>
          </cell>
          <cell r="I60">
            <v>1109.019895287958</v>
          </cell>
          <cell r="J60">
            <v>1109.019895287958</v>
          </cell>
        </row>
        <row r="61">
          <cell r="C61">
            <v>0</v>
          </cell>
          <cell r="D61">
            <v>1057</v>
          </cell>
          <cell r="E61">
            <v>0</v>
          </cell>
          <cell r="F61">
            <v>0</v>
          </cell>
          <cell r="G61">
            <v>0</v>
          </cell>
          <cell r="H61">
            <v>1057</v>
          </cell>
          <cell r="I61">
            <v>1109.019895287958</v>
          </cell>
          <cell r="J61">
            <v>1109.019895287958</v>
          </cell>
        </row>
        <row r="62">
          <cell r="C62" t="str">
            <v>ALGARROBO NORTE</v>
          </cell>
          <cell r="D62">
            <v>599</v>
          </cell>
          <cell r="E62">
            <v>0</v>
          </cell>
          <cell r="F62">
            <v>20</v>
          </cell>
          <cell r="G62">
            <v>20</v>
          </cell>
          <cell r="H62">
            <v>619</v>
          </cell>
          <cell r="I62">
            <v>441.9731285988484</v>
          </cell>
          <cell r="J62">
            <v>427.69289827255284</v>
          </cell>
        </row>
        <row r="63">
          <cell r="C63">
            <v>0</v>
          </cell>
          <cell r="D63">
            <v>599</v>
          </cell>
          <cell r="E63">
            <v>0</v>
          </cell>
          <cell r="F63">
            <v>20</v>
          </cell>
          <cell r="G63">
            <v>20</v>
          </cell>
          <cell r="H63">
            <v>619</v>
          </cell>
          <cell r="I63">
            <v>441.9731285988484</v>
          </cell>
          <cell r="J63">
            <v>427.69289827255284</v>
          </cell>
        </row>
        <row r="64">
          <cell r="C64" t="str">
            <v>LAS BRISAS DE MIRASOL</v>
          </cell>
          <cell r="D64">
            <v>1597</v>
          </cell>
          <cell r="E64">
            <v>0</v>
          </cell>
          <cell r="F64">
            <v>20</v>
          </cell>
          <cell r="G64">
            <v>20</v>
          </cell>
          <cell r="H64">
            <v>1617</v>
          </cell>
          <cell r="I64">
            <v>679.16766467065872</v>
          </cell>
          <cell r="J64">
            <v>670.76732249786141</v>
          </cell>
        </row>
        <row r="65">
          <cell r="C65">
            <v>0</v>
          </cell>
          <cell r="D65">
            <v>1597</v>
          </cell>
          <cell r="E65">
            <v>0</v>
          </cell>
          <cell r="F65">
            <v>20</v>
          </cell>
          <cell r="G65">
            <v>20</v>
          </cell>
          <cell r="H65">
            <v>1617</v>
          </cell>
          <cell r="I65">
            <v>679.16766467065872</v>
          </cell>
          <cell r="J65">
            <v>670.76732249786141</v>
          </cell>
        </row>
        <row r="66">
          <cell r="C66" t="str">
            <v>ROCAS DE SANTO DOMINGO</v>
          </cell>
          <cell r="D66">
            <v>4582</v>
          </cell>
          <cell r="E66">
            <v>0</v>
          </cell>
          <cell r="F66">
            <v>0</v>
          </cell>
          <cell r="G66">
            <v>0</v>
          </cell>
          <cell r="H66">
            <v>4582</v>
          </cell>
          <cell r="I66">
            <v>8126.3953750705023</v>
          </cell>
          <cell r="J66">
            <v>8126.3953750705023</v>
          </cell>
        </row>
        <row r="67">
          <cell r="C67">
            <v>0</v>
          </cell>
          <cell r="D67">
            <v>4582</v>
          </cell>
          <cell r="E67">
            <v>0</v>
          </cell>
          <cell r="F67">
            <v>0</v>
          </cell>
          <cell r="G67">
            <v>0</v>
          </cell>
          <cell r="H67">
            <v>4582</v>
          </cell>
          <cell r="I67">
            <v>8126.3953750705023</v>
          </cell>
          <cell r="J67">
            <v>8126.3953750705023</v>
          </cell>
        </row>
        <row r="68">
          <cell r="C68" t="str">
            <v>LOS MOLLES</v>
          </cell>
          <cell r="D68">
            <v>909</v>
          </cell>
          <cell r="E68">
            <v>0</v>
          </cell>
          <cell r="F68">
            <v>0</v>
          </cell>
          <cell r="G68">
            <v>0</v>
          </cell>
          <cell r="H68">
            <v>909</v>
          </cell>
          <cell r="I68">
            <v>898.55172413793105</v>
          </cell>
          <cell r="J68">
            <v>898.55172413793105</v>
          </cell>
        </row>
        <row r="69">
          <cell r="C69">
            <v>0</v>
          </cell>
          <cell r="D69">
            <v>909</v>
          </cell>
          <cell r="E69">
            <v>0</v>
          </cell>
          <cell r="F69">
            <v>0</v>
          </cell>
          <cell r="G69">
            <v>0</v>
          </cell>
          <cell r="H69">
            <v>909</v>
          </cell>
          <cell r="I69">
            <v>898.55172413793105</v>
          </cell>
          <cell r="J69">
            <v>898.55172413793105</v>
          </cell>
        </row>
        <row r="70">
          <cell r="C70" t="str">
            <v>ALGARROBO</v>
          </cell>
          <cell r="D70">
            <v>12532</v>
          </cell>
          <cell r="E70">
            <v>12</v>
          </cell>
          <cell r="F70">
            <v>19</v>
          </cell>
          <cell r="G70">
            <v>31</v>
          </cell>
          <cell r="H70">
            <v>12563</v>
          </cell>
          <cell r="I70">
            <v>10550.732752992382</v>
          </cell>
          <cell r="J70">
            <v>10524.69815016322</v>
          </cell>
        </row>
        <row r="71">
          <cell r="C71" t="str">
            <v>ALMENDRAL</v>
          </cell>
          <cell r="D71">
            <v>1175</v>
          </cell>
          <cell r="E71">
            <v>0</v>
          </cell>
          <cell r="F71">
            <v>0</v>
          </cell>
          <cell r="G71">
            <v>0</v>
          </cell>
          <cell r="H71">
            <v>1175</v>
          </cell>
          <cell r="I71">
            <v>4879.2610250297976</v>
          </cell>
          <cell r="J71">
            <v>4879.2610250297976</v>
          </cell>
        </row>
        <row r="72">
          <cell r="C72" t="str">
            <v>ARTIFICIO</v>
          </cell>
          <cell r="D72">
            <v>2942</v>
          </cell>
          <cell r="E72">
            <v>43</v>
          </cell>
          <cell r="F72">
            <v>12</v>
          </cell>
          <cell r="G72">
            <v>55</v>
          </cell>
          <cell r="H72">
            <v>2997</v>
          </cell>
          <cell r="I72">
            <v>10933.362185172047</v>
          </cell>
          <cell r="J72">
            <v>10732.716566158211</v>
          </cell>
        </row>
        <row r="73">
          <cell r="C73" t="str">
            <v>CABILDO</v>
          </cell>
          <cell r="D73">
            <v>3470</v>
          </cell>
          <cell r="E73">
            <v>0</v>
          </cell>
          <cell r="F73">
            <v>0</v>
          </cell>
          <cell r="G73">
            <v>0</v>
          </cell>
          <cell r="H73">
            <v>3470</v>
          </cell>
          <cell r="I73">
            <v>12793.036390101895</v>
          </cell>
          <cell r="J73">
            <v>12793.036390101895</v>
          </cell>
        </row>
        <row r="74">
          <cell r="C74" t="str">
            <v>CACHAGUA</v>
          </cell>
          <cell r="D74">
            <v>959</v>
          </cell>
          <cell r="E74">
            <v>0</v>
          </cell>
          <cell r="F74">
            <v>0</v>
          </cell>
          <cell r="G74">
            <v>0</v>
          </cell>
          <cell r="H74">
            <v>959</v>
          </cell>
          <cell r="I74">
            <v>1367.5231638418079</v>
          </cell>
          <cell r="J74">
            <v>1367.5231638418079</v>
          </cell>
        </row>
        <row r="75">
          <cell r="C75" t="str">
            <v>CALLE LARGA</v>
          </cell>
          <cell r="D75">
            <v>3724</v>
          </cell>
          <cell r="E75">
            <v>51</v>
          </cell>
          <cell r="F75">
            <v>9</v>
          </cell>
          <cell r="G75">
            <v>60</v>
          </cell>
          <cell r="H75">
            <v>3784</v>
          </cell>
          <cell r="I75">
            <v>14726.918918918922</v>
          </cell>
          <cell r="J75">
            <v>14493.405405405409</v>
          </cell>
        </row>
        <row r="76">
          <cell r="C76" t="str">
            <v>CARTAGENA</v>
          </cell>
          <cell r="D76">
            <v>7888</v>
          </cell>
          <cell r="E76">
            <v>22</v>
          </cell>
          <cell r="F76">
            <v>185</v>
          </cell>
          <cell r="G76">
            <v>207</v>
          </cell>
          <cell r="H76">
            <v>8095</v>
          </cell>
          <cell r="I76">
            <v>10705.722727890232</v>
          </cell>
          <cell r="J76">
            <v>10431.963048498845</v>
          </cell>
        </row>
        <row r="77">
          <cell r="C77" t="str">
            <v>CASABLANCA</v>
          </cell>
          <cell r="D77">
            <v>5466</v>
          </cell>
          <cell r="E77">
            <v>6</v>
          </cell>
          <cell r="F77">
            <v>23</v>
          </cell>
          <cell r="G77">
            <v>29</v>
          </cell>
          <cell r="H77">
            <v>5495</v>
          </cell>
          <cell r="I77">
            <v>17301.824324324323</v>
          </cell>
          <cell r="J77">
            <v>17210.51351351351</v>
          </cell>
        </row>
        <row r="78">
          <cell r="C78" t="str">
            <v>CATEMU</v>
          </cell>
          <cell r="D78">
            <v>2041</v>
          </cell>
          <cell r="E78">
            <v>2</v>
          </cell>
          <cell r="F78">
            <v>6</v>
          </cell>
          <cell r="G78">
            <v>8</v>
          </cell>
          <cell r="H78">
            <v>2049</v>
          </cell>
          <cell r="I78">
            <v>7535.3411214953267</v>
          </cell>
          <cell r="J78">
            <v>7505.9205607476633</v>
          </cell>
        </row>
        <row r="79">
          <cell r="C79" t="str">
            <v>CHEPICAL</v>
          </cell>
          <cell r="D79">
            <v>205</v>
          </cell>
          <cell r="E79">
            <v>0</v>
          </cell>
          <cell r="F79">
            <v>5</v>
          </cell>
          <cell r="G79">
            <v>5</v>
          </cell>
          <cell r="H79">
            <v>210</v>
          </cell>
          <cell r="I79">
            <v>850.64516129032268</v>
          </cell>
          <cell r="J79">
            <v>830.39170506912444</v>
          </cell>
        </row>
        <row r="80">
          <cell r="C80" t="str">
            <v>CHINCOLCO</v>
          </cell>
          <cell r="D80">
            <v>655</v>
          </cell>
          <cell r="E80">
            <v>3</v>
          </cell>
          <cell r="F80">
            <v>10</v>
          </cell>
          <cell r="G80">
            <v>13</v>
          </cell>
          <cell r="H80">
            <v>668</v>
          </cell>
          <cell r="I80">
            <v>1784.983606557377</v>
          </cell>
          <cell r="J80">
            <v>1750.2459016393443</v>
          </cell>
        </row>
        <row r="81">
          <cell r="C81" t="str">
            <v>CONCON</v>
          </cell>
          <cell r="D81">
            <v>18287</v>
          </cell>
          <cell r="E81">
            <v>50</v>
          </cell>
          <cell r="F81">
            <v>0</v>
          </cell>
          <cell r="G81">
            <v>50</v>
          </cell>
          <cell r="H81">
            <v>18337</v>
          </cell>
          <cell r="I81">
            <v>50296.710955330942</v>
          </cell>
          <cell r="J81">
            <v>50159.565536354741</v>
          </cell>
        </row>
        <row r="82">
          <cell r="C82" t="str">
            <v>CURAUMA</v>
          </cell>
          <cell r="D82">
            <v>7120</v>
          </cell>
          <cell r="E82">
            <v>5</v>
          </cell>
          <cell r="F82">
            <v>0</v>
          </cell>
          <cell r="G82">
            <v>5</v>
          </cell>
          <cell r="H82">
            <v>7125</v>
          </cell>
          <cell r="I82">
            <v>10838.001336898396</v>
          </cell>
          <cell r="J82">
            <v>10830.395721925135</v>
          </cell>
        </row>
        <row r="83">
          <cell r="C83" t="str">
            <v>EL QUISCO</v>
          </cell>
          <cell r="D83">
            <v>11734</v>
          </cell>
          <cell r="E83">
            <v>27</v>
          </cell>
          <cell r="F83">
            <v>207</v>
          </cell>
          <cell r="G83">
            <v>234</v>
          </cell>
          <cell r="H83">
            <v>11968</v>
          </cell>
          <cell r="I83">
            <v>9360.6339144215526</v>
          </cell>
          <cell r="J83">
            <v>9177.6134986482703</v>
          </cell>
        </row>
        <row r="84">
          <cell r="C84" t="str">
            <v>EL TABO</v>
          </cell>
          <cell r="D84">
            <v>4792</v>
          </cell>
          <cell r="E84">
            <v>24</v>
          </cell>
          <cell r="F84">
            <v>105</v>
          </cell>
          <cell r="G84">
            <v>129</v>
          </cell>
          <cell r="H84">
            <v>4921</v>
          </cell>
          <cell r="I84">
            <v>2902.3712084737599</v>
          </cell>
          <cell r="J84">
            <v>2826.2879152623973</v>
          </cell>
        </row>
        <row r="85">
          <cell r="C85" t="str">
            <v>HIJUELAS</v>
          </cell>
          <cell r="D85">
            <v>2314</v>
          </cell>
          <cell r="E85">
            <v>47</v>
          </cell>
          <cell r="F85">
            <v>109</v>
          </cell>
          <cell r="G85">
            <v>156</v>
          </cell>
          <cell r="H85">
            <v>2470</v>
          </cell>
          <cell r="I85">
            <v>9037.51937984496</v>
          </cell>
          <cell r="J85">
            <v>8466.728682170542</v>
          </cell>
        </row>
        <row r="86">
          <cell r="C86" t="str">
            <v>ISLA NEGRA</v>
          </cell>
          <cell r="D86">
            <v>1545</v>
          </cell>
          <cell r="E86">
            <v>19</v>
          </cell>
          <cell r="F86">
            <v>17</v>
          </cell>
          <cell r="G86">
            <v>36</v>
          </cell>
          <cell r="H86">
            <v>1581</v>
          </cell>
          <cell r="I86">
            <v>1199.7069872276484</v>
          </cell>
          <cell r="J86">
            <v>1172.389181066867</v>
          </cell>
        </row>
        <row r="87">
          <cell r="C87" t="str">
            <v>LA CALERA</v>
          </cell>
          <cell r="D87">
            <v>12248</v>
          </cell>
          <cell r="E87">
            <v>82</v>
          </cell>
          <cell r="F87">
            <v>259</v>
          </cell>
          <cell r="G87">
            <v>341</v>
          </cell>
          <cell r="H87">
            <v>12589</v>
          </cell>
          <cell r="I87">
            <v>42311.13957883371</v>
          </cell>
          <cell r="J87">
            <v>41165.051835853148</v>
          </cell>
        </row>
        <row r="88">
          <cell r="C88" t="str">
            <v>LA CRUZ</v>
          </cell>
          <cell r="D88">
            <v>5823</v>
          </cell>
          <cell r="E88">
            <v>14</v>
          </cell>
          <cell r="F88">
            <v>239</v>
          </cell>
          <cell r="G88">
            <v>253</v>
          </cell>
          <cell r="H88">
            <v>6076</v>
          </cell>
          <cell r="I88">
            <v>19355.641921397379</v>
          </cell>
          <cell r="J88">
            <v>18549.687772925761</v>
          </cell>
        </row>
        <row r="89">
          <cell r="C89" t="str">
            <v>LA LAGUNA</v>
          </cell>
          <cell r="D89">
            <v>983</v>
          </cell>
          <cell r="E89">
            <v>2</v>
          </cell>
          <cell r="F89">
            <v>12</v>
          </cell>
          <cell r="G89">
            <v>14</v>
          </cell>
          <cell r="H89">
            <v>997</v>
          </cell>
          <cell r="I89">
            <v>360.98275862068959</v>
          </cell>
          <cell r="J89">
            <v>355.9137931034482</v>
          </cell>
        </row>
        <row r="90">
          <cell r="C90" t="str">
            <v>LA LIGUA</v>
          </cell>
          <cell r="D90">
            <v>7029</v>
          </cell>
          <cell r="E90">
            <v>0</v>
          </cell>
          <cell r="F90">
            <v>0</v>
          </cell>
          <cell r="G90">
            <v>0</v>
          </cell>
          <cell r="H90">
            <v>7029</v>
          </cell>
          <cell r="I90">
            <v>22889.575892857149</v>
          </cell>
          <cell r="J90">
            <v>22889.575892857149</v>
          </cell>
        </row>
        <row r="91">
          <cell r="C91" t="str">
            <v>LAS CRUCES</v>
          </cell>
          <cell r="D91">
            <v>5580</v>
          </cell>
          <cell r="E91">
            <v>11</v>
          </cell>
          <cell r="F91">
            <v>144</v>
          </cell>
          <cell r="G91">
            <v>155</v>
          </cell>
          <cell r="H91">
            <v>5735</v>
          </cell>
          <cell r="I91">
            <v>2868.0985180546863</v>
          </cell>
          <cell r="J91">
            <v>2790.5823418910459</v>
          </cell>
        </row>
        <row r="92">
          <cell r="C92" t="str">
            <v>LIMACHE</v>
          </cell>
          <cell r="D92">
            <v>11933</v>
          </cell>
          <cell r="E92">
            <v>37</v>
          </cell>
          <cell r="F92">
            <v>54</v>
          </cell>
          <cell r="G92">
            <v>91</v>
          </cell>
          <cell r="H92">
            <v>12024</v>
          </cell>
          <cell r="I92">
            <v>39472.068120145967</v>
          </cell>
          <cell r="J92">
            <v>39173.335735005145</v>
          </cell>
        </row>
        <row r="93">
          <cell r="C93" t="str">
            <v>LLAY LLAY</v>
          </cell>
          <cell r="D93">
            <v>5407</v>
          </cell>
          <cell r="E93">
            <v>3</v>
          </cell>
          <cell r="F93">
            <v>5</v>
          </cell>
          <cell r="G93">
            <v>8</v>
          </cell>
          <cell r="H93">
            <v>5415</v>
          </cell>
          <cell r="I93">
            <v>18600.271300937027</v>
          </cell>
          <cell r="J93">
            <v>18572.791675746354</v>
          </cell>
        </row>
        <row r="94">
          <cell r="C94" t="str">
            <v>LOS ANDES</v>
          </cell>
          <cell r="D94">
            <v>22155</v>
          </cell>
          <cell r="E94">
            <v>13</v>
          </cell>
          <cell r="F94">
            <v>20</v>
          </cell>
          <cell r="G94">
            <v>33</v>
          </cell>
          <cell r="H94">
            <v>22188</v>
          </cell>
          <cell r="I94">
            <v>70957.422912540394</v>
          </cell>
          <cell r="J94">
            <v>70851.888616699682</v>
          </cell>
        </row>
        <row r="95">
          <cell r="C95" t="str">
            <v>NOGALES</v>
          </cell>
          <cell r="D95">
            <v>2629</v>
          </cell>
          <cell r="E95">
            <v>9</v>
          </cell>
          <cell r="F95">
            <v>5</v>
          </cell>
          <cell r="G95">
            <v>14</v>
          </cell>
          <cell r="H95">
            <v>2643</v>
          </cell>
          <cell r="I95">
            <v>10223.460956175299</v>
          </cell>
          <cell r="J95">
            <v>10169.30717131474</v>
          </cell>
        </row>
        <row r="96">
          <cell r="C96" t="str">
            <v>PAPUDO</v>
          </cell>
          <cell r="D96">
            <v>4486</v>
          </cell>
          <cell r="E96">
            <v>0</v>
          </cell>
          <cell r="F96">
            <v>0</v>
          </cell>
          <cell r="G96">
            <v>0</v>
          </cell>
          <cell r="H96">
            <v>4486</v>
          </cell>
          <cell r="I96">
            <v>6358.9049999999997</v>
          </cell>
          <cell r="J96">
            <v>6358.9049999999997</v>
          </cell>
        </row>
        <row r="97">
          <cell r="C97" t="str">
            <v>PETORCA</v>
          </cell>
          <cell r="D97">
            <v>928</v>
          </cell>
          <cell r="E97">
            <v>3</v>
          </cell>
          <cell r="F97">
            <v>11</v>
          </cell>
          <cell r="G97">
            <v>14</v>
          </cell>
          <cell r="H97">
            <v>942</v>
          </cell>
          <cell r="I97">
            <v>2842.0204081632655</v>
          </cell>
          <cell r="J97">
            <v>2799.7823129251701</v>
          </cell>
        </row>
        <row r="98">
          <cell r="C98" t="str">
            <v>PLACILLA DE LA LIGUA</v>
          </cell>
          <cell r="D98">
            <v>1197</v>
          </cell>
          <cell r="E98">
            <v>19</v>
          </cell>
          <cell r="F98">
            <v>12</v>
          </cell>
          <cell r="G98">
            <v>31</v>
          </cell>
          <cell r="H98">
            <v>1228</v>
          </cell>
          <cell r="I98">
            <v>4023.2027972027972</v>
          </cell>
          <cell r="J98">
            <v>3921.63986013986</v>
          </cell>
        </row>
        <row r="99">
          <cell r="C99" t="str">
            <v>PLACILLA DE PEÑUELAS</v>
          </cell>
          <cell r="D99">
            <v>5514</v>
          </cell>
          <cell r="E99">
            <v>21</v>
          </cell>
          <cell r="F99">
            <v>4</v>
          </cell>
          <cell r="G99">
            <v>25</v>
          </cell>
          <cell r="H99">
            <v>5539</v>
          </cell>
          <cell r="I99">
            <v>14306.921616958343</v>
          </cell>
          <cell r="J99">
            <v>14242.348040423958</v>
          </cell>
        </row>
        <row r="100">
          <cell r="C100" t="str">
            <v>PUCHUNCAVI</v>
          </cell>
          <cell r="D100">
            <v>1404</v>
          </cell>
          <cell r="E100">
            <v>0</v>
          </cell>
          <cell r="F100">
            <v>0</v>
          </cell>
          <cell r="G100">
            <v>0</v>
          </cell>
          <cell r="H100">
            <v>1404</v>
          </cell>
          <cell r="I100">
            <v>3871.7127468581689</v>
          </cell>
          <cell r="J100">
            <v>3871.7127468581689</v>
          </cell>
        </row>
        <row r="101">
          <cell r="C101" t="str">
            <v>PUNTA DE TRALCA</v>
          </cell>
          <cell r="D101">
            <v>1594</v>
          </cell>
          <cell r="E101">
            <v>8</v>
          </cell>
          <cell r="F101">
            <v>6</v>
          </cell>
          <cell r="G101">
            <v>14</v>
          </cell>
          <cell r="H101">
            <v>1608</v>
          </cell>
          <cell r="I101">
            <v>1179.721835883171</v>
          </cell>
          <cell r="J101">
            <v>1169.4506258692627</v>
          </cell>
        </row>
        <row r="102">
          <cell r="C102" t="str">
            <v>PUTAENDO</v>
          </cell>
          <cell r="D102">
            <v>3175</v>
          </cell>
          <cell r="E102">
            <v>5</v>
          </cell>
          <cell r="F102">
            <v>5</v>
          </cell>
          <cell r="G102">
            <v>10</v>
          </cell>
          <cell r="H102">
            <v>3185</v>
          </cell>
          <cell r="I102">
            <v>11502.438088594348</v>
          </cell>
          <cell r="J102">
            <v>11466.32368329264</v>
          </cell>
        </row>
        <row r="103">
          <cell r="C103" t="str">
            <v>QUILLOTA</v>
          </cell>
          <cell r="D103">
            <v>24660</v>
          </cell>
          <cell r="E103">
            <v>39</v>
          </cell>
          <cell r="F103">
            <v>21</v>
          </cell>
          <cell r="G103">
            <v>60</v>
          </cell>
          <cell r="H103">
            <v>24720</v>
          </cell>
          <cell r="I103">
            <v>81266.69676153094</v>
          </cell>
          <cell r="J103">
            <v>81069.447497546644</v>
          </cell>
        </row>
        <row r="104">
          <cell r="C104" t="str">
            <v>QUILPUE</v>
          </cell>
          <cell r="D104">
            <v>50360</v>
          </cell>
          <cell r="E104">
            <v>132</v>
          </cell>
          <cell r="F104">
            <v>6</v>
          </cell>
          <cell r="G104">
            <v>138</v>
          </cell>
          <cell r="H104">
            <v>50498</v>
          </cell>
          <cell r="I104">
            <v>161555.13477265291</v>
          </cell>
          <cell r="J104">
            <v>161113.63988971445</v>
          </cell>
        </row>
        <row r="105">
          <cell r="C105" t="str">
            <v>QUINTERO</v>
          </cell>
          <cell r="D105">
            <v>8359</v>
          </cell>
          <cell r="E105">
            <v>29</v>
          </cell>
          <cell r="F105">
            <v>0</v>
          </cell>
          <cell r="G105">
            <v>29</v>
          </cell>
          <cell r="H105">
            <v>8388</v>
          </cell>
          <cell r="I105">
            <v>15313.577927795715</v>
          </cell>
          <cell r="J105">
            <v>15260.633988846494</v>
          </cell>
        </row>
        <row r="106">
          <cell r="C106" t="str">
            <v>REAL CURIMON</v>
          </cell>
          <cell r="D106">
            <v>1915</v>
          </cell>
          <cell r="E106">
            <v>61</v>
          </cell>
          <cell r="F106">
            <v>10</v>
          </cell>
          <cell r="G106">
            <v>71</v>
          </cell>
          <cell r="H106">
            <v>1986</v>
          </cell>
          <cell r="I106">
            <v>6756.1896243291594</v>
          </cell>
          <cell r="J106">
            <v>6514.6541443053065</v>
          </cell>
        </row>
        <row r="107">
          <cell r="C107" t="str">
            <v>REÑACA</v>
          </cell>
          <cell r="D107">
            <v>15291</v>
          </cell>
          <cell r="E107">
            <v>9</v>
          </cell>
          <cell r="F107">
            <v>6</v>
          </cell>
          <cell r="G107">
            <v>15</v>
          </cell>
          <cell r="H107">
            <v>15306</v>
          </cell>
          <cell r="I107">
            <v>42691.683904109588</v>
          </cell>
          <cell r="J107">
            <v>42649.845719178084</v>
          </cell>
        </row>
        <row r="108">
          <cell r="C108" t="str">
            <v>RINCONADA</v>
          </cell>
          <cell r="D108">
            <v>2812</v>
          </cell>
          <cell r="E108">
            <v>43</v>
          </cell>
          <cell r="F108">
            <v>7</v>
          </cell>
          <cell r="G108">
            <v>50</v>
          </cell>
          <cell r="H108">
            <v>2862</v>
          </cell>
          <cell r="I108">
            <v>9121.0405594405547</v>
          </cell>
          <cell r="J108">
            <v>8961.6932400932365</v>
          </cell>
        </row>
        <row r="109">
          <cell r="C109" t="str">
            <v>SAN ANTONIO</v>
          </cell>
          <cell r="D109">
            <v>26642</v>
          </cell>
          <cell r="E109">
            <v>69</v>
          </cell>
          <cell r="F109">
            <v>370</v>
          </cell>
          <cell r="G109">
            <v>439</v>
          </cell>
          <cell r="H109">
            <v>27081</v>
          </cell>
          <cell r="I109">
            <v>90408.798417184851</v>
          </cell>
          <cell r="J109">
            <v>88943.215074430002</v>
          </cell>
        </row>
        <row r="110">
          <cell r="C110" t="str">
            <v>SAN ESTEBAN</v>
          </cell>
          <cell r="D110">
            <v>5814</v>
          </cell>
          <cell r="E110">
            <v>11</v>
          </cell>
          <cell r="F110">
            <v>8</v>
          </cell>
          <cell r="G110">
            <v>19</v>
          </cell>
          <cell r="H110">
            <v>5833</v>
          </cell>
          <cell r="I110">
            <v>18152.295999999998</v>
          </cell>
          <cell r="J110">
            <v>18093.167999999998</v>
          </cell>
        </row>
        <row r="111">
          <cell r="C111" t="str">
            <v>SAN FELIPE</v>
          </cell>
          <cell r="D111">
            <v>21116</v>
          </cell>
          <cell r="E111">
            <v>0</v>
          </cell>
          <cell r="F111">
            <v>50</v>
          </cell>
          <cell r="G111">
            <v>50</v>
          </cell>
          <cell r="H111">
            <v>21166</v>
          </cell>
          <cell r="I111">
            <v>66767.257578285775</v>
          </cell>
          <cell r="J111">
            <v>66609.534679348129</v>
          </cell>
        </row>
        <row r="112">
          <cell r="C112" t="str">
            <v>SAN ISIDRO</v>
          </cell>
          <cell r="D112">
            <v>130</v>
          </cell>
          <cell r="E112">
            <v>0</v>
          </cell>
          <cell r="F112">
            <v>0</v>
          </cell>
          <cell r="G112">
            <v>0</v>
          </cell>
          <cell r="H112">
            <v>130</v>
          </cell>
          <cell r="I112">
            <v>682.24806201550393</v>
          </cell>
          <cell r="J112">
            <v>682.24806201550393</v>
          </cell>
        </row>
        <row r="113">
          <cell r="C113" t="str">
            <v>SAN PEDRO</v>
          </cell>
          <cell r="D113">
            <v>1071</v>
          </cell>
          <cell r="E113">
            <v>12</v>
          </cell>
          <cell r="F113">
            <v>0</v>
          </cell>
          <cell r="G113">
            <v>12</v>
          </cell>
          <cell r="H113">
            <v>1083</v>
          </cell>
          <cell r="I113">
            <v>4295.6863905325445</v>
          </cell>
          <cell r="J113">
            <v>4248.0887573964501</v>
          </cell>
        </row>
        <row r="114">
          <cell r="C114" t="str">
            <v>SAN SEBASTIAN</v>
          </cell>
          <cell r="D114">
            <v>3264</v>
          </cell>
          <cell r="E114">
            <v>29</v>
          </cell>
          <cell r="F114">
            <v>78</v>
          </cell>
          <cell r="G114">
            <v>107</v>
          </cell>
          <cell r="H114">
            <v>3371</v>
          </cell>
          <cell r="I114">
            <v>4769.7101962045663</v>
          </cell>
          <cell r="J114">
            <v>4618.3132840141516</v>
          </cell>
        </row>
        <row r="115">
          <cell r="C115" t="str">
            <v>SANTA MARIA</v>
          </cell>
          <cell r="D115">
            <v>2729</v>
          </cell>
          <cell r="E115">
            <v>10</v>
          </cell>
          <cell r="F115">
            <v>6</v>
          </cell>
          <cell r="G115">
            <v>16</v>
          </cell>
          <cell r="H115">
            <v>2745</v>
          </cell>
          <cell r="I115">
            <v>10487.756001959824</v>
          </cell>
          <cell r="J115">
            <v>10426.625183733464</v>
          </cell>
        </row>
        <row r="116">
          <cell r="C116" t="str">
            <v>VALPARAISO</v>
          </cell>
          <cell r="D116">
            <v>83872</v>
          </cell>
          <cell r="E116">
            <v>239</v>
          </cell>
          <cell r="F116">
            <v>25</v>
          </cell>
          <cell r="G116">
            <v>264</v>
          </cell>
          <cell r="H116">
            <v>84136</v>
          </cell>
          <cell r="I116">
            <v>283778.12457903806</v>
          </cell>
          <cell r="J116">
            <v>282887.69212576159</v>
          </cell>
        </row>
        <row r="117">
          <cell r="C117" t="str">
            <v>VILLA ALEMANA</v>
          </cell>
          <cell r="D117">
            <v>39725</v>
          </cell>
          <cell r="E117">
            <v>122</v>
          </cell>
          <cell r="F117">
            <v>6</v>
          </cell>
          <cell r="G117">
            <v>128</v>
          </cell>
          <cell r="H117">
            <v>39853</v>
          </cell>
          <cell r="I117">
            <v>127643.98564905414</v>
          </cell>
          <cell r="J117">
            <v>127234.01826484018</v>
          </cell>
        </row>
        <row r="118">
          <cell r="C118" t="str">
            <v>VIÑA DEL MAR</v>
          </cell>
          <cell r="D118">
            <v>112020</v>
          </cell>
          <cell r="E118">
            <v>263</v>
          </cell>
          <cell r="F118">
            <v>16</v>
          </cell>
          <cell r="G118">
            <v>279</v>
          </cell>
          <cell r="H118">
            <v>112299</v>
          </cell>
          <cell r="I118">
            <v>325232.60325373104</v>
          </cell>
          <cell r="J118">
            <v>324424.58273433382</v>
          </cell>
        </row>
        <row r="119">
          <cell r="C119" t="str">
            <v>ZAPALLAR</v>
          </cell>
          <cell r="D119">
            <v>1253</v>
          </cell>
          <cell r="E119">
            <v>0</v>
          </cell>
          <cell r="F119">
            <v>0</v>
          </cell>
          <cell r="G119">
            <v>0</v>
          </cell>
          <cell r="H119">
            <v>1253</v>
          </cell>
          <cell r="I119">
            <v>1953.3068493150683</v>
          </cell>
          <cell r="J119">
            <v>1953.3068493150683</v>
          </cell>
        </row>
        <row r="120">
          <cell r="C120">
            <v>0</v>
          </cell>
          <cell r="D120">
            <v>579967</v>
          </cell>
          <cell r="E120">
            <v>1606</v>
          </cell>
          <cell r="F120">
            <v>2092</v>
          </cell>
          <cell r="G120">
            <v>3698</v>
          </cell>
          <cell r="H120">
            <v>583665</v>
          </cell>
          <cell r="I120">
            <v>1699063.9761402144</v>
          </cell>
          <cell r="J120">
            <v>1689191.6605653744</v>
          </cell>
        </row>
        <row r="121">
          <cell r="C121" t="str">
            <v>MIRASOL ALGARROBO</v>
          </cell>
          <cell r="D121">
            <v>548</v>
          </cell>
          <cell r="E121">
            <v>0</v>
          </cell>
          <cell r="F121">
            <v>3</v>
          </cell>
          <cell r="G121">
            <v>3</v>
          </cell>
          <cell r="H121">
            <v>551</v>
          </cell>
          <cell r="I121">
            <v>366.96600000000001</v>
          </cell>
          <cell r="J121">
            <v>364.96800000000002</v>
          </cell>
        </row>
        <row r="122">
          <cell r="C122">
            <v>0</v>
          </cell>
          <cell r="D122">
            <v>548</v>
          </cell>
          <cell r="E122">
            <v>0</v>
          </cell>
          <cell r="F122">
            <v>3</v>
          </cell>
          <cell r="G122">
            <v>3</v>
          </cell>
          <cell r="H122">
            <v>551</v>
          </cell>
          <cell r="I122">
            <v>366.96600000000001</v>
          </cell>
          <cell r="J122">
            <v>364.96800000000002</v>
          </cell>
        </row>
        <row r="123">
          <cell r="C123" t="str">
            <v>HANGA ROA</v>
          </cell>
          <cell r="D123">
            <v>2592</v>
          </cell>
          <cell r="E123">
            <v>0</v>
          </cell>
          <cell r="F123">
            <v>0</v>
          </cell>
          <cell r="G123">
            <v>0</v>
          </cell>
          <cell r="H123">
            <v>2592</v>
          </cell>
          <cell r="I123">
            <v>8697.2708571428575</v>
          </cell>
          <cell r="J123">
            <v>8697.2708571428575</v>
          </cell>
        </row>
        <row r="124">
          <cell r="C124">
            <v>0</v>
          </cell>
          <cell r="D124">
            <v>2592</v>
          </cell>
          <cell r="E124">
            <v>0</v>
          </cell>
          <cell r="F124">
            <v>0</v>
          </cell>
          <cell r="G124">
            <v>0</v>
          </cell>
          <cell r="H124">
            <v>2592</v>
          </cell>
          <cell r="I124">
            <v>8697.2708571428575</v>
          </cell>
          <cell r="J124">
            <v>8697.2708571428575</v>
          </cell>
        </row>
        <row r="125">
          <cell r="C125" t="str">
            <v>BOCA DE RAPEL</v>
          </cell>
          <cell r="D125">
            <v>724</v>
          </cell>
          <cell r="E125">
            <v>0</v>
          </cell>
          <cell r="F125">
            <v>0</v>
          </cell>
          <cell r="G125">
            <v>0</v>
          </cell>
          <cell r="H125">
            <v>724</v>
          </cell>
          <cell r="I125">
            <v>555.09599027946513</v>
          </cell>
          <cell r="J125">
            <v>555.09599027946513</v>
          </cell>
        </row>
        <row r="126">
          <cell r="C126" t="str">
            <v>CHEPICA</v>
          </cell>
          <cell r="D126">
            <v>1850</v>
          </cell>
          <cell r="E126">
            <v>0</v>
          </cell>
          <cell r="F126">
            <v>0</v>
          </cell>
          <cell r="G126">
            <v>0</v>
          </cell>
          <cell r="H126">
            <v>1850</v>
          </cell>
          <cell r="I126">
            <v>5977.3661270236598</v>
          </cell>
          <cell r="J126">
            <v>5977.3661270236598</v>
          </cell>
        </row>
        <row r="127">
          <cell r="C127" t="str">
            <v>CHIMBARONGO</v>
          </cell>
          <cell r="D127">
            <v>5553</v>
          </cell>
          <cell r="E127">
            <v>0</v>
          </cell>
          <cell r="F127">
            <v>0</v>
          </cell>
          <cell r="G127">
            <v>0</v>
          </cell>
          <cell r="H127">
            <v>5553</v>
          </cell>
          <cell r="I127">
            <v>17835.707142857143</v>
          </cell>
          <cell r="J127">
            <v>17835.707142857143</v>
          </cell>
        </row>
        <row r="128">
          <cell r="C128" t="str">
            <v>CODEGUA</v>
          </cell>
          <cell r="D128">
            <v>2408</v>
          </cell>
          <cell r="E128">
            <v>0</v>
          </cell>
          <cell r="F128">
            <v>0</v>
          </cell>
          <cell r="G128">
            <v>0</v>
          </cell>
          <cell r="H128">
            <v>2408</v>
          </cell>
          <cell r="I128">
            <v>9136.9068965517235</v>
          </cell>
          <cell r="J128">
            <v>9136.9068965517235</v>
          </cell>
        </row>
        <row r="129">
          <cell r="C129" t="str">
            <v>COINCO</v>
          </cell>
          <cell r="D129">
            <v>689</v>
          </cell>
          <cell r="E129">
            <v>0</v>
          </cell>
          <cell r="F129">
            <v>0</v>
          </cell>
          <cell r="G129">
            <v>0</v>
          </cell>
          <cell r="H129">
            <v>689</v>
          </cell>
          <cell r="I129">
            <v>2258.7636363636366</v>
          </cell>
          <cell r="J129">
            <v>2258.7636363636366</v>
          </cell>
        </row>
        <row r="130">
          <cell r="C130" t="str">
            <v>COLTAUCO</v>
          </cell>
          <cell r="D130">
            <v>2507</v>
          </cell>
          <cell r="E130">
            <v>0</v>
          </cell>
          <cell r="F130">
            <v>0</v>
          </cell>
          <cell r="G130">
            <v>0</v>
          </cell>
          <cell r="H130">
            <v>2507</v>
          </cell>
          <cell r="I130">
            <v>7385.2707006369428</v>
          </cell>
          <cell r="J130">
            <v>7385.2707006369428</v>
          </cell>
        </row>
        <row r="131">
          <cell r="C131" t="str">
            <v>COYA</v>
          </cell>
          <cell r="D131">
            <v>551</v>
          </cell>
          <cell r="E131">
            <v>0</v>
          </cell>
          <cell r="F131">
            <v>0</v>
          </cell>
          <cell r="G131">
            <v>0</v>
          </cell>
          <cell r="H131">
            <v>551</v>
          </cell>
          <cell r="I131">
            <v>2122.3356047700172</v>
          </cell>
          <cell r="J131">
            <v>2122.3356047700172</v>
          </cell>
        </row>
        <row r="132">
          <cell r="C132" t="str">
            <v>DOÑIHUE</v>
          </cell>
          <cell r="D132">
            <v>2566</v>
          </cell>
          <cell r="E132">
            <v>0</v>
          </cell>
          <cell r="F132">
            <v>19</v>
          </cell>
          <cell r="G132">
            <v>19</v>
          </cell>
          <cell r="H132">
            <v>2585</v>
          </cell>
          <cell r="I132">
            <v>8765.8680089485479</v>
          </cell>
          <cell r="J132">
            <v>8701.4380313199126</v>
          </cell>
        </row>
        <row r="133">
          <cell r="C133" t="str">
            <v>GRANEROS</v>
          </cell>
          <cell r="D133">
            <v>9294</v>
          </cell>
          <cell r="E133">
            <v>0</v>
          </cell>
          <cell r="F133">
            <v>0</v>
          </cell>
          <cell r="G133">
            <v>0</v>
          </cell>
          <cell r="H133">
            <v>9294</v>
          </cell>
          <cell r="I133">
            <v>32830.603555188092</v>
          </cell>
          <cell r="J133">
            <v>32830.603555188092</v>
          </cell>
        </row>
        <row r="134">
          <cell r="C134" t="str">
            <v>LA PUNTA</v>
          </cell>
          <cell r="D134">
            <v>2203</v>
          </cell>
          <cell r="E134">
            <v>0</v>
          </cell>
          <cell r="F134">
            <v>0</v>
          </cell>
          <cell r="G134">
            <v>0</v>
          </cell>
          <cell r="H134">
            <v>2203</v>
          </cell>
          <cell r="I134">
            <v>6863.0527182866554</v>
          </cell>
          <cell r="J134">
            <v>6863.0527182866554</v>
          </cell>
        </row>
        <row r="135">
          <cell r="C135" t="str">
            <v>LAS CABRAS</v>
          </cell>
          <cell r="D135">
            <v>2639</v>
          </cell>
          <cell r="E135">
            <v>0</v>
          </cell>
          <cell r="F135">
            <v>0</v>
          </cell>
          <cell r="G135">
            <v>0</v>
          </cell>
          <cell r="H135">
            <v>2639</v>
          </cell>
          <cell r="I135">
            <v>8804.0868831716598</v>
          </cell>
          <cell r="J135">
            <v>8804.0868831716598</v>
          </cell>
        </row>
        <row r="136">
          <cell r="C136" t="str">
            <v>LO MIRANDA</v>
          </cell>
          <cell r="D136">
            <v>2878</v>
          </cell>
          <cell r="E136">
            <v>0</v>
          </cell>
          <cell r="F136">
            <v>1</v>
          </cell>
          <cell r="G136">
            <v>1</v>
          </cell>
          <cell r="H136">
            <v>2879</v>
          </cell>
          <cell r="I136">
            <v>9774.8746635909301</v>
          </cell>
          <cell r="J136">
            <v>9771.4794309880854</v>
          </cell>
        </row>
        <row r="137">
          <cell r="C137" t="str">
            <v>LOLOL</v>
          </cell>
          <cell r="D137">
            <v>778</v>
          </cell>
          <cell r="E137">
            <v>0</v>
          </cell>
          <cell r="F137">
            <v>0</v>
          </cell>
          <cell r="G137">
            <v>0</v>
          </cell>
          <cell r="H137">
            <v>778</v>
          </cell>
          <cell r="I137">
            <v>2297.7884344146687</v>
          </cell>
          <cell r="J137">
            <v>2297.7884344146687</v>
          </cell>
        </row>
        <row r="138">
          <cell r="C138" t="str">
            <v>MACHALI</v>
          </cell>
          <cell r="D138">
            <v>15365</v>
          </cell>
          <cell r="E138">
            <v>0</v>
          </cell>
          <cell r="F138">
            <v>0</v>
          </cell>
          <cell r="G138">
            <v>0</v>
          </cell>
          <cell r="H138">
            <v>15365</v>
          </cell>
          <cell r="I138">
            <v>51995.621114683818</v>
          </cell>
          <cell r="J138">
            <v>51995.621114683818</v>
          </cell>
        </row>
        <row r="139">
          <cell r="C139" t="str">
            <v>MALLOA</v>
          </cell>
          <cell r="D139">
            <v>672</v>
          </cell>
          <cell r="E139">
            <v>0</v>
          </cell>
          <cell r="F139">
            <v>0</v>
          </cell>
          <cell r="G139">
            <v>0</v>
          </cell>
          <cell r="H139">
            <v>672</v>
          </cell>
          <cell r="I139">
            <v>2491.0502035278155</v>
          </cell>
          <cell r="J139">
            <v>2491.0502035278155</v>
          </cell>
        </row>
        <row r="140">
          <cell r="C140" t="str">
            <v>NANCAGUA</v>
          </cell>
          <cell r="D140">
            <v>2877</v>
          </cell>
          <cell r="E140">
            <v>0</v>
          </cell>
          <cell r="F140">
            <v>0</v>
          </cell>
          <cell r="G140">
            <v>0</v>
          </cell>
          <cell r="H140">
            <v>2877</v>
          </cell>
          <cell r="I140">
            <v>9252.1287717807045</v>
          </cell>
          <cell r="J140">
            <v>9252.1287717807045</v>
          </cell>
        </row>
        <row r="141">
          <cell r="C141" t="str">
            <v>NAVIDAD</v>
          </cell>
          <cell r="D141">
            <v>467</v>
          </cell>
          <cell r="E141">
            <v>0</v>
          </cell>
          <cell r="F141">
            <v>0</v>
          </cell>
          <cell r="G141">
            <v>0</v>
          </cell>
          <cell r="H141">
            <v>467</v>
          </cell>
          <cell r="I141">
            <v>449.03846153846155</v>
          </cell>
          <cell r="J141">
            <v>449.03846153846155</v>
          </cell>
        </row>
        <row r="142">
          <cell r="C142" t="str">
            <v>OLIVAR ALTO</v>
          </cell>
          <cell r="D142">
            <v>1406</v>
          </cell>
          <cell r="E142">
            <v>0</v>
          </cell>
          <cell r="F142">
            <v>0</v>
          </cell>
          <cell r="G142">
            <v>0</v>
          </cell>
          <cell r="H142">
            <v>1406</v>
          </cell>
          <cell r="I142">
            <v>5884.4576697401499</v>
          </cell>
          <cell r="J142">
            <v>5884.4576697401499</v>
          </cell>
        </row>
        <row r="143">
          <cell r="C143" t="str">
            <v>PALMILLA</v>
          </cell>
          <cell r="D143">
            <v>809</v>
          </cell>
          <cell r="E143">
            <v>0</v>
          </cell>
          <cell r="F143">
            <v>0</v>
          </cell>
          <cell r="G143">
            <v>0</v>
          </cell>
          <cell r="H143">
            <v>809</v>
          </cell>
          <cell r="I143">
            <v>2791.2574358974362</v>
          </cell>
          <cell r="J143">
            <v>2791.2574358974362</v>
          </cell>
        </row>
        <row r="144">
          <cell r="C144" t="str">
            <v>PELEQUEN</v>
          </cell>
          <cell r="D144">
            <v>755</v>
          </cell>
          <cell r="E144">
            <v>0</v>
          </cell>
          <cell r="F144">
            <v>0</v>
          </cell>
          <cell r="G144">
            <v>0</v>
          </cell>
          <cell r="H144">
            <v>755</v>
          </cell>
          <cell r="I144">
            <v>2702</v>
          </cell>
          <cell r="J144">
            <v>2702</v>
          </cell>
        </row>
        <row r="145">
          <cell r="C145" t="str">
            <v>PERALILLO</v>
          </cell>
          <cell r="D145">
            <v>1600</v>
          </cell>
          <cell r="E145">
            <v>0</v>
          </cell>
          <cell r="F145">
            <v>0</v>
          </cell>
          <cell r="G145">
            <v>0</v>
          </cell>
          <cell r="H145">
            <v>1600</v>
          </cell>
          <cell r="I145">
            <v>5558.9473684210525</v>
          </cell>
          <cell r="J145">
            <v>5558.9473684210525</v>
          </cell>
        </row>
        <row r="146">
          <cell r="C146" t="str">
            <v>PEUMO</v>
          </cell>
          <cell r="D146">
            <v>2916</v>
          </cell>
          <cell r="E146">
            <v>0</v>
          </cell>
          <cell r="F146">
            <v>0</v>
          </cell>
          <cell r="G146">
            <v>0</v>
          </cell>
          <cell r="H146">
            <v>2916</v>
          </cell>
          <cell r="I146">
            <v>11092.39772727273</v>
          </cell>
          <cell r="J146">
            <v>11092.39772727273</v>
          </cell>
        </row>
        <row r="147">
          <cell r="C147" t="str">
            <v>PICHIDEGUA</v>
          </cell>
          <cell r="D147">
            <v>1900</v>
          </cell>
          <cell r="E147">
            <v>0</v>
          </cell>
          <cell r="F147">
            <v>0</v>
          </cell>
          <cell r="G147">
            <v>0</v>
          </cell>
          <cell r="H147">
            <v>1900</v>
          </cell>
          <cell r="I147">
            <v>6476.8421052631566</v>
          </cell>
          <cell r="J147">
            <v>6476.8421052631566</v>
          </cell>
        </row>
        <row r="148">
          <cell r="C148" t="str">
            <v>PICHILEMU</v>
          </cell>
          <cell r="D148">
            <v>6680</v>
          </cell>
          <cell r="E148">
            <v>0</v>
          </cell>
          <cell r="F148">
            <v>0</v>
          </cell>
          <cell r="G148">
            <v>0</v>
          </cell>
          <cell r="H148">
            <v>6680</v>
          </cell>
          <cell r="I148">
            <v>10835.113201999413</v>
          </cell>
          <cell r="J148">
            <v>10835.113201999413</v>
          </cell>
        </row>
        <row r="149">
          <cell r="C149" t="str">
            <v>PLACILLA</v>
          </cell>
          <cell r="D149">
            <v>713</v>
          </cell>
          <cell r="E149">
            <v>0</v>
          </cell>
          <cell r="F149">
            <v>1</v>
          </cell>
          <cell r="G149">
            <v>1</v>
          </cell>
          <cell r="H149">
            <v>714</v>
          </cell>
          <cell r="I149">
            <v>2691.6493902439024</v>
          </cell>
          <cell r="J149">
            <v>2687.8795731707319</v>
          </cell>
        </row>
        <row r="150">
          <cell r="C150" t="str">
            <v>POBLACION</v>
          </cell>
          <cell r="D150">
            <v>546</v>
          </cell>
          <cell r="E150">
            <v>0</v>
          </cell>
          <cell r="F150">
            <v>0</v>
          </cell>
          <cell r="G150">
            <v>0</v>
          </cell>
          <cell r="H150">
            <v>546</v>
          </cell>
          <cell r="I150">
            <v>1834.201232032854</v>
          </cell>
          <cell r="J150">
            <v>1834.201232032854</v>
          </cell>
        </row>
        <row r="151">
          <cell r="C151" t="str">
            <v>PUENTE NEGRO</v>
          </cell>
          <cell r="D151">
            <v>744</v>
          </cell>
          <cell r="E151">
            <v>0</v>
          </cell>
          <cell r="F151">
            <v>0</v>
          </cell>
          <cell r="G151">
            <v>0</v>
          </cell>
          <cell r="H151">
            <v>744</v>
          </cell>
          <cell r="I151">
            <v>1826.1818181818182</v>
          </cell>
          <cell r="J151">
            <v>1826.1818181818182</v>
          </cell>
        </row>
        <row r="152">
          <cell r="C152" t="str">
            <v>QUINTA DE TILCOCO</v>
          </cell>
          <cell r="D152">
            <v>2314</v>
          </cell>
          <cell r="E152">
            <v>0</v>
          </cell>
          <cell r="F152">
            <v>0</v>
          </cell>
          <cell r="G152">
            <v>0</v>
          </cell>
          <cell r="H152">
            <v>2314</v>
          </cell>
          <cell r="I152">
            <v>8414.0664845173033</v>
          </cell>
          <cell r="J152">
            <v>8414.0664845173033</v>
          </cell>
        </row>
        <row r="153">
          <cell r="C153" t="str">
            <v>RANCAGUA</v>
          </cell>
          <cell r="D153">
            <v>89044</v>
          </cell>
          <cell r="E153">
            <v>0</v>
          </cell>
          <cell r="F153">
            <v>1</v>
          </cell>
          <cell r="G153">
            <v>1</v>
          </cell>
          <cell r="H153">
            <v>89045</v>
          </cell>
          <cell r="I153">
            <v>313110.36711224687</v>
          </cell>
          <cell r="J153">
            <v>313106.85079614696</v>
          </cell>
        </row>
        <row r="154">
          <cell r="C154" t="str">
            <v>RENGO</v>
          </cell>
          <cell r="D154">
            <v>13624</v>
          </cell>
          <cell r="E154">
            <v>0</v>
          </cell>
          <cell r="F154">
            <v>0</v>
          </cell>
          <cell r="G154">
            <v>0</v>
          </cell>
          <cell r="H154">
            <v>13624</v>
          </cell>
          <cell r="I154">
            <v>50186.962046054417</v>
          </cell>
          <cell r="J154">
            <v>50186.962046054417</v>
          </cell>
        </row>
        <row r="155">
          <cell r="C155" t="str">
            <v>REQUINOA</v>
          </cell>
          <cell r="D155">
            <v>2976</v>
          </cell>
          <cell r="E155">
            <v>0</v>
          </cell>
          <cell r="F155">
            <v>0</v>
          </cell>
          <cell r="G155">
            <v>0</v>
          </cell>
          <cell r="H155">
            <v>2976</v>
          </cell>
          <cell r="I155">
            <v>10324.636683613611</v>
          </cell>
          <cell r="J155">
            <v>10324.636683613611</v>
          </cell>
        </row>
        <row r="156">
          <cell r="C156" t="str">
            <v>ROSARIO</v>
          </cell>
          <cell r="D156">
            <v>1913</v>
          </cell>
          <cell r="E156">
            <v>0</v>
          </cell>
          <cell r="F156">
            <v>0</v>
          </cell>
          <cell r="G156">
            <v>0</v>
          </cell>
          <cell r="H156">
            <v>1913</v>
          </cell>
          <cell r="I156">
            <v>7338.5814185814179</v>
          </cell>
          <cell r="J156">
            <v>7338.5814185814179</v>
          </cell>
        </row>
        <row r="157">
          <cell r="C157" t="str">
            <v>SAN FERNANDO</v>
          </cell>
          <cell r="D157">
            <v>21757</v>
          </cell>
          <cell r="E157">
            <v>0</v>
          </cell>
          <cell r="F157">
            <v>0</v>
          </cell>
          <cell r="G157">
            <v>0</v>
          </cell>
          <cell r="H157">
            <v>21757</v>
          </cell>
          <cell r="I157">
            <v>66531.185493584708</v>
          </cell>
          <cell r="J157">
            <v>66531.185493584708</v>
          </cell>
        </row>
        <row r="158">
          <cell r="C158" t="str">
            <v>SAN FRANCISCO DE MOSTAZAL</v>
          </cell>
          <cell r="D158">
            <v>3483</v>
          </cell>
          <cell r="E158">
            <v>0</v>
          </cell>
          <cell r="F158">
            <v>0</v>
          </cell>
          <cell r="G158">
            <v>0</v>
          </cell>
          <cell r="H158">
            <v>3483</v>
          </cell>
          <cell r="I158">
            <v>13331.14737821905</v>
          </cell>
          <cell r="J158">
            <v>13331.14737821905</v>
          </cell>
        </row>
        <row r="159">
          <cell r="C159" t="str">
            <v>SAN VICENTE DE TAGUA TAGUA</v>
          </cell>
          <cell r="D159">
            <v>6580</v>
          </cell>
          <cell r="E159">
            <v>0</v>
          </cell>
          <cell r="F159">
            <v>0</v>
          </cell>
          <cell r="G159">
            <v>0</v>
          </cell>
          <cell r="H159">
            <v>6580</v>
          </cell>
          <cell r="I159">
            <v>20510.213936430322</v>
          </cell>
          <cell r="J159">
            <v>20510.213936430322</v>
          </cell>
        </row>
        <row r="160">
          <cell r="C160" t="str">
            <v>SANTA CRUZ</v>
          </cell>
          <cell r="D160">
            <v>8797</v>
          </cell>
          <cell r="E160">
            <v>0</v>
          </cell>
          <cell r="F160">
            <v>2</v>
          </cell>
          <cell r="G160">
            <v>2</v>
          </cell>
          <cell r="H160">
            <v>8799</v>
          </cell>
          <cell r="I160">
            <v>28010.880457075888</v>
          </cell>
          <cell r="J160">
            <v>28004.513624377381</v>
          </cell>
        </row>
        <row r="161">
          <cell r="C161">
            <v>0</v>
          </cell>
          <cell r="D161">
            <v>222578</v>
          </cell>
          <cell r="E161">
            <v>0</v>
          </cell>
          <cell r="F161">
            <v>24</v>
          </cell>
          <cell r="G161">
            <v>24</v>
          </cell>
          <cell r="H161">
            <v>222602</v>
          </cell>
          <cell r="I161">
            <v>748246.64787299</v>
          </cell>
          <cell r="J161">
            <v>748165.16969688702</v>
          </cell>
        </row>
        <row r="162">
          <cell r="C162" t="str">
            <v>CAUQUENES</v>
          </cell>
          <cell r="D162">
            <v>14202</v>
          </cell>
          <cell r="E162">
            <v>0</v>
          </cell>
          <cell r="F162">
            <v>0</v>
          </cell>
          <cell r="G162">
            <v>0</v>
          </cell>
          <cell r="H162">
            <v>14202</v>
          </cell>
          <cell r="I162">
            <v>43113.297204512011</v>
          </cell>
          <cell r="J162">
            <v>43113.297204512011</v>
          </cell>
        </row>
        <row r="163">
          <cell r="C163" t="str">
            <v>CHANCO</v>
          </cell>
          <cell r="D163">
            <v>1408</v>
          </cell>
          <cell r="E163">
            <v>0</v>
          </cell>
          <cell r="F163">
            <v>0</v>
          </cell>
          <cell r="G163">
            <v>0</v>
          </cell>
          <cell r="H163">
            <v>1408</v>
          </cell>
          <cell r="I163">
            <v>4794.1725239616617</v>
          </cell>
          <cell r="J163">
            <v>4794.1725239616617</v>
          </cell>
        </row>
        <row r="164">
          <cell r="C164" t="str">
            <v>CONSTITUCION</v>
          </cell>
          <cell r="D164">
            <v>10907</v>
          </cell>
          <cell r="E164">
            <v>0</v>
          </cell>
          <cell r="F164">
            <v>0</v>
          </cell>
          <cell r="G164">
            <v>0</v>
          </cell>
          <cell r="H164">
            <v>10907</v>
          </cell>
          <cell r="I164">
            <v>37511.252694084018</v>
          </cell>
          <cell r="J164">
            <v>37511.252694084018</v>
          </cell>
        </row>
        <row r="165">
          <cell r="C165" t="str">
            <v>CURANIPE</v>
          </cell>
          <cell r="D165">
            <v>592</v>
          </cell>
          <cell r="E165">
            <v>0</v>
          </cell>
          <cell r="F165">
            <v>0</v>
          </cell>
          <cell r="G165">
            <v>0</v>
          </cell>
          <cell r="H165">
            <v>592</v>
          </cell>
          <cell r="I165">
            <v>1367.0229007633586</v>
          </cell>
          <cell r="J165">
            <v>1367.0229007633586</v>
          </cell>
        </row>
        <row r="166">
          <cell r="C166" t="str">
            <v>CUREPTO</v>
          </cell>
          <cell r="D166">
            <v>1374</v>
          </cell>
          <cell r="E166">
            <v>0</v>
          </cell>
          <cell r="F166">
            <v>0</v>
          </cell>
          <cell r="G166">
            <v>0</v>
          </cell>
          <cell r="H166">
            <v>1374</v>
          </cell>
          <cell r="I166">
            <v>4441.6171673819736</v>
          </cell>
          <cell r="J166">
            <v>4441.6171673819736</v>
          </cell>
        </row>
        <row r="167">
          <cell r="C167" t="str">
            <v>CURICO</v>
          </cell>
          <cell r="D167">
            <v>39685</v>
          </cell>
          <cell r="E167">
            <v>0</v>
          </cell>
          <cell r="F167">
            <v>3</v>
          </cell>
          <cell r="G167">
            <v>3</v>
          </cell>
          <cell r="H167">
            <v>39688</v>
          </cell>
          <cell r="I167">
            <v>133506.22740157478</v>
          </cell>
          <cell r="J167">
            <v>133496.13571939871</v>
          </cell>
        </row>
        <row r="168">
          <cell r="C168" t="str">
            <v>EMPEDRADO</v>
          </cell>
          <cell r="D168">
            <v>922</v>
          </cell>
          <cell r="E168">
            <v>0</v>
          </cell>
          <cell r="F168">
            <v>0</v>
          </cell>
          <cell r="G168">
            <v>0</v>
          </cell>
          <cell r="H168">
            <v>922</v>
          </cell>
          <cell r="I168">
            <v>3314.750670241287</v>
          </cell>
          <cell r="J168">
            <v>3314.750670241287</v>
          </cell>
        </row>
        <row r="169">
          <cell r="C169" t="str">
            <v>GUALLECO</v>
          </cell>
          <cell r="D169">
            <v>213</v>
          </cell>
          <cell r="E169">
            <v>0</v>
          </cell>
          <cell r="F169">
            <v>0</v>
          </cell>
          <cell r="G169">
            <v>0</v>
          </cell>
          <cell r="H169">
            <v>213</v>
          </cell>
          <cell r="I169">
            <v>636.74603174603169</v>
          </cell>
          <cell r="J169">
            <v>636.74603174603169</v>
          </cell>
        </row>
        <row r="170">
          <cell r="C170" t="str">
            <v>HUALAÑE</v>
          </cell>
          <cell r="D170">
            <v>1961</v>
          </cell>
          <cell r="E170">
            <v>0</v>
          </cell>
          <cell r="F170">
            <v>0</v>
          </cell>
          <cell r="G170">
            <v>0</v>
          </cell>
          <cell r="H170">
            <v>1961</v>
          </cell>
          <cell r="I170">
            <v>6750.8516998827663</v>
          </cell>
          <cell r="J170">
            <v>6750.8516998827663</v>
          </cell>
        </row>
        <row r="171">
          <cell r="C171" t="str">
            <v>ILOCA</v>
          </cell>
          <cell r="D171">
            <v>1033</v>
          </cell>
          <cell r="E171">
            <v>0</v>
          </cell>
          <cell r="F171">
            <v>0</v>
          </cell>
          <cell r="G171">
            <v>0</v>
          </cell>
          <cell r="H171">
            <v>1033</v>
          </cell>
          <cell r="I171">
            <v>1102.2790419161677</v>
          </cell>
          <cell r="J171">
            <v>1102.2790419161677</v>
          </cell>
        </row>
        <row r="172">
          <cell r="C172" t="str">
            <v>LICANTEN</v>
          </cell>
          <cell r="D172">
            <v>1073</v>
          </cell>
          <cell r="E172">
            <v>0</v>
          </cell>
          <cell r="F172">
            <v>0</v>
          </cell>
          <cell r="G172">
            <v>0</v>
          </cell>
          <cell r="H172">
            <v>1073</v>
          </cell>
          <cell r="I172">
            <v>4312.2071563088512</v>
          </cell>
          <cell r="J172">
            <v>4312.2071563088512</v>
          </cell>
        </row>
        <row r="173">
          <cell r="C173" t="str">
            <v>LINARES</v>
          </cell>
          <cell r="D173">
            <v>25811</v>
          </cell>
          <cell r="E173">
            <v>0</v>
          </cell>
          <cell r="F173">
            <v>4</v>
          </cell>
          <cell r="G173">
            <v>4</v>
          </cell>
          <cell r="H173">
            <v>25815</v>
          </cell>
          <cell r="I173">
            <v>86893.451511991632</v>
          </cell>
          <cell r="J173">
            <v>86879.987486965561</v>
          </cell>
        </row>
        <row r="174">
          <cell r="C174" t="str">
            <v>LONGAVI</v>
          </cell>
          <cell r="D174">
            <v>2057</v>
          </cell>
          <cell r="E174">
            <v>0</v>
          </cell>
          <cell r="F174">
            <v>0</v>
          </cell>
          <cell r="G174">
            <v>0</v>
          </cell>
          <cell r="H174">
            <v>2057</v>
          </cell>
          <cell r="I174">
            <v>6935.539366053169</v>
          </cell>
          <cell r="J174">
            <v>6935.539366053169</v>
          </cell>
        </row>
        <row r="175">
          <cell r="C175" t="str">
            <v>LONTUE</v>
          </cell>
          <cell r="D175">
            <v>2796</v>
          </cell>
          <cell r="E175">
            <v>0</v>
          </cell>
          <cell r="F175">
            <v>0</v>
          </cell>
          <cell r="G175">
            <v>0</v>
          </cell>
          <cell r="H175">
            <v>2796</v>
          </cell>
          <cell r="I175">
            <v>9516.0592227020352</v>
          </cell>
          <cell r="J175">
            <v>9516.0592227020352</v>
          </cell>
        </row>
        <row r="176">
          <cell r="C176" t="str">
            <v>LOS QUEÑES</v>
          </cell>
          <cell r="D176">
            <v>207</v>
          </cell>
          <cell r="E176">
            <v>0</v>
          </cell>
          <cell r="F176">
            <v>0</v>
          </cell>
          <cell r="G176">
            <v>0</v>
          </cell>
          <cell r="H176">
            <v>207</v>
          </cell>
          <cell r="I176">
            <v>847.49327354260083</v>
          </cell>
          <cell r="J176">
            <v>847.49327354260083</v>
          </cell>
        </row>
        <row r="177">
          <cell r="C177" t="str">
            <v>MOLINA</v>
          </cell>
          <cell r="D177">
            <v>8722</v>
          </cell>
          <cell r="E177">
            <v>0</v>
          </cell>
          <cell r="F177">
            <v>10</v>
          </cell>
          <cell r="G177">
            <v>10</v>
          </cell>
          <cell r="H177">
            <v>8732</v>
          </cell>
          <cell r="I177">
            <v>31383.61325648415</v>
          </cell>
          <cell r="J177">
            <v>31347.672334293948</v>
          </cell>
        </row>
        <row r="178">
          <cell r="C178" t="str">
            <v>PARRAL</v>
          </cell>
          <cell r="D178">
            <v>11671</v>
          </cell>
          <cell r="E178">
            <v>0</v>
          </cell>
          <cell r="F178">
            <v>0</v>
          </cell>
          <cell r="G178">
            <v>0</v>
          </cell>
          <cell r="H178">
            <v>11671</v>
          </cell>
          <cell r="I178">
            <v>35230.150915534548</v>
          </cell>
          <cell r="J178">
            <v>35230.150915534548</v>
          </cell>
        </row>
        <row r="179">
          <cell r="C179" t="str">
            <v>PELARCO</v>
          </cell>
          <cell r="D179">
            <v>921</v>
          </cell>
          <cell r="E179">
            <v>0</v>
          </cell>
          <cell r="F179">
            <v>0</v>
          </cell>
          <cell r="G179">
            <v>0</v>
          </cell>
          <cell r="H179">
            <v>921</v>
          </cell>
          <cell r="I179">
            <v>3176.3268292682928</v>
          </cell>
          <cell r="J179">
            <v>3176.3268292682928</v>
          </cell>
        </row>
        <row r="180">
          <cell r="C180" t="str">
            <v>PELLUHUE</v>
          </cell>
          <cell r="D180">
            <v>2123</v>
          </cell>
          <cell r="E180">
            <v>0</v>
          </cell>
          <cell r="F180">
            <v>0</v>
          </cell>
          <cell r="G180">
            <v>0</v>
          </cell>
          <cell r="H180">
            <v>2123</v>
          </cell>
          <cell r="I180">
            <v>3291.9783845278725</v>
          </cell>
          <cell r="J180">
            <v>3291.9783845278725</v>
          </cell>
        </row>
        <row r="181">
          <cell r="C181" t="str">
            <v>PUTU</v>
          </cell>
          <cell r="D181">
            <v>544</v>
          </cell>
          <cell r="E181">
            <v>0</v>
          </cell>
          <cell r="F181">
            <v>0</v>
          </cell>
          <cell r="G181">
            <v>0</v>
          </cell>
          <cell r="H181">
            <v>544</v>
          </cell>
          <cell r="I181">
            <v>1370.291891891892</v>
          </cell>
          <cell r="J181">
            <v>1370.291891891892</v>
          </cell>
        </row>
        <row r="182">
          <cell r="C182" t="str">
            <v>RAUCO</v>
          </cell>
          <cell r="D182">
            <v>1653</v>
          </cell>
          <cell r="E182">
            <v>0</v>
          </cell>
          <cell r="F182">
            <v>0</v>
          </cell>
          <cell r="G182">
            <v>0</v>
          </cell>
          <cell r="H182">
            <v>1653</v>
          </cell>
          <cell r="I182">
            <v>5740.1909262759918</v>
          </cell>
          <cell r="J182">
            <v>5740.1909262759918</v>
          </cell>
        </row>
        <row r="183">
          <cell r="C183" t="str">
            <v>RETIRO</v>
          </cell>
          <cell r="D183">
            <v>1891</v>
          </cell>
          <cell r="E183">
            <v>0</v>
          </cell>
          <cell r="F183">
            <v>0</v>
          </cell>
          <cell r="G183">
            <v>0</v>
          </cell>
          <cell r="H183">
            <v>1891</v>
          </cell>
          <cell r="I183">
            <v>6632.6353820597997</v>
          </cell>
          <cell r="J183">
            <v>6632.6353820597997</v>
          </cell>
        </row>
        <row r="184">
          <cell r="C184" t="str">
            <v>ROMERAL</v>
          </cell>
          <cell r="D184">
            <v>1905</v>
          </cell>
          <cell r="E184">
            <v>0</v>
          </cell>
          <cell r="F184">
            <v>0</v>
          </cell>
          <cell r="G184">
            <v>0</v>
          </cell>
          <cell r="H184">
            <v>1905</v>
          </cell>
          <cell r="I184">
            <v>6378.688868188171</v>
          </cell>
          <cell r="J184">
            <v>6378.688868188171</v>
          </cell>
        </row>
        <row r="185">
          <cell r="C185" t="str">
            <v>SAN CLEMENTE</v>
          </cell>
          <cell r="D185">
            <v>5860</v>
          </cell>
          <cell r="E185">
            <v>0</v>
          </cell>
          <cell r="F185">
            <v>1</v>
          </cell>
          <cell r="G185">
            <v>1</v>
          </cell>
          <cell r="H185">
            <v>5861</v>
          </cell>
          <cell r="I185">
            <v>18589.457660496257</v>
          </cell>
          <cell r="J185">
            <v>18586.285939346199</v>
          </cell>
        </row>
        <row r="186">
          <cell r="C186" t="str">
            <v>SAN JAVIER</v>
          </cell>
          <cell r="D186">
            <v>9497</v>
          </cell>
          <cell r="E186">
            <v>0</v>
          </cell>
          <cell r="F186">
            <v>0</v>
          </cell>
          <cell r="G186">
            <v>0</v>
          </cell>
          <cell r="H186">
            <v>9497</v>
          </cell>
          <cell r="I186">
            <v>27730.975643702157</v>
          </cell>
          <cell r="J186">
            <v>27730.975643702157</v>
          </cell>
        </row>
        <row r="187">
          <cell r="C187" t="str">
            <v>SAN RAFAEL</v>
          </cell>
          <cell r="D187">
            <v>1303</v>
          </cell>
          <cell r="E187">
            <v>0</v>
          </cell>
          <cell r="F187">
            <v>0</v>
          </cell>
          <cell r="G187">
            <v>0</v>
          </cell>
          <cell r="H187">
            <v>1303</v>
          </cell>
          <cell r="I187">
            <v>4023.7378542510119</v>
          </cell>
          <cell r="J187">
            <v>4023.7378542510119</v>
          </cell>
        </row>
        <row r="188">
          <cell r="C188" t="str">
            <v>TALCA</v>
          </cell>
          <cell r="D188">
            <v>69686</v>
          </cell>
          <cell r="E188">
            <v>0</v>
          </cell>
          <cell r="F188">
            <v>77</v>
          </cell>
          <cell r="G188">
            <v>77</v>
          </cell>
          <cell r="H188">
            <v>69763</v>
          </cell>
          <cell r="I188">
            <v>211821.4511668107</v>
          </cell>
          <cell r="J188">
            <v>211587.65600691442</v>
          </cell>
        </row>
        <row r="189">
          <cell r="C189" t="str">
            <v>TENO</v>
          </cell>
          <cell r="D189">
            <v>2865</v>
          </cell>
          <cell r="E189">
            <v>0</v>
          </cell>
          <cell r="F189">
            <v>0</v>
          </cell>
          <cell r="G189">
            <v>0</v>
          </cell>
          <cell r="H189">
            <v>2865</v>
          </cell>
          <cell r="I189">
            <v>10422.790064647841</v>
          </cell>
          <cell r="J189">
            <v>10422.790064647841</v>
          </cell>
        </row>
        <row r="190">
          <cell r="C190" t="str">
            <v>VILLA ALEGRE</v>
          </cell>
          <cell r="D190">
            <v>4029</v>
          </cell>
          <cell r="E190">
            <v>0</v>
          </cell>
          <cell r="F190">
            <v>0</v>
          </cell>
          <cell r="G190">
            <v>0</v>
          </cell>
          <cell r="H190">
            <v>4029</v>
          </cell>
          <cell r="I190">
            <v>13532.575916230368</v>
          </cell>
          <cell r="J190">
            <v>13532.575916230368</v>
          </cell>
        </row>
        <row r="191">
          <cell r="C191" t="str">
            <v>YERBAS BUENAS</v>
          </cell>
          <cell r="D191">
            <v>835</v>
          </cell>
          <cell r="E191">
            <v>0</v>
          </cell>
          <cell r="F191">
            <v>0</v>
          </cell>
          <cell r="G191">
            <v>0</v>
          </cell>
          <cell r="H191">
            <v>835</v>
          </cell>
          <cell r="I191">
            <v>3483.1428571428573</v>
          </cell>
          <cell r="J191">
            <v>3483.1428571428573</v>
          </cell>
        </row>
        <row r="192">
          <cell r="C192">
            <v>0</v>
          </cell>
          <cell r="D192">
            <v>227746</v>
          </cell>
          <cell r="E192">
            <v>0</v>
          </cell>
          <cell r="F192">
            <v>95</v>
          </cell>
          <cell r="G192">
            <v>95</v>
          </cell>
          <cell r="H192">
            <v>227841</v>
          </cell>
          <cell r="I192">
            <v>727850.97548417421</v>
          </cell>
          <cell r="J192">
            <v>727554.51197373541</v>
          </cell>
        </row>
        <row r="193">
          <cell r="C193" t="str">
            <v>ALTO DE ZAPALLAR</v>
          </cell>
          <cell r="D193">
            <v>74</v>
          </cell>
          <cell r="E193">
            <v>0</v>
          </cell>
          <cell r="F193">
            <v>0</v>
          </cell>
          <cell r="G193">
            <v>0</v>
          </cell>
          <cell r="H193">
            <v>74</v>
          </cell>
          <cell r="I193">
            <v>296</v>
          </cell>
          <cell r="J193">
            <v>296</v>
          </cell>
        </row>
        <row r="194">
          <cell r="C194">
            <v>0</v>
          </cell>
          <cell r="D194">
            <v>74</v>
          </cell>
          <cell r="E194">
            <v>0</v>
          </cell>
          <cell r="F194">
            <v>0</v>
          </cell>
          <cell r="G194">
            <v>0</v>
          </cell>
          <cell r="H194">
            <v>74</v>
          </cell>
          <cell r="I194">
            <v>296</v>
          </cell>
          <cell r="J194">
            <v>296</v>
          </cell>
        </row>
        <row r="195">
          <cell r="C195" t="str">
            <v>COOPERATIVA MAULE</v>
          </cell>
          <cell r="D195">
            <v>1935</v>
          </cell>
          <cell r="E195">
            <v>0</v>
          </cell>
          <cell r="F195">
            <v>0</v>
          </cell>
          <cell r="G195">
            <v>0</v>
          </cell>
          <cell r="H195">
            <v>1935</v>
          </cell>
          <cell r="I195">
            <v>7979.4633431085049</v>
          </cell>
          <cell r="J195">
            <v>7979.4633431085049</v>
          </cell>
        </row>
        <row r="196">
          <cell r="C196">
            <v>0</v>
          </cell>
          <cell r="D196">
            <v>1935</v>
          </cell>
          <cell r="E196">
            <v>0</v>
          </cell>
          <cell r="F196">
            <v>0</v>
          </cell>
          <cell r="G196">
            <v>0</v>
          </cell>
          <cell r="H196">
            <v>1935</v>
          </cell>
          <cell r="I196">
            <v>7979.4633431085049</v>
          </cell>
          <cell r="J196">
            <v>7979.4633431085049</v>
          </cell>
        </row>
        <row r="197">
          <cell r="C197" t="str">
            <v>SAGRADA FAMILIA</v>
          </cell>
          <cell r="D197">
            <v>945</v>
          </cell>
          <cell r="E197">
            <v>0</v>
          </cell>
          <cell r="F197">
            <v>0</v>
          </cell>
          <cell r="G197">
            <v>0</v>
          </cell>
          <cell r="H197">
            <v>945</v>
          </cell>
          <cell r="I197">
            <v>4007.2914409534128</v>
          </cell>
          <cell r="J197">
            <v>4007.2914409534128</v>
          </cell>
        </row>
        <row r="198">
          <cell r="C198">
            <v>0</v>
          </cell>
          <cell r="D198">
            <v>945</v>
          </cell>
          <cell r="E198">
            <v>0</v>
          </cell>
          <cell r="F198">
            <v>0</v>
          </cell>
          <cell r="G198">
            <v>0</v>
          </cell>
          <cell r="H198">
            <v>945</v>
          </cell>
          <cell r="I198">
            <v>4007.2914409534128</v>
          </cell>
          <cell r="J198">
            <v>4007.2914409534128</v>
          </cell>
        </row>
        <row r="199">
          <cell r="C199" t="str">
            <v>LOTEO DOÑA CARMEN (SARMIENTO)</v>
          </cell>
          <cell r="D199">
            <v>943</v>
          </cell>
          <cell r="E199">
            <v>0</v>
          </cell>
          <cell r="F199">
            <v>0</v>
          </cell>
          <cell r="G199">
            <v>0</v>
          </cell>
          <cell r="H199">
            <v>943</v>
          </cell>
          <cell r="I199">
            <v>3168.1579509071507</v>
          </cell>
          <cell r="J199">
            <v>3168.1579509071507</v>
          </cell>
        </row>
        <row r="200">
          <cell r="C200">
            <v>0</v>
          </cell>
          <cell r="D200">
            <v>943</v>
          </cell>
          <cell r="E200">
            <v>0</v>
          </cell>
          <cell r="F200">
            <v>0</v>
          </cell>
          <cell r="G200">
            <v>0</v>
          </cell>
          <cell r="H200">
            <v>943</v>
          </cell>
          <cell r="I200">
            <v>3168.1579509071507</v>
          </cell>
          <cell r="J200">
            <v>3168.1579509071507</v>
          </cell>
        </row>
        <row r="201">
          <cell r="C201" t="str">
            <v>SARMIENTO</v>
          </cell>
          <cell r="D201">
            <v>2665</v>
          </cell>
          <cell r="E201">
            <v>0</v>
          </cell>
          <cell r="F201">
            <v>0</v>
          </cell>
          <cell r="G201">
            <v>0</v>
          </cell>
          <cell r="H201">
            <v>2665</v>
          </cell>
          <cell r="I201">
            <v>9202.3069767441866</v>
          </cell>
          <cell r="J201">
            <v>9202.3069767441866</v>
          </cell>
        </row>
        <row r="202">
          <cell r="C202">
            <v>0</v>
          </cell>
          <cell r="D202">
            <v>2665</v>
          </cell>
          <cell r="E202">
            <v>0</v>
          </cell>
          <cell r="F202">
            <v>0</v>
          </cell>
          <cell r="G202">
            <v>0</v>
          </cell>
          <cell r="H202">
            <v>2665</v>
          </cell>
          <cell r="I202">
            <v>9202.3069767441866</v>
          </cell>
          <cell r="J202">
            <v>9202.3069767441866</v>
          </cell>
        </row>
        <row r="203">
          <cell r="C203" t="str">
            <v>PARQUE INDUSTRIAL CORONEL</v>
          </cell>
          <cell r="D203">
            <v>16047</v>
          </cell>
          <cell r="E203">
            <v>0</v>
          </cell>
          <cell r="F203">
            <v>0</v>
          </cell>
          <cell r="G203">
            <v>0</v>
          </cell>
          <cell r="H203">
            <v>16047</v>
          </cell>
          <cell r="I203">
            <v>57637.477537437604</v>
          </cell>
          <cell r="J203">
            <v>57637.477537437604</v>
          </cell>
        </row>
        <row r="204">
          <cell r="C204" t="str">
            <v>SECTOR LAS MARIPOSAS</v>
          </cell>
          <cell r="D204">
            <v>1838</v>
          </cell>
          <cell r="E204">
            <v>0</v>
          </cell>
          <cell r="F204">
            <v>0</v>
          </cell>
          <cell r="G204">
            <v>0</v>
          </cell>
          <cell r="H204">
            <v>1838</v>
          </cell>
          <cell r="I204">
            <v>7352</v>
          </cell>
          <cell r="J204">
            <v>7352</v>
          </cell>
        </row>
        <row r="205">
          <cell r="C205">
            <v>0</v>
          </cell>
          <cell r="D205">
            <v>17885</v>
          </cell>
          <cell r="E205">
            <v>0</v>
          </cell>
          <cell r="F205">
            <v>0</v>
          </cell>
          <cell r="G205">
            <v>0</v>
          </cell>
          <cell r="H205">
            <v>17885</v>
          </cell>
          <cell r="I205">
            <v>64989.477537437604</v>
          </cell>
          <cell r="J205">
            <v>64989.477537437604</v>
          </cell>
        </row>
        <row r="206">
          <cell r="C206" t="str">
            <v>ARAUCO</v>
          </cell>
          <cell r="D206">
            <v>5881</v>
          </cell>
          <cell r="E206">
            <v>0</v>
          </cell>
          <cell r="F206">
            <v>0</v>
          </cell>
          <cell r="G206">
            <v>0</v>
          </cell>
          <cell r="H206">
            <v>5881</v>
          </cell>
          <cell r="I206">
            <v>22712.91694205772</v>
          </cell>
          <cell r="J206">
            <v>22712.91694205772</v>
          </cell>
        </row>
        <row r="207">
          <cell r="C207" t="str">
            <v>BULNES</v>
          </cell>
          <cell r="D207">
            <v>3986</v>
          </cell>
          <cell r="E207">
            <v>0</v>
          </cell>
          <cell r="F207">
            <v>0</v>
          </cell>
          <cell r="G207">
            <v>0</v>
          </cell>
          <cell r="H207">
            <v>3986</v>
          </cell>
          <cell r="I207">
            <v>14687.519580805296</v>
          </cell>
          <cell r="J207">
            <v>14687.519580805296</v>
          </cell>
        </row>
        <row r="208">
          <cell r="C208" t="str">
            <v>CABRERO</v>
          </cell>
          <cell r="D208">
            <v>4950</v>
          </cell>
          <cell r="E208">
            <v>0</v>
          </cell>
          <cell r="F208">
            <v>1</v>
          </cell>
          <cell r="G208">
            <v>1</v>
          </cell>
          <cell r="H208">
            <v>4951</v>
          </cell>
          <cell r="I208">
            <v>18588.485029940119</v>
          </cell>
          <cell r="J208">
            <v>18584.730538922155</v>
          </cell>
        </row>
        <row r="209">
          <cell r="C209" t="str">
            <v>CAÑETE</v>
          </cell>
          <cell r="D209">
            <v>6272</v>
          </cell>
          <cell r="E209">
            <v>0</v>
          </cell>
          <cell r="F209">
            <v>0</v>
          </cell>
          <cell r="G209">
            <v>0</v>
          </cell>
          <cell r="H209">
            <v>6272</v>
          </cell>
          <cell r="I209">
            <v>23355.676007677543</v>
          </cell>
          <cell r="J209">
            <v>23355.676007677543</v>
          </cell>
        </row>
        <row r="210">
          <cell r="C210" t="str">
            <v>CARAMPANGUE</v>
          </cell>
          <cell r="D210">
            <v>988</v>
          </cell>
          <cell r="E210">
            <v>0</v>
          </cell>
          <cell r="F210">
            <v>0</v>
          </cell>
          <cell r="G210">
            <v>0</v>
          </cell>
          <cell r="H210">
            <v>988</v>
          </cell>
          <cell r="I210">
            <v>3438.0179775280903</v>
          </cell>
          <cell r="J210">
            <v>3438.0179775280903</v>
          </cell>
        </row>
        <row r="211">
          <cell r="C211" t="str">
            <v>CHIGUAYANTE</v>
          </cell>
          <cell r="D211">
            <v>25412</v>
          </cell>
          <cell r="E211">
            <v>0</v>
          </cell>
          <cell r="F211">
            <v>7</v>
          </cell>
          <cell r="G211">
            <v>7</v>
          </cell>
          <cell r="H211">
            <v>25419</v>
          </cell>
          <cell r="I211">
            <v>98122.519256247426</v>
          </cell>
          <cell r="J211">
            <v>98095.497829960252</v>
          </cell>
        </row>
        <row r="212">
          <cell r="C212" t="str">
            <v>CHILLAN</v>
          </cell>
          <cell r="D212">
            <v>65063</v>
          </cell>
          <cell r="E212">
            <v>0</v>
          </cell>
          <cell r="F212">
            <v>11</v>
          </cell>
          <cell r="G212">
            <v>11</v>
          </cell>
          <cell r="H212">
            <v>65074</v>
          </cell>
          <cell r="I212">
            <v>230215.62562643416</v>
          </cell>
          <cell r="J212">
            <v>230176.71036255165</v>
          </cell>
        </row>
        <row r="213">
          <cell r="C213" t="str">
            <v>COBQUECURA</v>
          </cell>
          <cell r="D213">
            <v>793</v>
          </cell>
          <cell r="E213">
            <v>0</v>
          </cell>
          <cell r="F213">
            <v>0</v>
          </cell>
          <cell r="G213">
            <v>0</v>
          </cell>
          <cell r="H213">
            <v>793</v>
          </cell>
          <cell r="I213">
            <v>3148.4163568773238</v>
          </cell>
          <cell r="J213">
            <v>3148.4163568773238</v>
          </cell>
        </row>
        <row r="214">
          <cell r="C214" t="str">
            <v>COELEMU</v>
          </cell>
          <cell r="D214">
            <v>2732</v>
          </cell>
          <cell r="E214">
            <v>0</v>
          </cell>
          <cell r="F214">
            <v>0</v>
          </cell>
          <cell r="G214">
            <v>0</v>
          </cell>
          <cell r="H214">
            <v>2732</v>
          </cell>
          <cell r="I214">
            <v>10302.515789473686</v>
          </cell>
          <cell r="J214">
            <v>10302.515789473686</v>
          </cell>
        </row>
        <row r="215">
          <cell r="C215" t="str">
            <v>COIHUECO</v>
          </cell>
          <cell r="D215">
            <v>2962</v>
          </cell>
          <cell r="E215">
            <v>0</v>
          </cell>
          <cell r="F215">
            <v>0</v>
          </cell>
          <cell r="G215">
            <v>0</v>
          </cell>
          <cell r="H215">
            <v>2962</v>
          </cell>
          <cell r="I215">
            <v>11081.580859548076</v>
          </cell>
          <cell r="J215">
            <v>11081.580859548076</v>
          </cell>
        </row>
        <row r="216">
          <cell r="C216" t="str">
            <v>CONCEPCION</v>
          </cell>
          <cell r="D216">
            <v>79829</v>
          </cell>
          <cell r="E216">
            <v>0</v>
          </cell>
          <cell r="F216">
            <v>1</v>
          </cell>
          <cell r="G216">
            <v>1</v>
          </cell>
          <cell r="H216">
            <v>79830</v>
          </cell>
          <cell r="I216">
            <v>304096.07329517172</v>
          </cell>
          <cell r="J216">
            <v>304092.26399950223</v>
          </cell>
        </row>
        <row r="217">
          <cell r="C217" t="str">
            <v>CONTULMO</v>
          </cell>
          <cell r="D217">
            <v>888</v>
          </cell>
          <cell r="E217">
            <v>0</v>
          </cell>
          <cell r="F217">
            <v>0</v>
          </cell>
          <cell r="G217">
            <v>0</v>
          </cell>
          <cell r="H217">
            <v>888</v>
          </cell>
          <cell r="I217">
            <v>3157.9364303178486</v>
          </cell>
          <cell r="J217">
            <v>3157.9364303178486</v>
          </cell>
        </row>
        <row r="218">
          <cell r="C218" t="str">
            <v>CORONEL</v>
          </cell>
          <cell r="D218">
            <v>33716</v>
          </cell>
          <cell r="E218">
            <v>0</v>
          </cell>
          <cell r="F218">
            <v>3</v>
          </cell>
          <cell r="G218">
            <v>3</v>
          </cell>
          <cell r="H218">
            <v>33719</v>
          </cell>
          <cell r="I218">
            <v>126220.61825361999</v>
          </cell>
          <cell r="J218">
            <v>126209.38832821412</v>
          </cell>
        </row>
        <row r="219">
          <cell r="C219" t="str">
            <v>CURANILAHUE</v>
          </cell>
          <cell r="D219">
            <v>8832</v>
          </cell>
          <cell r="E219">
            <v>0</v>
          </cell>
          <cell r="F219">
            <v>0</v>
          </cell>
          <cell r="G219">
            <v>0</v>
          </cell>
          <cell r="H219">
            <v>8832</v>
          </cell>
          <cell r="I219">
            <v>34738.379528756013</v>
          </cell>
          <cell r="J219">
            <v>34738.379528756013</v>
          </cell>
        </row>
        <row r="220">
          <cell r="C220" t="str">
            <v>DICHATO</v>
          </cell>
          <cell r="D220">
            <v>2313</v>
          </cell>
          <cell r="E220">
            <v>0</v>
          </cell>
          <cell r="F220">
            <v>0</v>
          </cell>
          <cell r="G220">
            <v>0</v>
          </cell>
          <cell r="H220">
            <v>2313</v>
          </cell>
          <cell r="I220">
            <v>5870.8076766026952</v>
          </cell>
          <cell r="J220">
            <v>5870.8076766026952</v>
          </cell>
        </row>
        <row r="221">
          <cell r="C221" t="str">
            <v>EL CARMEN</v>
          </cell>
          <cell r="D221">
            <v>1545</v>
          </cell>
          <cell r="E221">
            <v>0</v>
          </cell>
          <cell r="F221">
            <v>0</v>
          </cell>
          <cell r="G221">
            <v>0</v>
          </cell>
          <cell r="H221">
            <v>1545</v>
          </cell>
          <cell r="I221">
            <v>5792.6859504132235</v>
          </cell>
          <cell r="J221">
            <v>5792.6859504132235</v>
          </cell>
        </row>
        <row r="222">
          <cell r="C222" t="str">
            <v>FLORIDA</v>
          </cell>
          <cell r="D222">
            <v>1352</v>
          </cell>
          <cell r="E222">
            <v>0</v>
          </cell>
          <cell r="F222">
            <v>0</v>
          </cell>
          <cell r="G222">
            <v>0</v>
          </cell>
          <cell r="H222">
            <v>1352</v>
          </cell>
          <cell r="I222">
            <v>4918.5011857707514</v>
          </cell>
          <cell r="J222">
            <v>4918.5011857707514</v>
          </cell>
        </row>
        <row r="223">
          <cell r="C223" t="str">
            <v>HUALQUI</v>
          </cell>
          <cell r="D223">
            <v>4910</v>
          </cell>
          <cell r="E223">
            <v>0</v>
          </cell>
          <cell r="F223">
            <v>0</v>
          </cell>
          <cell r="G223">
            <v>0</v>
          </cell>
          <cell r="H223">
            <v>4910</v>
          </cell>
          <cell r="I223">
            <v>16965.373774509804</v>
          </cell>
          <cell r="J223">
            <v>16965.373774509804</v>
          </cell>
        </row>
        <row r="224">
          <cell r="C224" t="str">
            <v>HUEPIL</v>
          </cell>
          <cell r="D224">
            <v>3051</v>
          </cell>
          <cell r="E224">
            <v>0</v>
          </cell>
          <cell r="F224">
            <v>0</v>
          </cell>
          <cell r="G224">
            <v>0</v>
          </cell>
          <cell r="H224">
            <v>3051</v>
          </cell>
          <cell r="I224">
            <v>11091.511394712854</v>
          </cell>
          <cell r="J224">
            <v>11091.511394712854</v>
          </cell>
        </row>
        <row r="225">
          <cell r="C225" t="str">
            <v>LAJA</v>
          </cell>
          <cell r="D225">
            <v>5340</v>
          </cell>
          <cell r="E225">
            <v>0</v>
          </cell>
          <cell r="F225">
            <v>0</v>
          </cell>
          <cell r="G225">
            <v>0</v>
          </cell>
          <cell r="H225">
            <v>5340</v>
          </cell>
          <cell r="I225">
            <v>19774.067995310666</v>
          </cell>
          <cell r="J225">
            <v>19774.067995310666</v>
          </cell>
        </row>
        <row r="226">
          <cell r="C226" t="str">
            <v>LEBU</v>
          </cell>
          <cell r="D226">
            <v>6779</v>
          </cell>
          <cell r="E226">
            <v>0</v>
          </cell>
          <cell r="F226">
            <v>0</v>
          </cell>
          <cell r="G226">
            <v>0</v>
          </cell>
          <cell r="H226">
            <v>6779</v>
          </cell>
          <cell r="I226">
            <v>27887.22248401212</v>
          </cell>
          <cell r="J226">
            <v>27887.22248401212</v>
          </cell>
        </row>
        <row r="227">
          <cell r="C227" t="str">
            <v>LOMAS COLORADAS</v>
          </cell>
          <cell r="D227">
            <v>1337</v>
          </cell>
          <cell r="E227">
            <v>0</v>
          </cell>
          <cell r="F227">
            <v>0</v>
          </cell>
          <cell r="G227">
            <v>0</v>
          </cell>
          <cell r="H227">
            <v>1337</v>
          </cell>
          <cell r="I227">
            <v>5787.2856066314989</v>
          </cell>
          <cell r="J227">
            <v>5787.2856066314989</v>
          </cell>
        </row>
        <row r="228">
          <cell r="C228" t="str">
            <v>LOS ALAMOS</v>
          </cell>
          <cell r="D228">
            <v>4100</v>
          </cell>
          <cell r="E228">
            <v>0</v>
          </cell>
          <cell r="F228">
            <v>0</v>
          </cell>
          <cell r="G228">
            <v>0</v>
          </cell>
          <cell r="H228">
            <v>4100</v>
          </cell>
          <cell r="I228">
            <v>16302.972582972583</v>
          </cell>
          <cell r="J228">
            <v>16302.972582972583</v>
          </cell>
        </row>
        <row r="229">
          <cell r="C229" t="str">
            <v>LOS ANGELES</v>
          </cell>
          <cell r="D229">
            <v>47833</v>
          </cell>
          <cell r="E229">
            <v>0</v>
          </cell>
          <cell r="F229">
            <v>0</v>
          </cell>
          <cell r="G229">
            <v>0</v>
          </cell>
          <cell r="H229">
            <v>47833</v>
          </cell>
          <cell r="I229">
            <v>173156.69322385386</v>
          </cell>
          <cell r="J229">
            <v>173156.69322385386</v>
          </cell>
        </row>
        <row r="230">
          <cell r="C230" t="str">
            <v>LOTA</v>
          </cell>
          <cell r="D230">
            <v>12807</v>
          </cell>
          <cell r="E230">
            <v>0</v>
          </cell>
          <cell r="F230">
            <v>0</v>
          </cell>
          <cell r="G230">
            <v>0</v>
          </cell>
          <cell r="H230">
            <v>12807</v>
          </cell>
          <cell r="I230">
            <v>47414.74060410422</v>
          </cell>
          <cell r="J230">
            <v>47414.74060410422</v>
          </cell>
        </row>
        <row r="231">
          <cell r="C231" t="str">
            <v>MONTE AGUILA</v>
          </cell>
          <cell r="D231">
            <v>2104</v>
          </cell>
          <cell r="E231">
            <v>0</v>
          </cell>
          <cell r="F231">
            <v>0</v>
          </cell>
          <cell r="G231">
            <v>0</v>
          </cell>
          <cell r="H231">
            <v>2104</v>
          </cell>
          <cell r="I231">
            <v>7168.5557350565432</v>
          </cell>
          <cell r="J231">
            <v>7168.5557350565432</v>
          </cell>
        </row>
        <row r="232">
          <cell r="C232" t="str">
            <v>MULCHEN</v>
          </cell>
          <cell r="D232">
            <v>7493</v>
          </cell>
          <cell r="E232">
            <v>0</v>
          </cell>
          <cell r="F232">
            <v>0</v>
          </cell>
          <cell r="G232">
            <v>0</v>
          </cell>
          <cell r="H232">
            <v>7493</v>
          </cell>
          <cell r="I232">
            <v>27120.57246138679</v>
          </cell>
          <cell r="J232">
            <v>27120.57246138679</v>
          </cell>
        </row>
        <row r="233">
          <cell r="C233" t="str">
            <v>NACIMIENTO</v>
          </cell>
          <cell r="D233">
            <v>7231</v>
          </cell>
          <cell r="E233">
            <v>0</v>
          </cell>
          <cell r="F233">
            <v>0</v>
          </cell>
          <cell r="G233">
            <v>0</v>
          </cell>
          <cell r="H233">
            <v>7231</v>
          </cell>
          <cell r="I233">
            <v>27763.455305964369</v>
          </cell>
          <cell r="J233">
            <v>27763.455305964369</v>
          </cell>
        </row>
        <row r="234">
          <cell r="C234" t="str">
            <v>NEGRETE</v>
          </cell>
          <cell r="D234">
            <v>1528</v>
          </cell>
          <cell r="E234">
            <v>0</v>
          </cell>
          <cell r="F234">
            <v>0</v>
          </cell>
          <cell r="G234">
            <v>0</v>
          </cell>
          <cell r="H234">
            <v>1528</v>
          </cell>
          <cell r="I234">
            <v>5008.6974664679583</v>
          </cell>
          <cell r="J234">
            <v>5008.6974664679583</v>
          </cell>
        </row>
        <row r="235">
          <cell r="C235" t="str">
            <v>NINHUE</v>
          </cell>
          <cell r="D235">
            <v>633</v>
          </cell>
          <cell r="E235">
            <v>0</v>
          </cell>
          <cell r="F235">
            <v>0</v>
          </cell>
          <cell r="G235">
            <v>0</v>
          </cell>
          <cell r="H235">
            <v>633</v>
          </cell>
          <cell r="I235">
            <v>2335.3949730700183</v>
          </cell>
          <cell r="J235">
            <v>2335.3949730700183</v>
          </cell>
        </row>
        <row r="236">
          <cell r="C236" t="str">
            <v>ÑIPAS</v>
          </cell>
          <cell r="D236">
            <v>865</v>
          </cell>
          <cell r="E236">
            <v>0</v>
          </cell>
          <cell r="F236">
            <v>0</v>
          </cell>
          <cell r="G236">
            <v>0</v>
          </cell>
          <cell r="H236">
            <v>865</v>
          </cell>
          <cell r="I236">
            <v>2251.3698630136987</v>
          </cell>
          <cell r="J236">
            <v>2251.3698630136987</v>
          </cell>
        </row>
        <row r="237">
          <cell r="C237" t="str">
            <v>PEMUCO</v>
          </cell>
          <cell r="D237">
            <v>1359</v>
          </cell>
          <cell r="E237">
            <v>0</v>
          </cell>
          <cell r="F237">
            <v>0</v>
          </cell>
          <cell r="G237">
            <v>0</v>
          </cell>
          <cell r="H237">
            <v>1359</v>
          </cell>
          <cell r="I237">
            <v>4412.3802250803856</v>
          </cell>
          <cell r="J237">
            <v>4412.3802250803856</v>
          </cell>
        </row>
        <row r="238">
          <cell r="C238" t="str">
            <v>PENCO - LIRQUEN</v>
          </cell>
          <cell r="D238">
            <v>12711</v>
          </cell>
          <cell r="E238">
            <v>0</v>
          </cell>
          <cell r="F238">
            <v>0</v>
          </cell>
          <cell r="G238">
            <v>0</v>
          </cell>
          <cell r="H238">
            <v>12711</v>
          </cell>
          <cell r="I238">
            <v>48807.36941497129</v>
          </cell>
          <cell r="J238">
            <v>48807.36941497129</v>
          </cell>
        </row>
        <row r="239">
          <cell r="C239" t="str">
            <v>PINTO</v>
          </cell>
          <cell r="D239">
            <v>1040</v>
          </cell>
          <cell r="E239">
            <v>0</v>
          </cell>
          <cell r="F239">
            <v>0</v>
          </cell>
          <cell r="G239">
            <v>0</v>
          </cell>
          <cell r="H239">
            <v>1040</v>
          </cell>
          <cell r="I239">
            <v>4893.5593220338978</v>
          </cell>
          <cell r="J239">
            <v>4893.5593220338978</v>
          </cell>
        </row>
        <row r="240">
          <cell r="C240" t="str">
            <v>PUNTA DE PARRA</v>
          </cell>
          <cell r="D240">
            <v>376</v>
          </cell>
          <cell r="E240">
            <v>0</v>
          </cell>
          <cell r="F240">
            <v>0</v>
          </cell>
          <cell r="G240">
            <v>0</v>
          </cell>
          <cell r="H240">
            <v>376</v>
          </cell>
          <cell r="I240">
            <v>1324.7516369181094</v>
          </cell>
          <cell r="J240">
            <v>1324.7516369181094</v>
          </cell>
        </row>
        <row r="241">
          <cell r="C241" t="str">
            <v>QUILACO</v>
          </cell>
          <cell r="D241">
            <v>605</v>
          </cell>
          <cell r="E241">
            <v>0</v>
          </cell>
          <cell r="F241">
            <v>0</v>
          </cell>
          <cell r="G241">
            <v>0</v>
          </cell>
          <cell r="H241">
            <v>605</v>
          </cell>
          <cell r="I241">
            <v>1963.5587188612101</v>
          </cell>
          <cell r="J241">
            <v>1963.5587188612101</v>
          </cell>
        </row>
        <row r="242">
          <cell r="C242" t="str">
            <v>QUILLECO</v>
          </cell>
          <cell r="D242">
            <v>582</v>
          </cell>
          <cell r="E242">
            <v>0</v>
          </cell>
          <cell r="F242">
            <v>0</v>
          </cell>
          <cell r="G242">
            <v>0</v>
          </cell>
          <cell r="H242">
            <v>582</v>
          </cell>
          <cell r="I242">
            <v>2008.646153846154</v>
          </cell>
          <cell r="J242">
            <v>2008.646153846154</v>
          </cell>
        </row>
        <row r="243">
          <cell r="C243" t="str">
            <v>QUILLON</v>
          </cell>
          <cell r="D243">
            <v>3307</v>
          </cell>
          <cell r="E243">
            <v>0</v>
          </cell>
          <cell r="F243">
            <v>0</v>
          </cell>
          <cell r="G243">
            <v>0</v>
          </cell>
          <cell r="H243">
            <v>3307</v>
          </cell>
          <cell r="I243">
            <v>7410.0386329866269</v>
          </cell>
          <cell r="J243">
            <v>7410.0386329866269</v>
          </cell>
        </row>
        <row r="244">
          <cell r="C244" t="str">
            <v>QUIRIHUE</v>
          </cell>
          <cell r="D244">
            <v>3802</v>
          </cell>
          <cell r="E244">
            <v>0</v>
          </cell>
          <cell r="F244">
            <v>0</v>
          </cell>
          <cell r="G244">
            <v>0</v>
          </cell>
          <cell r="H244">
            <v>3802</v>
          </cell>
          <cell r="I244">
            <v>13442.88897338403</v>
          </cell>
          <cell r="J244">
            <v>13442.88897338403</v>
          </cell>
        </row>
        <row r="245">
          <cell r="C245" t="str">
            <v>RAFAEL</v>
          </cell>
          <cell r="D245">
            <v>355</v>
          </cell>
          <cell r="E245">
            <v>0</v>
          </cell>
          <cell r="F245">
            <v>0</v>
          </cell>
          <cell r="G245">
            <v>0</v>
          </cell>
          <cell r="H245">
            <v>355</v>
          </cell>
          <cell r="I245">
            <v>1284.2076502732239</v>
          </cell>
          <cell r="J245">
            <v>1284.2076502732239</v>
          </cell>
        </row>
        <row r="246">
          <cell r="C246" t="str">
            <v>RAMADILLAS</v>
          </cell>
          <cell r="D246">
            <v>429</v>
          </cell>
          <cell r="E246">
            <v>0</v>
          </cell>
          <cell r="F246">
            <v>0</v>
          </cell>
          <cell r="G246">
            <v>0</v>
          </cell>
          <cell r="H246">
            <v>429</v>
          </cell>
          <cell r="I246">
            <v>1738.0894308943089</v>
          </cell>
          <cell r="J246">
            <v>1738.0894308943089</v>
          </cell>
        </row>
        <row r="247">
          <cell r="C247" t="str">
            <v>SAN CARLOS</v>
          </cell>
          <cell r="D247">
            <v>12049</v>
          </cell>
          <cell r="E247">
            <v>0</v>
          </cell>
          <cell r="F247">
            <v>0</v>
          </cell>
          <cell r="G247">
            <v>0</v>
          </cell>
          <cell r="H247">
            <v>12049</v>
          </cell>
          <cell r="I247">
            <v>43064.25916738568</v>
          </cell>
          <cell r="J247">
            <v>43064.25916738568</v>
          </cell>
        </row>
        <row r="248">
          <cell r="C248" t="str">
            <v>SAN IGNACIO</v>
          </cell>
          <cell r="D248">
            <v>1099</v>
          </cell>
          <cell r="E248">
            <v>0</v>
          </cell>
          <cell r="F248">
            <v>1</v>
          </cell>
          <cell r="G248">
            <v>1</v>
          </cell>
          <cell r="H248">
            <v>1100</v>
          </cell>
          <cell r="I248">
            <v>4107.7777777777783</v>
          </cell>
          <cell r="J248">
            <v>4104.0434343434345</v>
          </cell>
        </row>
        <row r="249">
          <cell r="C249" t="str">
            <v>SAN PEDRO DE LA PAZ</v>
          </cell>
          <cell r="D249">
            <v>31392</v>
          </cell>
          <cell r="E249">
            <v>0</v>
          </cell>
          <cell r="F249">
            <v>0</v>
          </cell>
          <cell r="G249">
            <v>0</v>
          </cell>
          <cell r="H249">
            <v>31392</v>
          </cell>
          <cell r="I249">
            <v>95523.360887245843</v>
          </cell>
          <cell r="J249">
            <v>95523.360887245843</v>
          </cell>
        </row>
        <row r="250">
          <cell r="C250" t="str">
            <v>SAN ROSENDO</v>
          </cell>
          <cell r="D250">
            <v>933</v>
          </cell>
          <cell r="E250">
            <v>0</v>
          </cell>
          <cell r="F250">
            <v>0</v>
          </cell>
          <cell r="G250">
            <v>0</v>
          </cell>
          <cell r="H250">
            <v>933</v>
          </cell>
          <cell r="I250">
            <v>3466.1505958829903</v>
          </cell>
          <cell r="J250">
            <v>3466.1505958829903</v>
          </cell>
        </row>
        <row r="251">
          <cell r="C251" t="str">
            <v>SANTA BARBARA</v>
          </cell>
          <cell r="D251">
            <v>2715</v>
          </cell>
          <cell r="E251">
            <v>0</v>
          </cell>
          <cell r="F251">
            <v>0</v>
          </cell>
          <cell r="G251">
            <v>0</v>
          </cell>
          <cell r="H251">
            <v>2715</v>
          </cell>
          <cell r="I251">
            <v>9318.148148148146</v>
          </cell>
          <cell r="J251">
            <v>9318.148148148146</v>
          </cell>
        </row>
        <row r="252">
          <cell r="C252" t="str">
            <v>SANTA CLARA</v>
          </cell>
          <cell r="D252">
            <v>824</v>
          </cell>
          <cell r="E252">
            <v>0</v>
          </cell>
          <cell r="F252">
            <v>0</v>
          </cell>
          <cell r="G252">
            <v>0</v>
          </cell>
          <cell r="H252">
            <v>824</v>
          </cell>
          <cell r="I252">
            <v>2637.4574468085107</v>
          </cell>
          <cell r="J252">
            <v>2637.4574468085107</v>
          </cell>
        </row>
        <row r="253">
          <cell r="C253" t="str">
            <v>SANTA JUANA</v>
          </cell>
          <cell r="D253">
            <v>3435</v>
          </cell>
          <cell r="E253">
            <v>0</v>
          </cell>
          <cell r="F253">
            <v>0</v>
          </cell>
          <cell r="G253">
            <v>0</v>
          </cell>
          <cell r="H253">
            <v>3435</v>
          </cell>
          <cell r="I253">
            <v>12614.895742832319</v>
          </cell>
          <cell r="J253">
            <v>12614.895742832319</v>
          </cell>
        </row>
        <row r="254">
          <cell r="C254" t="str">
            <v>TALCAHUANO</v>
          </cell>
          <cell r="D254">
            <v>74856</v>
          </cell>
          <cell r="E254">
            <v>0</v>
          </cell>
          <cell r="F254">
            <v>4</v>
          </cell>
          <cell r="G254">
            <v>4</v>
          </cell>
          <cell r="H254">
            <v>74860</v>
          </cell>
          <cell r="I254">
            <v>281610.06213053438</v>
          </cell>
          <cell r="J254">
            <v>281595.01483894314</v>
          </cell>
        </row>
        <row r="255">
          <cell r="C255" t="str">
            <v>TOME</v>
          </cell>
          <cell r="D255">
            <v>13093</v>
          </cell>
          <cell r="E255">
            <v>0</v>
          </cell>
          <cell r="F255">
            <v>0</v>
          </cell>
          <cell r="G255">
            <v>0</v>
          </cell>
          <cell r="H255">
            <v>13093</v>
          </cell>
          <cell r="I255">
            <v>46130.247824917038</v>
          </cell>
          <cell r="J255">
            <v>46130.247824917038</v>
          </cell>
        </row>
        <row r="256">
          <cell r="C256" t="str">
            <v>TUCAPEL</v>
          </cell>
          <cell r="D256">
            <v>1271</v>
          </cell>
          <cell r="E256">
            <v>0</v>
          </cell>
          <cell r="F256">
            <v>0</v>
          </cell>
          <cell r="G256">
            <v>0</v>
          </cell>
          <cell r="H256">
            <v>1271</v>
          </cell>
          <cell r="I256">
            <v>3867.8069815195072</v>
          </cell>
          <cell r="J256">
            <v>3867.8069815195072</v>
          </cell>
        </row>
        <row r="257">
          <cell r="C257" t="str">
            <v>YUMBEL</v>
          </cell>
          <cell r="D257">
            <v>4491</v>
          </cell>
          <cell r="E257">
            <v>0</v>
          </cell>
          <cell r="F257">
            <v>0</v>
          </cell>
          <cell r="G257">
            <v>0</v>
          </cell>
          <cell r="H257">
            <v>4491</v>
          </cell>
          <cell r="I257">
            <v>15924.098209718672</v>
          </cell>
          <cell r="J257">
            <v>15924.098209718672</v>
          </cell>
        </row>
        <row r="258">
          <cell r="C258" t="str">
            <v>YUNGAY</v>
          </cell>
          <cell r="D258">
            <v>3885</v>
          </cell>
          <cell r="E258">
            <v>0</v>
          </cell>
          <cell r="F258">
            <v>0</v>
          </cell>
          <cell r="G258">
            <v>0</v>
          </cell>
          <cell r="H258">
            <v>3885</v>
          </cell>
          <cell r="I258">
            <v>13220.170511534605</v>
          </cell>
          <cell r="J258">
            <v>13220.170511534605</v>
          </cell>
        </row>
        <row r="259">
          <cell r="C259">
            <v>0</v>
          </cell>
          <cell r="D259">
            <v>528134</v>
          </cell>
          <cell r="E259">
            <v>0</v>
          </cell>
          <cell r="F259">
            <v>28</v>
          </cell>
          <cell r="G259">
            <v>28</v>
          </cell>
          <cell r="H259">
            <v>528162</v>
          </cell>
          <cell r="I259">
            <v>1929246.1148018632</v>
          </cell>
          <cell r="J259">
            <v>1929142.6027645748</v>
          </cell>
        </row>
        <row r="260">
          <cell r="C260" t="str">
            <v>ANGOL</v>
          </cell>
          <cell r="D260">
            <v>14279</v>
          </cell>
          <cell r="E260">
            <v>0</v>
          </cell>
          <cell r="F260">
            <v>1</v>
          </cell>
          <cell r="G260">
            <v>1</v>
          </cell>
          <cell r="H260">
            <v>14280</v>
          </cell>
          <cell r="I260">
            <v>49407.531203723294</v>
          </cell>
          <cell r="J260">
            <v>49404.071292574568</v>
          </cell>
        </row>
        <row r="261">
          <cell r="C261" t="str">
            <v>CAJON</v>
          </cell>
          <cell r="D261">
            <v>1824</v>
          </cell>
          <cell r="E261">
            <v>0</v>
          </cell>
          <cell r="F261">
            <v>0</v>
          </cell>
          <cell r="G261">
            <v>0</v>
          </cell>
          <cell r="H261">
            <v>1824</v>
          </cell>
          <cell r="I261">
            <v>5351.0342771982114</v>
          </cell>
          <cell r="J261">
            <v>5351.0342771982114</v>
          </cell>
        </row>
        <row r="262">
          <cell r="C262" t="str">
            <v>CAPITAN PASTENE</v>
          </cell>
          <cell r="D262">
            <v>716</v>
          </cell>
          <cell r="E262">
            <v>0</v>
          </cell>
          <cell r="F262">
            <v>8</v>
          </cell>
          <cell r="G262">
            <v>8</v>
          </cell>
          <cell r="H262">
            <v>724</v>
          </cell>
          <cell r="I262">
            <v>2735.8230088495566</v>
          </cell>
          <cell r="J262">
            <v>2705.5929203539818</v>
          </cell>
        </row>
        <row r="263">
          <cell r="C263" t="str">
            <v>CARAHUE</v>
          </cell>
          <cell r="D263">
            <v>2532</v>
          </cell>
          <cell r="E263">
            <v>0</v>
          </cell>
          <cell r="F263">
            <v>19</v>
          </cell>
          <cell r="G263">
            <v>19</v>
          </cell>
          <cell r="H263">
            <v>2551</v>
          </cell>
          <cell r="I263">
            <v>8856.0989296140106</v>
          </cell>
          <cell r="J263">
            <v>8790.1381771002252</v>
          </cell>
        </row>
        <row r="264">
          <cell r="C264" t="str">
            <v>CHERQUENCO</v>
          </cell>
          <cell r="D264">
            <v>822</v>
          </cell>
          <cell r="E264">
            <v>0</v>
          </cell>
          <cell r="F264">
            <v>0</v>
          </cell>
          <cell r="G264">
            <v>0</v>
          </cell>
          <cell r="H264">
            <v>822</v>
          </cell>
          <cell r="I264">
            <v>2686.319711538461</v>
          </cell>
          <cell r="J264">
            <v>2686.319711538461</v>
          </cell>
        </row>
        <row r="265">
          <cell r="C265" t="str">
            <v>CHOL CHOL</v>
          </cell>
          <cell r="D265">
            <v>952</v>
          </cell>
          <cell r="E265">
            <v>0</v>
          </cell>
          <cell r="F265">
            <v>0</v>
          </cell>
          <cell r="G265">
            <v>0</v>
          </cell>
          <cell r="H265">
            <v>952</v>
          </cell>
          <cell r="I265">
            <v>4527.3846153846152</v>
          </cell>
          <cell r="J265">
            <v>4527.3846153846152</v>
          </cell>
        </row>
        <row r="266">
          <cell r="C266" t="str">
            <v>COLLIPULLI</v>
          </cell>
          <cell r="D266">
            <v>5353</v>
          </cell>
          <cell r="E266">
            <v>0</v>
          </cell>
          <cell r="F266">
            <v>0</v>
          </cell>
          <cell r="G266">
            <v>0</v>
          </cell>
          <cell r="H266">
            <v>5353</v>
          </cell>
          <cell r="I266">
            <v>17305.183660933664</v>
          </cell>
          <cell r="J266">
            <v>17305.183660933664</v>
          </cell>
        </row>
        <row r="267">
          <cell r="C267" t="str">
            <v>CUNCO</v>
          </cell>
          <cell r="D267">
            <v>1724</v>
          </cell>
          <cell r="E267">
            <v>0</v>
          </cell>
          <cell r="F267">
            <v>0</v>
          </cell>
          <cell r="G267">
            <v>0</v>
          </cell>
          <cell r="H267">
            <v>1724</v>
          </cell>
          <cell r="I267">
            <v>6886.7930574098809</v>
          </cell>
          <cell r="J267">
            <v>6886.7930574098809</v>
          </cell>
        </row>
        <row r="268">
          <cell r="C268" t="str">
            <v>CURACAUTIN</v>
          </cell>
          <cell r="D268">
            <v>4867</v>
          </cell>
          <cell r="E268">
            <v>0</v>
          </cell>
          <cell r="F268">
            <v>0</v>
          </cell>
          <cell r="G268">
            <v>0</v>
          </cell>
          <cell r="H268">
            <v>4867</v>
          </cell>
          <cell r="I268">
            <v>14331.554054054055</v>
          </cell>
          <cell r="J268">
            <v>14331.554054054055</v>
          </cell>
        </row>
        <row r="269">
          <cell r="C269" t="str">
            <v>ERCILLA</v>
          </cell>
          <cell r="D269">
            <v>793</v>
          </cell>
          <cell r="E269">
            <v>0</v>
          </cell>
          <cell r="F269">
            <v>0</v>
          </cell>
          <cell r="G269">
            <v>0</v>
          </cell>
          <cell r="H269">
            <v>793</v>
          </cell>
          <cell r="I269">
            <v>2856.0637450199201</v>
          </cell>
          <cell r="J269">
            <v>2856.0637450199201</v>
          </cell>
        </row>
        <row r="270">
          <cell r="C270" t="str">
            <v>FREIRE</v>
          </cell>
          <cell r="D270">
            <v>1039</v>
          </cell>
          <cell r="E270">
            <v>0</v>
          </cell>
          <cell r="F270">
            <v>0</v>
          </cell>
          <cell r="G270">
            <v>0</v>
          </cell>
          <cell r="H270">
            <v>1039</v>
          </cell>
          <cell r="I270">
            <v>3779.9490322580646</v>
          </cell>
          <cell r="J270">
            <v>3779.9490322580646</v>
          </cell>
        </row>
        <row r="271">
          <cell r="C271" t="str">
            <v>GALVARINO</v>
          </cell>
          <cell r="D271">
            <v>1178</v>
          </cell>
          <cell r="E271">
            <v>0</v>
          </cell>
          <cell r="F271">
            <v>0</v>
          </cell>
          <cell r="G271">
            <v>0</v>
          </cell>
          <cell r="H271">
            <v>1178</v>
          </cell>
          <cell r="I271">
            <v>5211.3564862104186</v>
          </cell>
          <cell r="J271">
            <v>5211.3564862104186</v>
          </cell>
        </row>
        <row r="272">
          <cell r="C272" t="str">
            <v>GORBEA</v>
          </cell>
          <cell r="D272">
            <v>2674</v>
          </cell>
          <cell r="E272">
            <v>0</v>
          </cell>
          <cell r="F272">
            <v>2</v>
          </cell>
          <cell r="G272">
            <v>2</v>
          </cell>
          <cell r="H272">
            <v>2676</v>
          </cell>
          <cell r="I272">
            <v>8979.5659432387292</v>
          </cell>
          <cell r="J272">
            <v>8972.8547579298811</v>
          </cell>
        </row>
        <row r="273">
          <cell r="C273" t="str">
            <v>LASTARRIA</v>
          </cell>
          <cell r="D273">
            <v>495</v>
          </cell>
          <cell r="E273">
            <v>0</v>
          </cell>
          <cell r="F273">
            <v>0</v>
          </cell>
          <cell r="G273">
            <v>0</v>
          </cell>
          <cell r="H273">
            <v>495</v>
          </cell>
          <cell r="I273">
            <v>1669.4999999999998</v>
          </cell>
          <cell r="J273">
            <v>1669.4999999999998</v>
          </cell>
        </row>
        <row r="274">
          <cell r="C274" t="str">
            <v>LAUTARO</v>
          </cell>
          <cell r="D274">
            <v>6953</v>
          </cell>
          <cell r="E274">
            <v>0</v>
          </cell>
          <cell r="F274">
            <v>22</v>
          </cell>
          <cell r="G274">
            <v>22</v>
          </cell>
          <cell r="H274">
            <v>6975</v>
          </cell>
          <cell r="I274">
            <v>23230.047425474255</v>
          </cell>
          <cell r="J274">
            <v>23156.777024992472</v>
          </cell>
        </row>
        <row r="275">
          <cell r="C275" t="str">
            <v>LICAN-RAY</v>
          </cell>
          <cell r="D275">
            <v>1586</v>
          </cell>
          <cell r="E275">
            <v>0</v>
          </cell>
          <cell r="F275">
            <v>0</v>
          </cell>
          <cell r="G275">
            <v>0</v>
          </cell>
          <cell r="H275">
            <v>1586</v>
          </cell>
          <cell r="I275">
            <v>1841.148005148005</v>
          </cell>
          <cell r="J275">
            <v>1841.148005148005</v>
          </cell>
        </row>
        <row r="276">
          <cell r="C276" t="str">
            <v>LONCOCHE</v>
          </cell>
          <cell r="D276">
            <v>5654</v>
          </cell>
          <cell r="E276">
            <v>0</v>
          </cell>
          <cell r="F276">
            <v>50</v>
          </cell>
          <cell r="G276">
            <v>50</v>
          </cell>
          <cell r="H276">
            <v>5704</v>
          </cell>
          <cell r="I276">
            <v>19251.660797034292</v>
          </cell>
          <cell r="J276">
            <v>19082.905004633918</v>
          </cell>
        </row>
        <row r="277">
          <cell r="C277" t="str">
            <v>LONQUIMAY</v>
          </cell>
          <cell r="D277">
            <v>1212</v>
          </cell>
          <cell r="E277">
            <v>0</v>
          </cell>
          <cell r="F277">
            <v>0</v>
          </cell>
          <cell r="G277">
            <v>0</v>
          </cell>
          <cell r="H277">
            <v>1212</v>
          </cell>
          <cell r="I277">
            <v>3966.7452402538529</v>
          </cell>
          <cell r="J277">
            <v>3966.7452402538529</v>
          </cell>
        </row>
        <row r="278">
          <cell r="C278" t="str">
            <v>LOS SAUCES</v>
          </cell>
          <cell r="D278">
            <v>1304</v>
          </cell>
          <cell r="E278">
            <v>0</v>
          </cell>
          <cell r="F278">
            <v>0</v>
          </cell>
          <cell r="G278">
            <v>0</v>
          </cell>
          <cell r="H278">
            <v>1304</v>
          </cell>
          <cell r="I278">
            <v>4333.1618497109839</v>
          </cell>
          <cell r="J278">
            <v>4333.1618497109839</v>
          </cell>
        </row>
        <row r="279">
          <cell r="C279" t="str">
            <v>LUMACO</v>
          </cell>
          <cell r="D279">
            <v>448</v>
          </cell>
          <cell r="E279">
            <v>0</v>
          </cell>
          <cell r="F279">
            <v>0</v>
          </cell>
          <cell r="G279">
            <v>0</v>
          </cell>
          <cell r="H279">
            <v>448</v>
          </cell>
          <cell r="I279">
            <v>2096.1167883211679</v>
          </cell>
          <cell r="J279">
            <v>2096.1167883211679</v>
          </cell>
        </row>
        <row r="280">
          <cell r="C280" t="str">
            <v>MININCO</v>
          </cell>
          <cell r="D280">
            <v>481</v>
          </cell>
          <cell r="E280">
            <v>0</v>
          </cell>
          <cell r="F280">
            <v>0</v>
          </cell>
          <cell r="G280">
            <v>0</v>
          </cell>
          <cell r="H280">
            <v>481</v>
          </cell>
          <cell r="I280">
            <v>1827.7999999999997</v>
          </cell>
          <cell r="J280">
            <v>1827.7999999999997</v>
          </cell>
        </row>
        <row r="281">
          <cell r="C281" t="str">
            <v>NUEVA IMPERIAL</v>
          </cell>
          <cell r="D281">
            <v>4250</v>
          </cell>
          <cell r="E281">
            <v>0</v>
          </cell>
          <cell r="F281">
            <v>3</v>
          </cell>
          <cell r="G281">
            <v>3</v>
          </cell>
          <cell r="H281">
            <v>4253</v>
          </cell>
          <cell r="I281">
            <v>14346.97345475683</v>
          </cell>
          <cell r="J281">
            <v>14336.853322999417</v>
          </cell>
        </row>
        <row r="282">
          <cell r="C282" t="str">
            <v>NUEVA TOLTEN</v>
          </cell>
          <cell r="D282">
            <v>786</v>
          </cell>
          <cell r="E282">
            <v>0</v>
          </cell>
          <cell r="F282">
            <v>0</v>
          </cell>
          <cell r="G282">
            <v>0</v>
          </cell>
          <cell r="H282">
            <v>786</v>
          </cell>
          <cell r="I282">
            <v>3214.7721691678039</v>
          </cell>
          <cell r="J282">
            <v>3214.7721691678039</v>
          </cell>
        </row>
        <row r="283">
          <cell r="C283" t="str">
            <v>PADRE LAS CASAS</v>
          </cell>
          <cell r="D283">
            <v>12405</v>
          </cell>
          <cell r="E283">
            <v>0</v>
          </cell>
          <cell r="F283">
            <v>54</v>
          </cell>
          <cell r="G283">
            <v>54</v>
          </cell>
          <cell r="H283">
            <v>12459</v>
          </cell>
          <cell r="I283">
            <v>41991.069591118336</v>
          </cell>
          <cell r="J283">
            <v>41809.071215813703</v>
          </cell>
        </row>
        <row r="284">
          <cell r="C284" t="str">
            <v>PITRUFQUEN</v>
          </cell>
          <cell r="D284">
            <v>3747</v>
          </cell>
          <cell r="E284">
            <v>0</v>
          </cell>
          <cell r="F284">
            <v>23</v>
          </cell>
          <cell r="G284">
            <v>23</v>
          </cell>
          <cell r="H284">
            <v>3770</v>
          </cell>
          <cell r="I284">
            <v>12324.965906419002</v>
          </cell>
          <cell r="J284">
            <v>12249.773806724668</v>
          </cell>
        </row>
        <row r="285">
          <cell r="C285" t="str">
            <v>PUCON</v>
          </cell>
          <cell r="D285">
            <v>6021</v>
          </cell>
          <cell r="E285">
            <v>0</v>
          </cell>
          <cell r="F285">
            <v>0</v>
          </cell>
          <cell r="G285">
            <v>0</v>
          </cell>
          <cell r="H285">
            <v>6021</v>
          </cell>
          <cell r="I285">
            <v>15467.935681470137</v>
          </cell>
          <cell r="J285">
            <v>15467.935681470137</v>
          </cell>
        </row>
        <row r="286">
          <cell r="C286" t="str">
            <v>PUERTO SAAVEDRA</v>
          </cell>
          <cell r="D286">
            <v>1089</v>
          </cell>
          <cell r="E286">
            <v>0</v>
          </cell>
          <cell r="F286">
            <v>28</v>
          </cell>
          <cell r="G286">
            <v>28</v>
          </cell>
          <cell r="H286">
            <v>1117</v>
          </cell>
          <cell r="I286">
            <v>3585.2264678471574</v>
          </cell>
          <cell r="J286">
            <v>3495.3550792171482</v>
          </cell>
        </row>
        <row r="287">
          <cell r="C287" t="str">
            <v>PUREN</v>
          </cell>
          <cell r="D287">
            <v>2123</v>
          </cell>
          <cell r="E287">
            <v>0</v>
          </cell>
          <cell r="F287">
            <v>0</v>
          </cell>
          <cell r="G287">
            <v>0</v>
          </cell>
          <cell r="H287">
            <v>2123</v>
          </cell>
          <cell r="I287">
            <v>7149.0672770700639</v>
          </cell>
          <cell r="J287">
            <v>7149.0672770700639</v>
          </cell>
        </row>
        <row r="288">
          <cell r="C288" t="str">
            <v>QUITRATUE</v>
          </cell>
          <cell r="D288">
            <v>265</v>
          </cell>
          <cell r="E288">
            <v>0</v>
          </cell>
          <cell r="F288">
            <v>15</v>
          </cell>
          <cell r="G288">
            <v>15</v>
          </cell>
          <cell r="H288">
            <v>280</v>
          </cell>
          <cell r="I288">
            <v>765.60885608856086</v>
          </cell>
          <cell r="J288">
            <v>724.59409594095939</v>
          </cell>
        </row>
        <row r="289">
          <cell r="C289" t="str">
            <v>RENAICO</v>
          </cell>
          <cell r="D289">
            <v>1980</v>
          </cell>
          <cell r="E289">
            <v>0</v>
          </cell>
          <cell r="F289">
            <v>0</v>
          </cell>
          <cell r="G289">
            <v>0</v>
          </cell>
          <cell r="H289">
            <v>1980</v>
          </cell>
          <cell r="I289">
            <v>6565.3673163418289</v>
          </cell>
          <cell r="J289">
            <v>6565.3673163418289</v>
          </cell>
        </row>
        <row r="290">
          <cell r="C290" t="str">
            <v>TEMUCO</v>
          </cell>
          <cell r="D290">
            <v>76633</v>
          </cell>
          <cell r="E290">
            <v>0</v>
          </cell>
          <cell r="F290">
            <v>98</v>
          </cell>
          <cell r="G290">
            <v>98</v>
          </cell>
          <cell r="H290">
            <v>76731</v>
          </cell>
          <cell r="I290">
            <v>273703.58278682135</v>
          </cell>
          <cell r="J290">
            <v>273354.01154295501</v>
          </cell>
        </row>
        <row r="291">
          <cell r="C291" t="str">
            <v>TRAIGUEN</v>
          </cell>
          <cell r="D291">
            <v>5211</v>
          </cell>
          <cell r="E291">
            <v>0</v>
          </cell>
          <cell r="F291">
            <v>0</v>
          </cell>
          <cell r="G291">
            <v>0</v>
          </cell>
          <cell r="H291">
            <v>5211</v>
          </cell>
          <cell r="I291">
            <v>16074.572465314835</v>
          </cell>
          <cell r="J291">
            <v>16074.572465314835</v>
          </cell>
        </row>
        <row r="292">
          <cell r="C292" t="str">
            <v>VICTORIA</v>
          </cell>
          <cell r="D292">
            <v>7805</v>
          </cell>
          <cell r="E292">
            <v>0</v>
          </cell>
          <cell r="F292">
            <v>15</v>
          </cell>
          <cell r="G292">
            <v>15</v>
          </cell>
          <cell r="H292">
            <v>7820</v>
          </cell>
          <cell r="I292">
            <v>25110.720825274017</v>
          </cell>
          <cell r="J292">
            <v>25062.554480980016</v>
          </cell>
        </row>
        <row r="293">
          <cell r="C293" t="str">
            <v>VILCUN</v>
          </cell>
          <cell r="D293">
            <v>1482</v>
          </cell>
          <cell r="E293">
            <v>0</v>
          </cell>
          <cell r="F293">
            <v>5</v>
          </cell>
          <cell r="G293">
            <v>5</v>
          </cell>
          <cell r="H293">
            <v>1487</v>
          </cell>
          <cell r="I293">
            <v>4479.4950248756213</v>
          </cell>
          <cell r="J293">
            <v>4464.432835820895</v>
          </cell>
        </row>
        <row r="294">
          <cell r="C294" t="str">
            <v>VILLARRICA</v>
          </cell>
          <cell r="D294">
            <v>8967</v>
          </cell>
          <cell r="E294">
            <v>0</v>
          </cell>
          <cell r="F294">
            <v>4</v>
          </cell>
          <cell r="G294">
            <v>4</v>
          </cell>
          <cell r="H294">
            <v>8971</v>
          </cell>
          <cell r="I294">
            <v>29179.768423284913</v>
          </cell>
          <cell r="J294">
            <v>29166.757713922172</v>
          </cell>
        </row>
        <row r="295">
          <cell r="C295">
            <v>0</v>
          </cell>
          <cell r="D295">
            <v>189650</v>
          </cell>
          <cell r="E295">
            <v>0</v>
          </cell>
          <cell r="F295">
            <v>347</v>
          </cell>
          <cell r="G295">
            <v>347</v>
          </cell>
          <cell r="H295">
            <v>189997</v>
          </cell>
          <cell r="I295">
            <v>645089.96407722589</v>
          </cell>
          <cell r="J295">
            <v>643917.56870476517</v>
          </cell>
        </row>
        <row r="296">
          <cell r="C296" t="str">
            <v>QUEPE</v>
          </cell>
          <cell r="D296">
            <v>930</v>
          </cell>
          <cell r="E296">
            <v>0</v>
          </cell>
          <cell r="F296">
            <v>0</v>
          </cell>
          <cell r="G296">
            <v>0</v>
          </cell>
          <cell r="H296">
            <v>930</v>
          </cell>
          <cell r="I296">
            <v>3791.1361079865019</v>
          </cell>
          <cell r="J296">
            <v>3791.1361079865019</v>
          </cell>
        </row>
        <row r="297">
          <cell r="C297">
            <v>0</v>
          </cell>
          <cell r="D297">
            <v>930</v>
          </cell>
          <cell r="E297">
            <v>0</v>
          </cell>
          <cell r="F297">
            <v>0</v>
          </cell>
          <cell r="G297">
            <v>0</v>
          </cell>
          <cell r="H297">
            <v>930</v>
          </cell>
          <cell r="I297">
            <v>3791.1361079865019</v>
          </cell>
          <cell r="J297">
            <v>3791.1361079865019</v>
          </cell>
        </row>
        <row r="298">
          <cell r="C298" t="str">
            <v>LABRANZA</v>
          </cell>
          <cell r="D298">
            <v>10025</v>
          </cell>
          <cell r="E298">
            <v>0</v>
          </cell>
          <cell r="F298">
            <v>0</v>
          </cell>
          <cell r="G298">
            <v>0</v>
          </cell>
          <cell r="H298">
            <v>10025</v>
          </cell>
          <cell r="I298">
            <v>23863.777133233532</v>
          </cell>
          <cell r="J298">
            <v>23863.777133233532</v>
          </cell>
        </row>
        <row r="299">
          <cell r="C299" t="str">
            <v>PILLANLELBUN</v>
          </cell>
          <cell r="D299">
            <v>908</v>
          </cell>
          <cell r="E299">
            <v>0</v>
          </cell>
          <cell r="F299">
            <v>0</v>
          </cell>
          <cell r="G299">
            <v>0</v>
          </cell>
          <cell r="H299">
            <v>908</v>
          </cell>
          <cell r="I299">
            <v>3705.8398983481575</v>
          </cell>
          <cell r="J299">
            <v>3705.8398983481575</v>
          </cell>
        </row>
        <row r="300">
          <cell r="C300">
            <v>0</v>
          </cell>
          <cell r="D300">
            <v>10933</v>
          </cell>
          <cell r="E300">
            <v>0</v>
          </cell>
          <cell r="F300">
            <v>0</v>
          </cell>
          <cell r="G300">
            <v>0</v>
          </cell>
          <cell r="H300">
            <v>10933</v>
          </cell>
          <cell r="I300">
            <v>27569.617031581689</v>
          </cell>
          <cell r="J300">
            <v>27569.617031581689</v>
          </cell>
        </row>
        <row r="301">
          <cell r="C301" t="str">
            <v>ACHAO</v>
          </cell>
          <cell r="D301">
            <v>1083</v>
          </cell>
          <cell r="E301">
            <v>0</v>
          </cell>
          <cell r="F301">
            <v>0</v>
          </cell>
          <cell r="G301">
            <v>0</v>
          </cell>
          <cell r="H301">
            <v>1083</v>
          </cell>
          <cell r="I301">
            <v>4506.2480446927375</v>
          </cell>
          <cell r="J301">
            <v>4506.2480446927375</v>
          </cell>
        </row>
        <row r="302">
          <cell r="C302" t="str">
            <v>ALERCE</v>
          </cell>
          <cell r="D302">
            <v>12798</v>
          </cell>
          <cell r="E302">
            <v>0</v>
          </cell>
          <cell r="F302">
            <v>0</v>
          </cell>
          <cell r="G302">
            <v>0</v>
          </cell>
          <cell r="H302">
            <v>12798</v>
          </cell>
          <cell r="I302">
            <v>41264.196800882521</v>
          </cell>
          <cell r="J302">
            <v>41264.196800882521</v>
          </cell>
        </row>
        <row r="303">
          <cell r="C303" t="str">
            <v>ANCUD</v>
          </cell>
          <cell r="D303">
            <v>9647</v>
          </cell>
          <cell r="E303">
            <v>0</v>
          </cell>
          <cell r="F303">
            <v>0</v>
          </cell>
          <cell r="G303">
            <v>0</v>
          </cell>
          <cell r="H303">
            <v>9647</v>
          </cell>
          <cell r="I303">
            <v>33479.86527676176</v>
          </cell>
          <cell r="J303">
            <v>33479.86527676176</v>
          </cell>
        </row>
        <row r="304">
          <cell r="C304" t="str">
            <v>CALBUCO</v>
          </cell>
          <cell r="D304">
            <v>3569</v>
          </cell>
          <cell r="E304">
            <v>0</v>
          </cell>
          <cell r="F304">
            <v>0</v>
          </cell>
          <cell r="G304">
            <v>0</v>
          </cell>
          <cell r="H304">
            <v>3569</v>
          </cell>
          <cell r="I304">
            <v>14191.272096420744</v>
          </cell>
          <cell r="J304">
            <v>14191.272096420744</v>
          </cell>
        </row>
        <row r="305">
          <cell r="C305" t="str">
            <v>CASTRO</v>
          </cell>
          <cell r="D305">
            <v>10512</v>
          </cell>
          <cell r="E305">
            <v>1</v>
          </cell>
          <cell r="F305">
            <v>0</v>
          </cell>
          <cell r="G305">
            <v>1</v>
          </cell>
          <cell r="H305">
            <v>10513</v>
          </cell>
          <cell r="I305">
            <v>40055.939717574474</v>
          </cell>
          <cell r="J305">
            <v>40052.129583481677</v>
          </cell>
        </row>
        <row r="306">
          <cell r="C306" t="str">
            <v>CHAITEN</v>
          </cell>
          <cell r="D306">
            <v>336</v>
          </cell>
          <cell r="E306">
            <v>0</v>
          </cell>
          <cell r="F306">
            <v>0</v>
          </cell>
          <cell r="G306">
            <v>0</v>
          </cell>
          <cell r="H306">
            <v>336</v>
          </cell>
          <cell r="I306">
            <v>1515.6389891696751</v>
          </cell>
          <cell r="J306">
            <v>1515.6389891696751</v>
          </cell>
        </row>
        <row r="307">
          <cell r="C307" t="str">
            <v>CHONCHI</v>
          </cell>
          <cell r="D307">
            <v>1517</v>
          </cell>
          <cell r="E307">
            <v>0</v>
          </cell>
          <cell r="F307">
            <v>0</v>
          </cell>
          <cell r="G307">
            <v>0</v>
          </cell>
          <cell r="H307">
            <v>1517</v>
          </cell>
          <cell r="I307">
            <v>6304.1489001692044</v>
          </cell>
          <cell r="J307">
            <v>6304.1489001692044</v>
          </cell>
        </row>
        <row r="308">
          <cell r="C308" t="str">
            <v>CORTE ALTO</v>
          </cell>
          <cell r="D308">
            <v>588</v>
          </cell>
          <cell r="E308">
            <v>0</v>
          </cell>
          <cell r="F308">
            <v>0</v>
          </cell>
          <cell r="G308">
            <v>0</v>
          </cell>
          <cell r="H308">
            <v>588</v>
          </cell>
          <cell r="I308">
            <v>1700.5684931506848</v>
          </cell>
          <cell r="J308">
            <v>1700.5684931506848</v>
          </cell>
        </row>
        <row r="309">
          <cell r="C309" t="str">
            <v>DALCAHUE</v>
          </cell>
          <cell r="D309">
            <v>1766</v>
          </cell>
          <cell r="E309">
            <v>1</v>
          </cell>
          <cell r="F309">
            <v>0</v>
          </cell>
          <cell r="G309">
            <v>1</v>
          </cell>
          <cell r="H309">
            <v>1767</v>
          </cell>
          <cell r="I309">
            <v>5708.5708029197076</v>
          </cell>
          <cell r="J309">
            <v>5705.3401459854013</v>
          </cell>
        </row>
        <row r="310">
          <cell r="C310" t="str">
            <v>FRESIA</v>
          </cell>
          <cell r="D310">
            <v>2396</v>
          </cell>
          <cell r="E310">
            <v>0</v>
          </cell>
          <cell r="F310">
            <v>0</v>
          </cell>
          <cell r="G310">
            <v>0</v>
          </cell>
          <cell r="H310">
            <v>2396</v>
          </cell>
          <cell r="I310">
            <v>7446.3187500000004</v>
          </cell>
          <cell r="J310">
            <v>7446.3187500000004</v>
          </cell>
        </row>
        <row r="311">
          <cell r="C311" t="str">
            <v>FRUTILLAR</v>
          </cell>
          <cell r="D311">
            <v>4363</v>
          </cell>
          <cell r="E311">
            <v>3</v>
          </cell>
          <cell r="F311">
            <v>0</v>
          </cell>
          <cell r="G311">
            <v>3</v>
          </cell>
          <cell r="H311">
            <v>4366</v>
          </cell>
          <cell r="I311">
            <v>19306.68441064639</v>
          </cell>
          <cell r="J311">
            <v>19293.418250950574</v>
          </cell>
        </row>
        <row r="312">
          <cell r="C312" t="str">
            <v>FUTALEUFU</v>
          </cell>
          <cell r="D312">
            <v>714</v>
          </cell>
          <cell r="E312">
            <v>0</v>
          </cell>
          <cell r="F312">
            <v>0</v>
          </cell>
          <cell r="G312">
            <v>0</v>
          </cell>
          <cell r="H312">
            <v>714</v>
          </cell>
          <cell r="I312">
            <v>2095.5469879518073</v>
          </cell>
          <cell r="J312">
            <v>2095.5469879518073</v>
          </cell>
        </row>
        <row r="313">
          <cell r="C313" t="str">
            <v>LLANQUIHUE</v>
          </cell>
          <cell r="D313">
            <v>3763</v>
          </cell>
          <cell r="E313">
            <v>0</v>
          </cell>
          <cell r="F313">
            <v>0</v>
          </cell>
          <cell r="G313">
            <v>0</v>
          </cell>
          <cell r="H313">
            <v>3763</v>
          </cell>
          <cell r="I313">
            <v>15621.749999999998</v>
          </cell>
          <cell r="J313">
            <v>15621.749999999998</v>
          </cell>
        </row>
        <row r="314">
          <cell r="C314" t="str">
            <v>LOS MUERMOS</v>
          </cell>
          <cell r="D314">
            <v>2050</v>
          </cell>
          <cell r="E314">
            <v>1</v>
          </cell>
          <cell r="F314">
            <v>0</v>
          </cell>
          <cell r="G314">
            <v>1</v>
          </cell>
          <cell r="H314">
            <v>2051</v>
          </cell>
          <cell r="I314">
            <v>9616.618945868946</v>
          </cell>
          <cell r="J314">
            <v>9611.9301994301986</v>
          </cell>
        </row>
        <row r="315">
          <cell r="C315" t="str">
            <v>MAULLIN</v>
          </cell>
          <cell r="D315">
            <v>952</v>
          </cell>
          <cell r="E315">
            <v>0</v>
          </cell>
          <cell r="F315">
            <v>0</v>
          </cell>
          <cell r="G315">
            <v>0</v>
          </cell>
          <cell r="H315">
            <v>952</v>
          </cell>
          <cell r="I315">
            <v>3519.1910112359551</v>
          </cell>
          <cell r="J315">
            <v>3519.1910112359551</v>
          </cell>
        </row>
        <row r="316">
          <cell r="C316" t="str">
            <v>OSORNO</v>
          </cell>
          <cell r="D316">
            <v>46865</v>
          </cell>
          <cell r="E316">
            <v>1</v>
          </cell>
          <cell r="F316">
            <v>0</v>
          </cell>
          <cell r="G316">
            <v>1</v>
          </cell>
          <cell r="H316">
            <v>46866</v>
          </cell>
          <cell r="I316">
            <v>162831.57101706185</v>
          </cell>
          <cell r="J316">
            <v>162828.09660979395</v>
          </cell>
        </row>
        <row r="317">
          <cell r="C317" t="str">
            <v>PUERTO MONTT</v>
          </cell>
          <cell r="D317">
            <v>50089</v>
          </cell>
          <cell r="E317">
            <v>0</v>
          </cell>
          <cell r="F317">
            <v>0</v>
          </cell>
          <cell r="G317">
            <v>0</v>
          </cell>
          <cell r="H317">
            <v>50089</v>
          </cell>
          <cell r="I317">
            <v>193636.06472507829</v>
          </cell>
          <cell r="J317">
            <v>193636.06472507829</v>
          </cell>
        </row>
        <row r="318">
          <cell r="C318" t="str">
            <v>CHINQUIHUE</v>
          </cell>
          <cell r="D318">
            <v>2098</v>
          </cell>
          <cell r="E318">
            <v>0</v>
          </cell>
          <cell r="F318">
            <v>0</v>
          </cell>
          <cell r="G318">
            <v>0</v>
          </cell>
          <cell r="H318">
            <v>2098</v>
          </cell>
          <cell r="I318">
            <v>8118.6149341142018</v>
          </cell>
          <cell r="J318">
            <v>8118.6149341142018</v>
          </cell>
        </row>
        <row r="319">
          <cell r="C319" t="str">
            <v>PUERTO VARAS</v>
          </cell>
          <cell r="D319">
            <v>7968</v>
          </cell>
          <cell r="E319">
            <v>0</v>
          </cell>
          <cell r="F319">
            <v>0</v>
          </cell>
          <cell r="G319">
            <v>0</v>
          </cell>
          <cell r="H319">
            <v>7968</v>
          </cell>
          <cell r="I319">
            <v>29255.341524995794</v>
          </cell>
          <cell r="J319">
            <v>29255.341524995794</v>
          </cell>
        </row>
        <row r="320">
          <cell r="C320" t="str">
            <v>PURRANQUE</v>
          </cell>
          <cell r="D320">
            <v>3754</v>
          </cell>
          <cell r="E320">
            <v>0</v>
          </cell>
          <cell r="F320">
            <v>0</v>
          </cell>
          <cell r="G320">
            <v>0</v>
          </cell>
          <cell r="H320">
            <v>3754</v>
          </cell>
          <cell r="I320">
            <v>14154.159653465347</v>
          </cell>
          <cell r="J320">
            <v>14154.159653465347</v>
          </cell>
        </row>
        <row r="321">
          <cell r="C321" t="str">
            <v>QUELLON</v>
          </cell>
          <cell r="D321">
            <v>3804</v>
          </cell>
          <cell r="E321">
            <v>0</v>
          </cell>
          <cell r="F321">
            <v>0</v>
          </cell>
          <cell r="G321">
            <v>0</v>
          </cell>
          <cell r="H321">
            <v>3804</v>
          </cell>
          <cell r="I321">
            <v>14814.017021276595</v>
          </cell>
          <cell r="J321">
            <v>14814.017021276595</v>
          </cell>
        </row>
        <row r="322">
          <cell r="C322" t="str">
            <v>RIO NEGRO</v>
          </cell>
          <cell r="D322">
            <v>2447</v>
          </cell>
          <cell r="E322">
            <v>0</v>
          </cell>
          <cell r="F322">
            <v>0</v>
          </cell>
          <cell r="G322">
            <v>0</v>
          </cell>
          <cell r="H322">
            <v>2447</v>
          </cell>
          <cell r="I322">
            <v>7036.5140781108084</v>
          </cell>
          <cell r="J322">
            <v>7036.5140781108084</v>
          </cell>
        </row>
        <row r="323">
          <cell r="C323" t="str">
            <v>SAN PABLO</v>
          </cell>
          <cell r="D323">
            <v>1608</v>
          </cell>
          <cell r="E323">
            <v>0</v>
          </cell>
          <cell r="F323">
            <v>0</v>
          </cell>
          <cell r="G323">
            <v>0</v>
          </cell>
          <cell r="H323">
            <v>1608</v>
          </cell>
          <cell r="I323">
            <v>5539.2036063110445</v>
          </cell>
          <cell r="J323">
            <v>5539.2036063110445</v>
          </cell>
        </row>
        <row r="324">
          <cell r="C324">
            <v>0</v>
          </cell>
          <cell r="D324">
            <v>174687</v>
          </cell>
          <cell r="E324">
            <v>7</v>
          </cell>
          <cell r="F324">
            <v>0</v>
          </cell>
          <cell r="G324">
            <v>7</v>
          </cell>
          <cell r="H324">
            <v>174694</v>
          </cell>
          <cell r="I324">
            <v>641718.04578785854</v>
          </cell>
          <cell r="J324">
            <v>641689.57568342902</v>
          </cell>
        </row>
        <row r="325">
          <cell r="C325" t="str">
            <v>ALERCE SUR</v>
          </cell>
          <cell r="D325">
            <v>857</v>
          </cell>
          <cell r="E325">
            <v>0</v>
          </cell>
          <cell r="F325">
            <v>0</v>
          </cell>
          <cell r="G325">
            <v>0</v>
          </cell>
          <cell r="H325">
            <v>857</v>
          </cell>
          <cell r="I325">
            <v>3078.1652800887409</v>
          </cell>
          <cell r="J325">
            <v>3078.1652800887409</v>
          </cell>
        </row>
        <row r="326">
          <cell r="C326">
            <v>0</v>
          </cell>
          <cell r="D326">
            <v>857</v>
          </cell>
          <cell r="E326">
            <v>0</v>
          </cell>
          <cell r="F326">
            <v>0</v>
          </cell>
          <cell r="G326">
            <v>0</v>
          </cell>
          <cell r="H326">
            <v>857</v>
          </cell>
          <cell r="I326">
            <v>3078.1652800887409</v>
          </cell>
          <cell r="J326">
            <v>3078.1652800887409</v>
          </cell>
        </row>
        <row r="327">
          <cell r="C327" t="str">
            <v>BALMACEDA</v>
          </cell>
          <cell r="D327">
            <v>190</v>
          </cell>
          <cell r="E327">
            <v>0</v>
          </cell>
          <cell r="F327">
            <v>0</v>
          </cell>
          <cell r="G327">
            <v>0</v>
          </cell>
          <cell r="H327">
            <v>190</v>
          </cell>
          <cell r="I327">
            <v>499.23469387755108</v>
          </cell>
          <cell r="J327">
            <v>499.23469387755108</v>
          </cell>
        </row>
        <row r="328">
          <cell r="C328" t="str">
            <v>CHILE CHICO</v>
          </cell>
          <cell r="D328">
            <v>1151</v>
          </cell>
          <cell r="E328">
            <v>0</v>
          </cell>
          <cell r="F328">
            <v>0</v>
          </cell>
          <cell r="G328">
            <v>0</v>
          </cell>
          <cell r="H328">
            <v>1151</v>
          </cell>
          <cell r="I328">
            <v>3664.7683134582626</v>
          </cell>
          <cell r="J328">
            <v>3664.7683134582626</v>
          </cell>
        </row>
        <row r="329">
          <cell r="C329" t="str">
            <v>COCHRANE</v>
          </cell>
          <cell r="D329">
            <v>949</v>
          </cell>
          <cell r="E329">
            <v>0</v>
          </cell>
          <cell r="F329">
            <v>0</v>
          </cell>
          <cell r="G329">
            <v>0</v>
          </cell>
          <cell r="H329">
            <v>949</v>
          </cell>
          <cell r="I329">
            <v>2698.373544973545</v>
          </cell>
          <cell r="J329">
            <v>2698.373544973545</v>
          </cell>
        </row>
        <row r="330">
          <cell r="C330" t="str">
            <v>COYHAIQUE</v>
          </cell>
          <cell r="D330">
            <v>15885</v>
          </cell>
          <cell r="E330">
            <v>0</v>
          </cell>
          <cell r="F330">
            <v>0</v>
          </cell>
          <cell r="G330">
            <v>0</v>
          </cell>
          <cell r="H330">
            <v>15885</v>
          </cell>
          <cell r="I330">
            <v>57475.922690461906</v>
          </cell>
          <cell r="J330">
            <v>57475.922690461906</v>
          </cell>
        </row>
        <row r="331">
          <cell r="C331" t="str">
            <v>PUERTO AYSEN</v>
          </cell>
          <cell r="D331">
            <v>5186</v>
          </cell>
          <cell r="E331">
            <v>0</v>
          </cell>
          <cell r="F331">
            <v>0</v>
          </cell>
          <cell r="G331">
            <v>0</v>
          </cell>
          <cell r="H331">
            <v>5186</v>
          </cell>
          <cell r="I331">
            <v>20476.401045068578</v>
          </cell>
          <cell r="J331">
            <v>20476.401045068578</v>
          </cell>
        </row>
        <row r="332">
          <cell r="C332" t="str">
            <v>PUERTO CHACABUCO</v>
          </cell>
          <cell r="D332">
            <v>447</v>
          </cell>
          <cell r="E332">
            <v>0</v>
          </cell>
          <cell r="F332">
            <v>0</v>
          </cell>
          <cell r="G332">
            <v>0</v>
          </cell>
          <cell r="H332">
            <v>447</v>
          </cell>
          <cell r="I332">
            <v>1645.9533333333334</v>
          </cell>
          <cell r="J332">
            <v>1645.9533333333334</v>
          </cell>
        </row>
        <row r="333">
          <cell r="C333" t="str">
            <v>PUERTO CISNES</v>
          </cell>
          <cell r="D333">
            <v>862</v>
          </cell>
          <cell r="E333">
            <v>0</v>
          </cell>
          <cell r="F333">
            <v>0</v>
          </cell>
          <cell r="G333">
            <v>0</v>
          </cell>
          <cell r="H333">
            <v>862</v>
          </cell>
          <cell r="I333">
            <v>3754.3216957605982</v>
          </cell>
          <cell r="J333">
            <v>3754.3216957605982</v>
          </cell>
        </row>
        <row r="334">
          <cell r="C334" t="str">
            <v>PUERTO IBAÑEZ</v>
          </cell>
          <cell r="D334">
            <v>399</v>
          </cell>
          <cell r="E334">
            <v>0</v>
          </cell>
          <cell r="F334">
            <v>0</v>
          </cell>
          <cell r="G334">
            <v>0</v>
          </cell>
          <cell r="H334">
            <v>399</v>
          </cell>
          <cell r="I334">
            <v>1063.6199999999999</v>
          </cell>
          <cell r="J334">
            <v>1063.6199999999999</v>
          </cell>
        </row>
        <row r="335">
          <cell r="C335">
            <v>0</v>
          </cell>
          <cell r="D335">
            <v>25069</v>
          </cell>
          <cell r="E335">
            <v>0</v>
          </cell>
          <cell r="F335">
            <v>0</v>
          </cell>
          <cell r="G335">
            <v>0</v>
          </cell>
          <cell r="H335">
            <v>25069</v>
          </cell>
          <cell r="I335">
            <v>91278.595316933788</v>
          </cell>
          <cell r="J335">
            <v>91278.595316933788</v>
          </cell>
        </row>
        <row r="336">
          <cell r="C336" t="str">
            <v>PORVENIR</v>
          </cell>
          <cell r="D336">
            <v>1789</v>
          </cell>
          <cell r="E336">
            <v>0</v>
          </cell>
          <cell r="F336">
            <v>0</v>
          </cell>
          <cell r="G336">
            <v>0</v>
          </cell>
          <cell r="H336">
            <v>1789</v>
          </cell>
          <cell r="I336">
            <v>6561.6129242819834</v>
          </cell>
          <cell r="J336">
            <v>6561.6129242819834</v>
          </cell>
        </row>
        <row r="337">
          <cell r="C337" t="str">
            <v>PUERTO NATALES</v>
          </cell>
          <cell r="D337">
            <v>6799</v>
          </cell>
          <cell r="E337">
            <v>0</v>
          </cell>
          <cell r="F337">
            <v>0</v>
          </cell>
          <cell r="G337">
            <v>0</v>
          </cell>
          <cell r="H337">
            <v>6799</v>
          </cell>
          <cell r="I337">
            <v>21505.408403361344</v>
          </cell>
          <cell r="J337">
            <v>21505.408403361344</v>
          </cell>
        </row>
        <row r="338">
          <cell r="C338" t="str">
            <v>PUNTA ARENAS</v>
          </cell>
          <cell r="D338">
            <v>39142</v>
          </cell>
          <cell r="E338">
            <v>0</v>
          </cell>
          <cell r="F338">
            <v>0</v>
          </cell>
          <cell r="G338">
            <v>0</v>
          </cell>
          <cell r="H338">
            <v>39142</v>
          </cell>
          <cell r="I338">
            <v>130294.49796214617</v>
          </cell>
          <cell r="J338">
            <v>130294.49796214617</v>
          </cell>
        </row>
        <row r="339">
          <cell r="C339">
            <v>0</v>
          </cell>
          <cell r="D339">
            <v>47730</v>
          </cell>
          <cell r="E339">
            <v>0</v>
          </cell>
          <cell r="F339">
            <v>0</v>
          </cell>
          <cell r="G339">
            <v>0</v>
          </cell>
          <cell r="H339">
            <v>47730</v>
          </cell>
          <cell r="I339">
            <v>158361.51928978949</v>
          </cell>
          <cell r="J339">
            <v>158361.51928978949</v>
          </cell>
        </row>
        <row r="340">
          <cell r="C340" t="str">
            <v>VALDIVIA</v>
          </cell>
          <cell r="D340">
            <v>42734</v>
          </cell>
          <cell r="E340">
            <v>0</v>
          </cell>
          <cell r="F340">
            <v>0</v>
          </cell>
          <cell r="G340">
            <v>0</v>
          </cell>
          <cell r="H340">
            <v>42734</v>
          </cell>
          <cell r="I340">
            <v>145647.56238931837</v>
          </cell>
          <cell r="J340">
            <v>145647.56238931837</v>
          </cell>
        </row>
        <row r="341">
          <cell r="C341">
            <v>0</v>
          </cell>
          <cell r="D341">
            <v>42734</v>
          </cell>
          <cell r="E341">
            <v>0</v>
          </cell>
          <cell r="F341">
            <v>0</v>
          </cell>
          <cell r="G341">
            <v>0</v>
          </cell>
          <cell r="H341">
            <v>42734</v>
          </cell>
          <cell r="I341">
            <v>145647.56238931837</v>
          </cell>
          <cell r="J341">
            <v>145647.56238931837</v>
          </cell>
        </row>
        <row r="342">
          <cell r="C342" t="str">
            <v>CORRAL</v>
          </cell>
          <cell r="D342">
            <v>336</v>
          </cell>
          <cell r="E342">
            <v>0</v>
          </cell>
          <cell r="F342">
            <v>0</v>
          </cell>
          <cell r="G342">
            <v>0</v>
          </cell>
          <cell r="H342">
            <v>336</v>
          </cell>
          <cell r="I342">
            <v>1238.429003021148</v>
          </cell>
          <cell r="J342">
            <v>1238.429003021148</v>
          </cell>
        </row>
        <row r="343">
          <cell r="C343" t="str">
            <v>FUTRONO</v>
          </cell>
          <cell r="D343">
            <v>2203</v>
          </cell>
          <cell r="E343">
            <v>0</v>
          </cell>
          <cell r="F343">
            <v>0</v>
          </cell>
          <cell r="G343">
            <v>0</v>
          </cell>
          <cell r="H343">
            <v>2203</v>
          </cell>
          <cell r="I343">
            <v>9964.9580230196334</v>
          </cell>
          <cell r="J343">
            <v>9964.9580230196334</v>
          </cell>
        </row>
        <row r="344">
          <cell r="C344" t="str">
            <v>LA UNION</v>
          </cell>
          <cell r="D344">
            <v>8188</v>
          </cell>
          <cell r="E344">
            <v>0</v>
          </cell>
          <cell r="F344">
            <v>0</v>
          </cell>
          <cell r="G344">
            <v>0</v>
          </cell>
          <cell r="H344">
            <v>8188</v>
          </cell>
          <cell r="I344">
            <v>29149.980327868856</v>
          </cell>
          <cell r="J344">
            <v>29149.980327868856</v>
          </cell>
        </row>
        <row r="345">
          <cell r="C345" t="str">
            <v>LAGO RANCO</v>
          </cell>
          <cell r="D345">
            <v>912</v>
          </cell>
          <cell r="E345">
            <v>0</v>
          </cell>
          <cell r="F345">
            <v>0</v>
          </cell>
          <cell r="G345">
            <v>0</v>
          </cell>
          <cell r="H345">
            <v>912</v>
          </cell>
          <cell r="I345">
            <v>3203.9078341013828</v>
          </cell>
          <cell r="J345">
            <v>3203.9078341013828</v>
          </cell>
        </row>
        <row r="346">
          <cell r="C346" t="str">
            <v>LANCO</v>
          </cell>
          <cell r="D346">
            <v>2618</v>
          </cell>
          <cell r="E346">
            <v>2</v>
          </cell>
          <cell r="F346">
            <v>0</v>
          </cell>
          <cell r="G346">
            <v>2</v>
          </cell>
          <cell r="H346">
            <v>2620</v>
          </cell>
          <cell r="I346">
            <v>10031.214223764095</v>
          </cell>
          <cell r="J346">
            <v>10023.556808326108</v>
          </cell>
        </row>
        <row r="347">
          <cell r="C347" t="str">
            <v>LOS LAGOS</v>
          </cell>
          <cell r="D347">
            <v>2489</v>
          </cell>
          <cell r="E347">
            <v>0</v>
          </cell>
          <cell r="F347">
            <v>0</v>
          </cell>
          <cell r="G347">
            <v>0</v>
          </cell>
          <cell r="H347">
            <v>2489</v>
          </cell>
          <cell r="I347">
            <v>10387.823745973308</v>
          </cell>
          <cell r="J347">
            <v>10387.823745973308</v>
          </cell>
        </row>
        <row r="348">
          <cell r="C348" t="str">
            <v>MAFIL</v>
          </cell>
          <cell r="D348">
            <v>1217</v>
          </cell>
          <cell r="E348">
            <v>0</v>
          </cell>
          <cell r="F348">
            <v>0</v>
          </cell>
          <cell r="G348">
            <v>0</v>
          </cell>
          <cell r="H348">
            <v>1217</v>
          </cell>
          <cell r="I348">
            <v>4985.6362038664329</v>
          </cell>
          <cell r="J348">
            <v>4985.6362038664329</v>
          </cell>
        </row>
        <row r="349">
          <cell r="C349" t="str">
            <v>PAILLACO</v>
          </cell>
          <cell r="D349">
            <v>3176</v>
          </cell>
          <cell r="E349">
            <v>0</v>
          </cell>
          <cell r="F349">
            <v>0</v>
          </cell>
          <cell r="G349">
            <v>0</v>
          </cell>
          <cell r="H349">
            <v>3176</v>
          </cell>
          <cell r="I349">
            <v>13067.524937208469</v>
          </cell>
          <cell r="J349">
            <v>13067.524937208469</v>
          </cell>
        </row>
        <row r="350">
          <cell r="C350" t="str">
            <v>PANGUIPULLI</v>
          </cell>
          <cell r="D350">
            <v>2898</v>
          </cell>
          <cell r="E350">
            <v>1</v>
          </cell>
          <cell r="F350">
            <v>0</v>
          </cell>
          <cell r="G350">
            <v>1</v>
          </cell>
          <cell r="H350">
            <v>2899</v>
          </cell>
          <cell r="I350">
            <v>12599.183367139958</v>
          </cell>
          <cell r="J350">
            <v>12594.837322515212</v>
          </cell>
        </row>
        <row r="351">
          <cell r="C351" t="str">
            <v>RIO BUENO</v>
          </cell>
          <cell r="D351">
            <v>5978</v>
          </cell>
          <cell r="E351">
            <v>0</v>
          </cell>
          <cell r="F351">
            <v>0</v>
          </cell>
          <cell r="G351">
            <v>0</v>
          </cell>
          <cell r="H351">
            <v>5978</v>
          </cell>
          <cell r="I351">
            <v>20304.798108552626</v>
          </cell>
          <cell r="J351">
            <v>20304.798108552626</v>
          </cell>
        </row>
        <row r="352">
          <cell r="C352" t="str">
            <v>SAN JOSE DE LA MARIQUINA</v>
          </cell>
          <cell r="D352">
            <v>2749</v>
          </cell>
          <cell r="E352">
            <v>0</v>
          </cell>
          <cell r="F352">
            <v>0</v>
          </cell>
          <cell r="G352">
            <v>0</v>
          </cell>
          <cell r="H352">
            <v>2749</v>
          </cell>
          <cell r="I352">
            <v>9693.9725101396998</v>
          </cell>
          <cell r="J352">
            <v>9693.9725101396998</v>
          </cell>
        </row>
        <row r="353">
          <cell r="C353">
            <v>0</v>
          </cell>
          <cell r="D353">
            <v>32764</v>
          </cell>
          <cell r="E353">
            <v>3</v>
          </cell>
          <cell r="F353">
            <v>0</v>
          </cell>
          <cell r="G353">
            <v>3</v>
          </cell>
          <cell r="H353">
            <v>32767</v>
          </cell>
          <cell r="I353">
            <v>124627.42828465562</v>
          </cell>
          <cell r="J353">
            <v>124615.42482459288</v>
          </cell>
        </row>
        <row r="354">
          <cell r="C354" t="str">
            <v>ARICA</v>
          </cell>
          <cell r="D354">
            <v>59149</v>
          </cell>
          <cell r="E354">
            <v>0</v>
          </cell>
          <cell r="F354">
            <v>7</v>
          </cell>
          <cell r="G354">
            <v>7</v>
          </cell>
          <cell r="H354">
            <v>59156</v>
          </cell>
          <cell r="I354">
            <v>225142.21537617338</v>
          </cell>
          <cell r="J354">
            <v>225115.57402943537</v>
          </cell>
        </row>
        <row r="355">
          <cell r="C355">
            <v>0</v>
          </cell>
          <cell r="D355">
            <v>59149</v>
          </cell>
          <cell r="E355">
            <v>0</v>
          </cell>
          <cell r="F355">
            <v>7</v>
          </cell>
          <cell r="G355">
            <v>7</v>
          </cell>
          <cell r="H355">
            <v>59156</v>
          </cell>
          <cell r="I355">
            <v>225142.21537617338</v>
          </cell>
          <cell r="J355">
            <v>225115.57402943537</v>
          </cell>
        </row>
        <row r="356">
          <cell r="C356" t="str">
            <v>BUIN - PAINE - LINDEROS - MAIPO - ALTO JAHUEL</v>
          </cell>
          <cell r="D356">
            <v>29170</v>
          </cell>
          <cell r="E356">
            <v>0</v>
          </cell>
          <cell r="F356">
            <v>0</v>
          </cell>
          <cell r="G356">
            <v>0</v>
          </cell>
          <cell r="H356">
            <v>29170</v>
          </cell>
          <cell r="I356">
            <v>114646.37880627895</v>
          </cell>
          <cell r="J356">
            <v>114646.37880627895</v>
          </cell>
        </row>
        <row r="357">
          <cell r="C357" t="str">
            <v>CALERA DE TANGO</v>
          </cell>
          <cell r="D357">
            <v>2786</v>
          </cell>
          <cell r="E357">
            <v>0</v>
          </cell>
          <cell r="F357">
            <v>0</v>
          </cell>
          <cell r="G357">
            <v>0</v>
          </cell>
          <cell r="H357">
            <v>2786</v>
          </cell>
          <cell r="I357">
            <v>12801.543097407148</v>
          </cell>
          <cell r="J357">
            <v>12801.543097407148</v>
          </cell>
        </row>
        <row r="358">
          <cell r="C358" t="str">
            <v>CURACAVI</v>
          </cell>
          <cell r="D358">
            <v>5170</v>
          </cell>
          <cell r="E358">
            <v>0</v>
          </cell>
          <cell r="F358">
            <v>0</v>
          </cell>
          <cell r="G358">
            <v>0</v>
          </cell>
          <cell r="H358">
            <v>5170</v>
          </cell>
          <cell r="I358">
            <v>19017.134502923975</v>
          </cell>
          <cell r="J358">
            <v>19017.134502923975</v>
          </cell>
        </row>
        <row r="359">
          <cell r="C359" t="str">
            <v>EL MONTE - EL PAICO</v>
          </cell>
          <cell r="D359">
            <v>7935</v>
          </cell>
          <cell r="E359">
            <v>0</v>
          </cell>
          <cell r="F359">
            <v>0</v>
          </cell>
          <cell r="G359">
            <v>0</v>
          </cell>
          <cell r="H359">
            <v>7935</v>
          </cell>
          <cell r="I359">
            <v>28443.345834012714</v>
          </cell>
          <cell r="J359">
            <v>28443.345834012714</v>
          </cell>
        </row>
        <row r="360">
          <cell r="C360" t="str">
            <v>GRAN SANTIAGO</v>
          </cell>
          <cell r="D360">
            <v>1587109</v>
          </cell>
          <cell r="E360">
            <v>5</v>
          </cell>
          <cell r="F360">
            <v>0</v>
          </cell>
          <cell r="G360">
            <v>5</v>
          </cell>
          <cell r="H360">
            <v>1587114</v>
          </cell>
          <cell r="I360">
            <v>6075176.9166238122</v>
          </cell>
          <cell r="J360">
            <v>6075157.7775546694</v>
          </cell>
        </row>
        <row r="361">
          <cell r="C361" t="str">
            <v>ISLA DE MAIPO</v>
          </cell>
          <cell r="D361">
            <v>2774</v>
          </cell>
          <cell r="E361">
            <v>0</v>
          </cell>
          <cell r="F361">
            <v>0</v>
          </cell>
          <cell r="G361">
            <v>0</v>
          </cell>
          <cell r="H361">
            <v>2774</v>
          </cell>
          <cell r="I361">
            <v>10259.67964672822</v>
          </cell>
          <cell r="J361">
            <v>10259.67964672822</v>
          </cell>
        </row>
        <row r="362">
          <cell r="C362" t="str">
            <v>LAS VERTIENTES - EL CANELO - LA OBRA</v>
          </cell>
          <cell r="D362">
            <v>668</v>
          </cell>
          <cell r="E362">
            <v>0</v>
          </cell>
          <cell r="F362">
            <v>0</v>
          </cell>
          <cell r="G362">
            <v>0</v>
          </cell>
          <cell r="H362">
            <v>668</v>
          </cell>
          <cell r="I362">
            <v>2346.6193548387096</v>
          </cell>
          <cell r="J362">
            <v>2346.6193548387096</v>
          </cell>
        </row>
        <row r="363">
          <cell r="C363" t="str">
            <v>MALLOCO-PEÑAFLOR</v>
          </cell>
          <cell r="D363">
            <v>23543</v>
          </cell>
          <cell r="E363">
            <v>0</v>
          </cell>
          <cell r="F363">
            <v>0</v>
          </cell>
          <cell r="G363">
            <v>0</v>
          </cell>
          <cell r="H363">
            <v>23543</v>
          </cell>
          <cell r="I363">
            <v>89446.102908615125</v>
          </cell>
          <cell r="J363">
            <v>89446.102908615125</v>
          </cell>
        </row>
        <row r="364">
          <cell r="C364" t="str">
            <v>MELIPILLA</v>
          </cell>
          <cell r="D364">
            <v>19686</v>
          </cell>
          <cell r="E364">
            <v>0</v>
          </cell>
          <cell r="F364">
            <v>0</v>
          </cell>
          <cell r="G364">
            <v>0</v>
          </cell>
          <cell r="H364">
            <v>19686</v>
          </cell>
          <cell r="I364">
            <v>72791.631937682556</v>
          </cell>
          <cell r="J364">
            <v>72791.631937682556</v>
          </cell>
        </row>
        <row r="365">
          <cell r="C365" t="str">
            <v>PADRE HURTADO</v>
          </cell>
          <cell r="D365">
            <v>10897</v>
          </cell>
          <cell r="E365">
            <v>0</v>
          </cell>
          <cell r="F365">
            <v>0</v>
          </cell>
          <cell r="G365">
            <v>0</v>
          </cell>
          <cell r="H365">
            <v>10897</v>
          </cell>
          <cell r="I365">
            <v>48019.197021764034</v>
          </cell>
          <cell r="J365">
            <v>48019.197021764034</v>
          </cell>
        </row>
        <row r="366">
          <cell r="C366" t="str">
            <v>PIRQUE</v>
          </cell>
          <cell r="D366">
            <v>645</v>
          </cell>
          <cell r="E366">
            <v>0</v>
          </cell>
          <cell r="F366">
            <v>0</v>
          </cell>
          <cell r="G366">
            <v>0</v>
          </cell>
          <cell r="H366">
            <v>645</v>
          </cell>
          <cell r="I366">
            <v>2606.1808118081181</v>
          </cell>
          <cell r="J366">
            <v>2606.1808118081181</v>
          </cell>
        </row>
        <row r="367">
          <cell r="C367" t="str">
            <v>POMAIRE</v>
          </cell>
          <cell r="D367">
            <v>951</v>
          </cell>
          <cell r="E367">
            <v>0</v>
          </cell>
          <cell r="F367">
            <v>0</v>
          </cell>
          <cell r="G367">
            <v>0</v>
          </cell>
          <cell r="H367">
            <v>951</v>
          </cell>
          <cell r="I367">
            <v>3861.8385964912277</v>
          </cell>
          <cell r="J367">
            <v>3861.8385964912277</v>
          </cell>
        </row>
        <row r="368">
          <cell r="C368" t="str">
            <v>LA RINCONADA</v>
          </cell>
          <cell r="D368">
            <v>4786</v>
          </cell>
          <cell r="E368">
            <v>0</v>
          </cell>
          <cell r="F368">
            <v>0</v>
          </cell>
          <cell r="G368">
            <v>0</v>
          </cell>
          <cell r="H368">
            <v>4786</v>
          </cell>
          <cell r="I368">
            <v>17250.454030501092</v>
          </cell>
          <cell r="J368">
            <v>17250.454030501092</v>
          </cell>
        </row>
        <row r="369">
          <cell r="C369" t="str">
            <v>SAN GABRIEL</v>
          </cell>
          <cell r="D369">
            <v>126</v>
          </cell>
          <cell r="E369">
            <v>0</v>
          </cell>
          <cell r="F369">
            <v>0</v>
          </cell>
          <cell r="G369">
            <v>0</v>
          </cell>
          <cell r="H369">
            <v>126</v>
          </cell>
          <cell r="I369">
            <v>476.11475409836066</v>
          </cell>
          <cell r="J369">
            <v>476.11475409836066</v>
          </cell>
        </row>
        <row r="370">
          <cell r="C370" t="str">
            <v>SAN JOSE DE MAIPO</v>
          </cell>
          <cell r="D370">
            <v>1366</v>
          </cell>
          <cell r="E370">
            <v>0</v>
          </cell>
          <cell r="F370">
            <v>0</v>
          </cell>
          <cell r="G370">
            <v>0</v>
          </cell>
          <cell r="H370">
            <v>1366</v>
          </cell>
          <cell r="I370">
            <v>4577.156963890935</v>
          </cell>
          <cell r="J370">
            <v>4577.156963890935</v>
          </cell>
        </row>
        <row r="371">
          <cell r="C371" t="str">
            <v>TALAGANTE</v>
          </cell>
          <cell r="D371">
            <v>16726</v>
          </cell>
          <cell r="E371">
            <v>0</v>
          </cell>
          <cell r="F371">
            <v>0</v>
          </cell>
          <cell r="G371">
            <v>0</v>
          </cell>
          <cell r="H371">
            <v>16726</v>
          </cell>
          <cell r="I371">
            <v>66915.814928184598</v>
          </cell>
          <cell r="J371">
            <v>66915.814928184598</v>
          </cell>
        </row>
        <row r="372">
          <cell r="C372" t="str">
            <v>TIL TIL</v>
          </cell>
          <cell r="D372">
            <v>1425</v>
          </cell>
          <cell r="E372">
            <v>0</v>
          </cell>
          <cell r="F372">
            <v>0</v>
          </cell>
          <cell r="G372">
            <v>0</v>
          </cell>
          <cell r="H372">
            <v>1425</v>
          </cell>
          <cell r="I372">
            <v>5353.5967399007804</v>
          </cell>
          <cell r="J372">
            <v>5353.5967399007804</v>
          </cell>
        </row>
        <row r="373">
          <cell r="C373" t="str">
            <v>VALDIVIA DE PAINE</v>
          </cell>
          <cell r="D373">
            <v>397</v>
          </cell>
          <cell r="E373">
            <v>0</v>
          </cell>
          <cell r="F373">
            <v>0</v>
          </cell>
          <cell r="G373">
            <v>0</v>
          </cell>
          <cell r="H373">
            <v>397</v>
          </cell>
          <cell r="I373">
            <v>1574.3465608465608</v>
          </cell>
          <cell r="J373">
            <v>1574.3465608465608</v>
          </cell>
        </row>
        <row r="374">
          <cell r="C374">
            <v>0</v>
          </cell>
          <cell r="D374">
            <v>1716160</v>
          </cell>
          <cell r="E374">
            <v>5</v>
          </cell>
          <cell r="F374">
            <v>0</v>
          </cell>
          <cell r="G374">
            <v>5</v>
          </cell>
          <cell r="H374">
            <v>1716165</v>
          </cell>
          <cell r="I374">
            <v>6575564.0531197861</v>
          </cell>
          <cell r="J374">
            <v>6575544.9140506433</v>
          </cell>
        </row>
        <row r="375">
          <cell r="C375" t="str">
            <v>VILLA LOS DOMINICOS</v>
          </cell>
          <cell r="D375">
            <v>4676</v>
          </cell>
          <cell r="E375">
            <v>2</v>
          </cell>
          <cell r="F375">
            <v>0</v>
          </cell>
          <cell r="G375">
            <v>2</v>
          </cell>
          <cell r="H375">
            <v>4678</v>
          </cell>
          <cell r="I375">
            <v>14500.829963711767</v>
          </cell>
          <cell r="J375">
            <v>14494.630378434422</v>
          </cell>
        </row>
        <row r="376">
          <cell r="C376" t="str">
            <v>AGUAS CORDILLERA</v>
          </cell>
          <cell r="D376">
            <v>141500</v>
          </cell>
          <cell r="E376">
            <v>0</v>
          </cell>
          <cell r="F376">
            <v>0</v>
          </cell>
          <cell r="G376">
            <v>0</v>
          </cell>
          <cell r="H376">
            <v>141500</v>
          </cell>
          <cell r="I376">
            <v>442209.8422350185</v>
          </cell>
          <cell r="J376">
            <v>442209.8422350185</v>
          </cell>
        </row>
        <row r="377">
          <cell r="C377">
            <v>0</v>
          </cell>
          <cell r="D377">
            <v>146176</v>
          </cell>
          <cell r="E377">
            <v>2</v>
          </cell>
          <cell r="F377">
            <v>0</v>
          </cell>
          <cell r="G377">
            <v>2</v>
          </cell>
          <cell r="H377">
            <v>146178</v>
          </cell>
          <cell r="I377">
            <v>456710.67219873029</v>
          </cell>
          <cell r="J377">
            <v>456704.47261345293</v>
          </cell>
        </row>
        <row r="378">
          <cell r="C378" t="str">
            <v>CHICUREO</v>
          </cell>
          <cell r="D378">
            <v>3549</v>
          </cell>
          <cell r="E378">
            <v>0</v>
          </cell>
          <cell r="F378">
            <v>0</v>
          </cell>
          <cell r="G378">
            <v>0</v>
          </cell>
          <cell r="H378">
            <v>3549</v>
          </cell>
          <cell r="I378">
            <v>18499.651955867605</v>
          </cell>
          <cell r="J378">
            <v>18499.651955867605</v>
          </cell>
        </row>
        <row r="379">
          <cell r="C379" t="str">
            <v>EL CHAMISERO</v>
          </cell>
          <cell r="D379">
            <v>2103</v>
          </cell>
          <cell r="E379">
            <v>0</v>
          </cell>
          <cell r="F379">
            <v>0</v>
          </cell>
          <cell r="G379">
            <v>0</v>
          </cell>
          <cell r="H379">
            <v>2103</v>
          </cell>
          <cell r="I379">
            <v>9648.3791208791208</v>
          </cell>
          <cell r="J379">
            <v>9648.3791208791208</v>
          </cell>
        </row>
        <row r="380">
          <cell r="C380" t="str">
            <v>LOS TRAPENSES</v>
          </cell>
          <cell r="D380">
            <v>3723</v>
          </cell>
          <cell r="E380">
            <v>0</v>
          </cell>
          <cell r="F380">
            <v>0</v>
          </cell>
          <cell r="G380">
            <v>0</v>
          </cell>
          <cell r="H380">
            <v>3723</v>
          </cell>
          <cell r="I380">
            <v>18793.934883720929</v>
          </cell>
          <cell r="J380">
            <v>18793.934883720929</v>
          </cell>
        </row>
        <row r="381">
          <cell r="C381" t="str">
            <v>SANTA MARIA DE MANQUEHUE</v>
          </cell>
          <cell r="D381">
            <v>2187</v>
          </cell>
          <cell r="E381">
            <v>0</v>
          </cell>
          <cell r="F381">
            <v>0</v>
          </cell>
          <cell r="G381">
            <v>0</v>
          </cell>
          <cell r="H381">
            <v>2187</v>
          </cell>
          <cell r="I381">
            <v>13325.007403189065</v>
          </cell>
          <cell r="J381">
            <v>13325.007403189065</v>
          </cell>
        </row>
        <row r="382">
          <cell r="C382" t="str">
            <v>ALTO LAMPA</v>
          </cell>
          <cell r="D382">
            <v>704</v>
          </cell>
          <cell r="E382">
            <v>0</v>
          </cell>
          <cell r="F382">
            <v>0</v>
          </cell>
          <cell r="G382">
            <v>0</v>
          </cell>
          <cell r="H382">
            <v>704</v>
          </cell>
          <cell r="I382">
            <v>3229.8901098901097</v>
          </cell>
          <cell r="J382">
            <v>3229.8901098901097</v>
          </cell>
        </row>
        <row r="383">
          <cell r="C383">
            <v>0</v>
          </cell>
          <cell r="D383">
            <v>12266</v>
          </cell>
          <cell r="E383">
            <v>0</v>
          </cell>
          <cell r="F383">
            <v>0</v>
          </cell>
          <cell r="G383">
            <v>0</v>
          </cell>
          <cell r="H383">
            <v>12266</v>
          </cell>
          <cell r="I383">
            <v>63496.863473546837</v>
          </cell>
          <cell r="J383">
            <v>63496.863473546837</v>
          </cell>
        </row>
        <row r="384">
          <cell r="C384" t="str">
            <v>AGUAS COLINA</v>
          </cell>
          <cell r="D384">
            <v>906</v>
          </cell>
          <cell r="E384">
            <v>0</v>
          </cell>
          <cell r="F384">
            <v>0</v>
          </cell>
          <cell r="G384">
            <v>0</v>
          </cell>
          <cell r="H384">
            <v>906</v>
          </cell>
          <cell r="I384">
            <v>4435.4608695652169</v>
          </cell>
          <cell r="J384">
            <v>4435.4608695652169</v>
          </cell>
        </row>
        <row r="385">
          <cell r="C385">
            <v>0</v>
          </cell>
          <cell r="D385">
            <v>906</v>
          </cell>
          <cell r="E385">
            <v>0</v>
          </cell>
          <cell r="F385">
            <v>0</v>
          </cell>
          <cell r="G385">
            <v>0</v>
          </cell>
          <cell r="H385">
            <v>906</v>
          </cell>
          <cell r="I385">
            <v>4435.4608695652169</v>
          </cell>
          <cell r="J385">
            <v>4435.4608695652169</v>
          </cell>
        </row>
        <row r="386">
          <cell r="C386" t="str">
            <v>VALLE GRANDE</v>
          </cell>
          <cell r="D386">
            <v>4104</v>
          </cell>
          <cell r="E386">
            <v>0</v>
          </cell>
          <cell r="F386">
            <v>0</v>
          </cell>
          <cell r="G386">
            <v>0</v>
          </cell>
          <cell r="H386">
            <v>4104</v>
          </cell>
          <cell r="I386">
            <v>15842.591824283101</v>
          </cell>
          <cell r="J386">
            <v>15842.591824283101</v>
          </cell>
        </row>
        <row r="387">
          <cell r="C387">
            <v>0</v>
          </cell>
          <cell r="D387">
            <v>4104</v>
          </cell>
          <cell r="E387">
            <v>0</v>
          </cell>
          <cell r="F387">
            <v>0</v>
          </cell>
          <cell r="G387">
            <v>0</v>
          </cell>
          <cell r="H387">
            <v>4104</v>
          </cell>
          <cell r="I387">
            <v>15842.591824283101</v>
          </cell>
          <cell r="J387">
            <v>15842.591824283101</v>
          </cell>
        </row>
        <row r="388">
          <cell r="C388" t="str">
            <v>LO BARNECHEA</v>
          </cell>
          <cell r="D388">
            <v>2429</v>
          </cell>
          <cell r="E388">
            <v>0</v>
          </cell>
          <cell r="F388">
            <v>0</v>
          </cell>
          <cell r="G388">
            <v>0</v>
          </cell>
          <cell r="H388">
            <v>2429</v>
          </cell>
          <cell r="I388">
            <v>14233.039865244245</v>
          </cell>
          <cell r="J388">
            <v>14233.039865244245</v>
          </cell>
        </row>
        <row r="389">
          <cell r="C389" t="str">
            <v>PAN DE AZUCAR</v>
          </cell>
          <cell r="D389">
            <v>803</v>
          </cell>
          <cell r="E389">
            <v>0</v>
          </cell>
          <cell r="F389">
            <v>0</v>
          </cell>
          <cell r="G389">
            <v>0</v>
          </cell>
          <cell r="H389">
            <v>803</v>
          </cell>
          <cell r="I389">
            <v>1013.4413793103447</v>
          </cell>
          <cell r="J389">
            <v>1013.4413793103447</v>
          </cell>
        </row>
        <row r="390">
          <cell r="C390" t="str">
            <v>VALLE ESCONDIDO</v>
          </cell>
          <cell r="D390">
            <v>124</v>
          </cell>
          <cell r="E390">
            <v>0</v>
          </cell>
          <cell r="F390">
            <v>0</v>
          </cell>
          <cell r="G390">
            <v>0</v>
          </cell>
          <cell r="H390">
            <v>124</v>
          </cell>
          <cell r="I390">
            <v>866.0625</v>
          </cell>
          <cell r="J390">
            <v>866.0625</v>
          </cell>
        </row>
        <row r="391">
          <cell r="C391" t="str">
            <v>LOS ALAMOS DE COLINA</v>
          </cell>
          <cell r="D391">
            <v>1069</v>
          </cell>
          <cell r="E391">
            <v>0</v>
          </cell>
          <cell r="F391">
            <v>0</v>
          </cell>
          <cell r="G391">
            <v>0</v>
          </cell>
          <cell r="H391">
            <v>1069</v>
          </cell>
          <cell r="I391">
            <v>4190.4241137069102</v>
          </cell>
          <cell r="J391">
            <v>4190.4241137069102</v>
          </cell>
        </row>
        <row r="392">
          <cell r="C392">
            <v>0</v>
          </cell>
          <cell r="D392">
            <v>4425</v>
          </cell>
          <cell r="E392">
            <v>0</v>
          </cell>
          <cell r="F392">
            <v>0</v>
          </cell>
          <cell r="G392">
            <v>0</v>
          </cell>
          <cell r="H392">
            <v>4425</v>
          </cell>
          <cell r="I392">
            <v>20302.967858261502</v>
          </cell>
          <cell r="J392">
            <v>20302.967858261502</v>
          </cell>
        </row>
        <row r="393">
          <cell r="C393" t="str">
            <v>AP BARRANCAS</v>
          </cell>
          <cell r="D393">
            <v>3124</v>
          </cell>
          <cell r="E393">
            <v>0</v>
          </cell>
          <cell r="F393">
            <v>0</v>
          </cell>
          <cell r="G393">
            <v>0</v>
          </cell>
          <cell r="H393">
            <v>3124</v>
          </cell>
          <cell r="I393">
            <v>12496</v>
          </cell>
          <cell r="J393">
            <v>12496</v>
          </cell>
        </row>
        <row r="394">
          <cell r="C394">
            <v>0</v>
          </cell>
          <cell r="D394">
            <v>3124</v>
          </cell>
          <cell r="E394">
            <v>0</v>
          </cell>
          <cell r="F394">
            <v>0</v>
          </cell>
          <cell r="G394">
            <v>0</v>
          </cell>
          <cell r="H394">
            <v>3124</v>
          </cell>
          <cell r="I394">
            <v>12496</v>
          </cell>
          <cell r="J394">
            <v>12496</v>
          </cell>
        </row>
        <row r="395">
          <cell r="C395" t="str">
            <v>COSSBO</v>
          </cell>
          <cell r="D395">
            <v>3713</v>
          </cell>
          <cell r="E395">
            <v>0</v>
          </cell>
          <cell r="F395">
            <v>0</v>
          </cell>
          <cell r="G395">
            <v>0</v>
          </cell>
          <cell r="H395">
            <v>3713</v>
          </cell>
          <cell r="I395">
            <v>12613.886111111109</v>
          </cell>
          <cell r="J395">
            <v>12613.886111111109</v>
          </cell>
        </row>
        <row r="396">
          <cell r="C396">
            <v>0</v>
          </cell>
          <cell r="D396">
            <v>3713</v>
          </cell>
          <cell r="E396">
            <v>0</v>
          </cell>
          <cell r="F396">
            <v>0</v>
          </cell>
          <cell r="G396">
            <v>0</v>
          </cell>
          <cell r="H396">
            <v>3713</v>
          </cell>
          <cell r="I396">
            <v>12613.886111111109</v>
          </cell>
          <cell r="J396">
            <v>12613.886111111109</v>
          </cell>
        </row>
        <row r="397">
          <cell r="C397" t="str">
            <v>LO AGUIRRE</v>
          </cell>
          <cell r="D397">
            <v>631</v>
          </cell>
          <cell r="E397">
            <v>0</v>
          </cell>
          <cell r="F397">
            <v>0</v>
          </cell>
          <cell r="G397">
            <v>0</v>
          </cell>
          <cell r="H397">
            <v>631</v>
          </cell>
          <cell r="I397">
            <v>3258.1274238227152</v>
          </cell>
          <cell r="J397">
            <v>3258.1274238227152</v>
          </cell>
        </row>
        <row r="398">
          <cell r="C398">
            <v>0</v>
          </cell>
          <cell r="D398">
            <v>631</v>
          </cell>
          <cell r="E398">
            <v>0</v>
          </cell>
          <cell r="F398">
            <v>0</v>
          </cell>
          <cell r="G398">
            <v>0</v>
          </cell>
          <cell r="H398">
            <v>631</v>
          </cell>
          <cell r="I398">
            <v>3258.1274238227152</v>
          </cell>
          <cell r="J398">
            <v>3258.1274238227152</v>
          </cell>
        </row>
        <row r="399">
          <cell r="C399" t="str">
            <v>HUERTOS FAMILIARES</v>
          </cell>
          <cell r="D399">
            <v>681</v>
          </cell>
          <cell r="E399">
            <v>0</v>
          </cell>
          <cell r="F399">
            <v>0</v>
          </cell>
          <cell r="G399">
            <v>0</v>
          </cell>
          <cell r="H399">
            <v>681</v>
          </cell>
          <cell r="I399">
            <v>2375.8483146067415</v>
          </cell>
          <cell r="J399">
            <v>2375.8483146067415</v>
          </cell>
        </row>
        <row r="400">
          <cell r="C400">
            <v>0</v>
          </cell>
          <cell r="D400">
            <v>681</v>
          </cell>
          <cell r="E400">
            <v>0</v>
          </cell>
          <cell r="F400">
            <v>0</v>
          </cell>
          <cell r="G400">
            <v>0</v>
          </cell>
          <cell r="H400">
            <v>681</v>
          </cell>
          <cell r="I400">
            <v>2375.8483146067415</v>
          </cell>
          <cell r="J400">
            <v>2375.8483146067415</v>
          </cell>
        </row>
        <row r="401">
          <cell r="C401" t="str">
            <v>LA LEONERA</v>
          </cell>
          <cell r="D401">
            <v>452</v>
          </cell>
          <cell r="E401">
            <v>0</v>
          </cell>
          <cell r="F401">
            <v>0</v>
          </cell>
          <cell r="G401">
            <v>0</v>
          </cell>
          <cell r="H401">
            <v>452</v>
          </cell>
          <cell r="I401">
            <v>97.512690355329951</v>
          </cell>
          <cell r="J401">
            <v>97.512690355329951</v>
          </cell>
        </row>
        <row r="402">
          <cell r="C402">
            <v>0</v>
          </cell>
          <cell r="D402">
            <v>452</v>
          </cell>
          <cell r="E402">
            <v>0</v>
          </cell>
          <cell r="F402">
            <v>0</v>
          </cell>
          <cell r="G402">
            <v>0</v>
          </cell>
          <cell r="H402">
            <v>452</v>
          </cell>
          <cell r="I402">
            <v>97.512690355329951</v>
          </cell>
          <cell r="J402">
            <v>97.512690355329951</v>
          </cell>
        </row>
        <row r="403">
          <cell r="C403" t="str">
            <v>MELIPILLA NORTE</v>
          </cell>
          <cell r="D403">
            <v>5435</v>
          </cell>
          <cell r="E403">
            <v>0</v>
          </cell>
          <cell r="F403">
            <v>0</v>
          </cell>
          <cell r="G403">
            <v>0</v>
          </cell>
          <cell r="H403">
            <v>5435</v>
          </cell>
          <cell r="I403">
            <v>23828.978132884778</v>
          </cell>
          <cell r="J403">
            <v>23828.978132884778</v>
          </cell>
        </row>
        <row r="404">
          <cell r="C404">
            <v>0</v>
          </cell>
          <cell r="D404">
            <v>5435</v>
          </cell>
          <cell r="E404">
            <v>0</v>
          </cell>
          <cell r="F404">
            <v>0</v>
          </cell>
          <cell r="G404">
            <v>0</v>
          </cell>
          <cell r="H404">
            <v>5435</v>
          </cell>
          <cell r="I404">
            <v>23828.978132884778</v>
          </cell>
          <cell r="J404">
            <v>23828.978132884778</v>
          </cell>
        </row>
        <row r="405">
          <cell r="C405" t="str">
            <v>SANTA ROSA DEL PERAL</v>
          </cell>
          <cell r="D405">
            <v>424</v>
          </cell>
          <cell r="E405">
            <v>0</v>
          </cell>
          <cell r="F405">
            <v>0</v>
          </cell>
          <cell r="G405">
            <v>0</v>
          </cell>
          <cell r="H405">
            <v>424</v>
          </cell>
          <cell r="I405">
            <v>1035.909090909091</v>
          </cell>
          <cell r="J405">
            <v>1035.909090909091</v>
          </cell>
        </row>
        <row r="406">
          <cell r="C406">
            <v>0</v>
          </cell>
          <cell r="D406">
            <v>424</v>
          </cell>
          <cell r="E406">
            <v>0</v>
          </cell>
          <cell r="F406">
            <v>0</v>
          </cell>
          <cell r="G406">
            <v>0</v>
          </cell>
          <cell r="H406">
            <v>424</v>
          </cell>
          <cell r="I406">
            <v>1035.909090909091</v>
          </cell>
          <cell r="J406">
            <v>1035.909090909091</v>
          </cell>
        </row>
        <row r="407">
          <cell r="C407" t="str">
            <v>LARAPINTA</v>
          </cell>
          <cell r="D407">
            <v>3512</v>
          </cell>
          <cell r="E407">
            <v>0</v>
          </cell>
          <cell r="F407">
            <v>0</v>
          </cell>
          <cell r="G407">
            <v>0</v>
          </cell>
          <cell r="H407">
            <v>3512</v>
          </cell>
          <cell r="I407">
            <v>7630.6851153039825</v>
          </cell>
          <cell r="J407">
            <v>7630.6851153039825</v>
          </cell>
        </row>
        <row r="408">
          <cell r="C408">
            <v>0</v>
          </cell>
          <cell r="D408">
            <v>3512</v>
          </cell>
          <cell r="E408">
            <v>0</v>
          </cell>
          <cell r="F408">
            <v>0</v>
          </cell>
          <cell r="G408">
            <v>0</v>
          </cell>
          <cell r="H408">
            <v>3512</v>
          </cell>
          <cell r="I408">
            <v>7630.6851153039825</v>
          </cell>
          <cell r="J408">
            <v>7630.6851153039825</v>
          </cell>
        </row>
        <row r="409">
          <cell r="C409" t="str">
            <v>LO PRADO</v>
          </cell>
          <cell r="D409">
            <v>2974</v>
          </cell>
          <cell r="E409">
            <v>0</v>
          </cell>
          <cell r="F409">
            <v>0</v>
          </cell>
          <cell r="G409">
            <v>0</v>
          </cell>
          <cell r="H409">
            <v>2974</v>
          </cell>
          <cell r="I409">
            <v>13887.139601139601</v>
          </cell>
          <cell r="J409">
            <v>13887.139601139601</v>
          </cell>
        </row>
        <row r="410">
          <cell r="C410">
            <v>0</v>
          </cell>
          <cell r="D410">
            <v>2974</v>
          </cell>
          <cell r="E410">
            <v>0</v>
          </cell>
          <cell r="F410">
            <v>0</v>
          </cell>
          <cell r="G410">
            <v>0</v>
          </cell>
          <cell r="H410">
            <v>2974</v>
          </cell>
          <cell r="I410">
            <v>13887.139601139601</v>
          </cell>
          <cell r="J410">
            <v>13887.139601139601</v>
          </cell>
        </row>
        <row r="411">
          <cell r="C411" t="str">
            <v>AYRES DE CHICUREO</v>
          </cell>
          <cell r="D411">
            <v>547</v>
          </cell>
          <cell r="E411">
            <v>0</v>
          </cell>
          <cell r="F411">
            <v>0</v>
          </cell>
          <cell r="G411">
            <v>0</v>
          </cell>
          <cell r="H411">
            <v>547</v>
          </cell>
          <cell r="I411">
            <v>2144.211403365463</v>
          </cell>
          <cell r="J411">
            <v>2144.211403365463</v>
          </cell>
        </row>
        <row r="412">
          <cell r="C412" t="str">
            <v>COLINA-ESMERALDA</v>
          </cell>
          <cell r="D412">
            <v>21955</v>
          </cell>
          <cell r="E412">
            <v>0</v>
          </cell>
          <cell r="F412">
            <v>0</v>
          </cell>
          <cell r="G412">
            <v>0</v>
          </cell>
          <cell r="H412">
            <v>21955</v>
          </cell>
          <cell r="I412">
            <v>86062.452213690558</v>
          </cell>
          <cell r="J412">
            <v>86062.452213690558</v>
          </cell>
        </row>
        <row r="413">
          <cell r="C413">
            <v>0</v>
          </cell>
          <cell r="D413">
            <v>22502</v>
          </cell>
          <cell r="E413">
            <v>0</v>
          </cell>
          <cell r="F413">
            <v>0</v>
          </cell>
          <cell r="G413">
            <v>0</v>
          </cell>
          <cell r="H413">
            <v>22502</v>
          </cell>
          <cell r="I413">
            <v>88206.663617056023</v>
          </cell>
          <cell r="J413">
            <v>88206.663617056023</v>
          </cell>
        </row>
        <row r="414">
          <cell r="C414" t="str">
            <v>LAMPA</v>
          </cell>
          <cell r="D414">
            <v>7027</v>
          </cell>
          <cell r="E414">
            <v>0</v>
          </cell>
          <cell r="F414">
            <v>0</v>
          </cell>
          <cell r="G414">
            <v>0</v>
          </cell>
          <cell r="H414">
            <v>7027</v>
          </cell>
          <cell r="I414">
            <v>27092.868531160537</v>
          </cell>
          <cell r="J414">
            <v>27092.868531160537</v>
          </cell>
        </row>
        <row r="415">
          <cell r="C415">
            <v>0</v>
          </cell>
          <cell r="D415">
            <v>7027</v>
          </cell>
          <cell r="E415">
            <v>0</v>
          </cell>
          <cell r="F415">
            <v>0</v>
          </cell>
          <cell r="G415">
            <v>0</v>
          </cell>
          <cell r="H415">
            <v>7027</v>
          </cell>
          <cell r="I415">
            <v>27092.868531160537</v>
          </cell>
          <cell r="J415">
            <v>27092.868531160537</v>
          </cell>
        </row>
        <row r="416">
          <cell r="C416" t="str">
            <v>LAS LOMAS DE MAIPU</v>
          </cell>
          <cell r="D416">
            <v>857</v>
          </cell>
          <cell r="E416">
            <v>0</v>
          </cell>
          <cell r="F416">
            <v>0</v>
          </cell>
          <cell r="G416">
            <v>0</v>
          </cell>
          <cell r="H416">
            <v>857</v>
          </cell>
          <cell r="I416">
            <v>3428</v>
          </cell>
          <cell r="J416">
            <v>3428</v>
          </cell>
        </row>
        <row r="417">
          <cell r="C417" t="str">
            <v>LOS BOSQUINOS</v>
          </cell>
          <cell r="D417">
            <v>2449</v>
          </cell>
          <cell r="E417">
            <v>0</v>
          </cell>
          <cell r="F417">
            <v>0</v>
          </cell>
          <cell r="G417">
            <v>0</v>
          </cell>
          <cell r="H417">
            <v>2449</v>
          </cell>
          <cell r="I417">
            <v>9796</v>
          </cell>
          <cell r="J417">
            <v>9796</v>
          </cell>
        </row>
        <row r="418">
          <cell r="C418" t="str">
            <v>MAIPU</v>
          </cell>
          <cell r="D418">
            <v>184676</v>
          </cell>
          <cell r="E418">
            <v>0</v>
          </cell>
          <cell r="F418">
            <v>0</v>
          </cell>
          <cell r="G418">
            <v>0</v>
          </cell>
          <cell r="H418">
            <v>184676</v>
          </cell>
          <cell r="I418">
            <v>741149.72380181518</v>
          </cell>
          <cell r="J418">
            <v>741149.72380181518</v>
          </cell>
        </row>
        <row r="419">
          <cell r="C419">
            <v>0</v>
          </cell>
          <cell r="D419">
            <v>187982</v>
          </cell>
          <cell r="E419">
            <v>0</v>
          </cell>
          <cell r="F419">
            <v>0</v>
          </cell>
          <cell r="G419">
            <v>0</v>
          </cell>
          <cell r="H419">
            <v>187982</v>
          </cell>
          <cell r="I419">
            <v>754373.72380181518</v>
          </cell>
          <cell r="J419">
            <v>754373.72380181518</v>
          </cell>
        </row>
        <row r="420">
          <cell r="C420" t="str">
            <v>JARDINES DE LA ESTACION</v>
          </cell>
          <cell r="D420">
            <v>157</v>
          </cell>
          <cell r="E420">
            <v>0</v>
          </cell>
          <cell r="F420">
            <v>0</v>
          </cell>
          <cell r="G420">
            <v>0</v>
          </cell>
          <cell r="H420">
            <v>157</v>
          </cell>
          <cell r="I420">
            <v>628</v>
          </cell>
          <cell r="J420">
            <v>628</v>
          </cell>
        </row>
        <row r="421">
          <cell r="C421">
            <v>0</v>
          </cell>
          <cell r="D421">
            <v>157</v>
          </cell>
          <cell r="E421">
            <v>0</v>
          </cell>
          <cell r="F421">
            <v>0</v>
          </cell>
          <cell r="G421">
            <v>0</v>
          </cell>
          <cell r="H421">
            <v>157</v>
          </cell>
          <cell r="I421">
            <v>628</v>
          </cell>
          <cell r="J421">
            <v>628</v>
          </cell>
        </row>
        <row r="422">
          <cell r="C422" t="str">
            <v>ESTACION BUIN</v>
          </cell>
          <cell r="D422">
            <v>1673</v>
          </cell>
          <cell r="E422">
            <v>0</v>
          </cell>
          <cell r="F422">
            <v>0</v>
          </cell>
          <cell r="G422">
            <v>0</v>
          </cell>
          <cell r="H422">
            <v>1673</v>
          </cell>
          <cell r="I422">
            <v>6575.364818063239</v>
          </cell>
          <cell r="J422">
            <v>6575.364818063239</v>
          </cell>
        </row>
        <row r="423">
          <cell r="C423" t="str">
            <v>SAN LUIS BRISAS NORTE</v>
          </cell>
          <cell r="D423">
            <v>784</v>
          </cell>
          <cell r="E423">
            <v>0</v>
          </cell>
          <cell r="F423">
            <v>0</v>
          </cell>
          <cell r="G423">
            <v>0</v>
          </cell>
          <cell r="H423">
            <v>784</v>
          </cell>
          <cell r="I423">
            <v>3073.2799999999997</v>
          </cell>
          <cell r="J423">
            <v>3073.2799999999997</v>
          </cell>
        </row>
        <row r="424">
          <cell r="C424">
            <v>0</v>
          </cell>
          <cell r="D424">
            <v>2457</v>
          </cell>
          <cell r="E424">
            <v>0</v>
          </cell>
          <cell r="F424">
            <v>0</v>
          </cell>
          <cell r="G424">
            <v>0</v>
          </cell>
          <cell r="H424">
            <v>2457</v>
          </cell>
          <cell r="I424">
            <v>9648.6448180632397</v>
          </cell>
          <cell r="J424">
            <v>9648.6448180632397</v>
          </cell>
        </row>
        <row r="425">
          <cell r="C425" t="str">
            <v>LOTEO SANTO TOMÁS</v>
          </cell>
          <cell r="D425">
            <v>1525</v>
          </cell>
          <cell r="E425">
            <v>0</v>
          </cell>
          <cell r="F425">
            <v>0</v>
          </cell>
          <cell r="G425">
            <v>0</v>
          </cell>
          <cell r="H425">
            <v>1525</v>
          </cell>
          <cell r="I425">
            <v>5879.6961021801371</v>
          </cell>
          <cell r="J425">
            <v>5879.6961021801371</v>
          </cell>
        </row>
        <row r="426">
          <cell r="C426">
            <v>0</v>
          </cell>
          <cell r="D426">
            <v>1525</v>
          </cell>
          <cell r="E426">
            <v>0</v>
          </cell>
          <cell r="F426">
            <v>0</v>
          </cell>
          <cell r="G426">
            <v>0</v>
          </cell>
          <cell r="H426">
            <v>1525</v>
          </cell>
          <cell r="I426">
            <v>5879.6961021801371</v>
          </cell>
          <cell r="J426">
            <v>5879.6961021801371</v>
          </cell>
        </row>
        <row r="427">
          <cell r="C427" t="str">
            <v>PUERTAS DE PADRE HURTADO</v>
          </cell>
          <cell r="D427">
            <v>4057</v>
          </cell>
          <cell r="E427">
            <v>0</v>
          </cell>
          <cell r="F427">
            <v>0</v>
          </cell>
          <cell r="G427">
            <v>0</v>
          </cell>
          <cell r="H427">
            <v>4057</v>
          </cell>
          <cell r="I427">
            <v>17891.37</v>
          </cell>
          <cell r="J427">
            <v>17891.37</v>
          </cell>
        </row>
        <row r="428">
          <cell r="C428">
            <v>0</v>
          </cell>
          <cell r="D428">
            <v>4057</v>
          </cell>
          <cell r="E428">
            <v>0</v>
          </cell>
          <cell r="F428">
            <v>0</v>
          </cell>
          <cell r="G428">
            <v>0</v>
          </cell>
          <cell r="H428">
            <v>4057</v>
          </cell>
          <cell r="I428">
            <v>17891.37</v>
          </cell>
          <cell r="J428">
            <v>17891.37</v>
          </cell>
        </row>
        <row r="429">
          <cell r="C429" t="str">
            <v>IZARRA DE LO AGUIRRE</v>
          </cell>
          <cell r="D429">
            <v>676</v>
          </cell>
          <cell r="E429">
            <v>0</v>
          </cell>
          <cell r="F429">
            <v>0</v>
          </cell>
          <cell r="G429">
            <v>0</v>
          </cell>
          <cell r="H429">
            <v>676</v>
          </cell>
          <cell r="I429">
            <v>2366</v>
          </cell>
          <cell r="J429">
            <v>2366</v>
          </cell>
        </row>
        <row r="430">
          <cell r="C430">
            <v>0</v>
          </cell>
          <cell r="D430">
            <v>676</v>
          </cell>
          <cell r="E430">
            <v>0</v>
          </cell>
          <cell r="F430">
            <v>0</v>
          </cell>
          <cell r="G430">
            <v>0</v>
          </cell>
          <cell r="H430">
            <v>676</v>
          </cell>
          <cell r="I430">
            <v>2366</v>
          </cell>
          <cell r="J430">
            <v>2366</v>
          </cell>
        </row>
        <row r="431">
          <cell r="C431" t="str">
            <v>HACIENDA BATUCO</v>
          </cell>
          <cell r="D431">
            <v>214</v>
          </cell>
          <cell r="E431">
            <v>0</v>
          </cell>
          <cell r="F431">
            <v>0</v>
          </cell>
          <cell r="G431">
            <v>0</v>
          </cell>
          <cell r="H431">
            <v>214</v>
          </cell>
          <cell r="I431">
            <v>856</v>
          </cell>
          <cell r="J431">
            <v>856</v>
          </cell>
        </row>
        <row r="432">
          <cell r="C432">
            <v>0</v>
          </cell>
          <cell r="D432">
            <v>214</v>
          </cell>
          <cell r="E432">
            <v>0</v>
          </cell>
          <cell r="F432">
            <v>0</v>
          </cell>
          <cell r="G432">
            <v>0</v>
          </cell>
          <cell r="H432">
            <v>214</v>
          </cell>
          <cell r="I432">
            <v>856</v>
          </cell>
          <cell r="J432">
            <v>856</v>
          </cell>
        </row>
        <row r="433">
          <cell r="C433" t="str">
            <v>LOTEO EL COLORADO</v>
          </cell>
          <cell r="D433">
            <v>65</v>
          </cell>
          <cell r="E433">
            <v>0</v>
          </cell>
          <cell r="F433">
            <v>0</v>
          </cell>
          <cell r="G433">
            <v>0</v>
          </cell>
          <cell r="H433">
            <v>65</v>
          </cell>
          <cell r="I433">
            <v>390</v>
          </cell>
          <cell r="J433">
            <v>390</v>
          </cell>
        </row>
        <row r="434">
          <cell r="C434">
            <v>0</v>
          </cell>
          <cell r="D434">
            <v>65</v>
          </cell>
          <cell r="E434">
            <v>0</v>
          </cell>
          <cell r="F434">
            <v>0</v>
          </cell>
          <cell r="G434">
            <v>0</v>
          </cell>
          <cell r="H434">
            <v>65</v>
          </cell>
          <cell r="I434">
            <v>390</v>
          </cell>
          <cell r="J434">
            <v>390</v>
          </cell>
        </row>
      </sheetData>
      <sheetData sheetId="8"/>
      <sheetData sheetId="9">
        <row r="1">
          <cell r="D1" t="str">
            <v>COMUNA</v>
          </cell>
          <cell r="E1" t="str">
            <v>NOMBRE DE CIUDAD</v>
          </cell>
        </row>
        <row r="2">
          <cell r="D2" t="str">
            <v>PUNTA ARENAS</v>
          </cell>
          <cell r="E2" t="str">
            <v>PUNTA ARENAS</v>
          </cell>
        </row>
        <row r="3">
          <cell r="D3" t="str">
            <v>COYHAIQUE</v>
          </cell>
          <cell r="E3" t="str">
            <v>COIHAIQUE</v>
          </cell>
        </row>
        <row r="4">
          <cell r="D4" t="str">
            <v>CASTRO</v>
          </cell>
          <cell r="E4" t="str">
            <v>CASTRO</v>
          </cell>
        </row>
        <row r="5">
          <cell r="D5" t="str">
            <v>PUERTO MONTT</v>
          </cell>
          <cell r="E5" t="str">
            <v>PUERTO MONTT-PUERTO VARAS</v>
          </cell>
        </row>
        <row r="6">
          <cell r="D6" t="str">
            <v>PUERTO VARAS</v>
          </cell>
          <cell r="E6" t="str">
            <v>PUERTO MONTT-PUERTO VARAS</v>
          </cell>
        </row>
        <row r="7">
          <cell r="D7" t="str">
            <v>OSORNO</v>
          </cell>
          <cell r="E7" t="str">
            <v>OSORNO</v>
          </cell>
        </row>
        <row r="8">
          <cell r="D8" t="str">
            <v>VALDIVIA</v>
          </cell>
          <cell r="E8" t="str">
            <v>VALDIVIA</v>
          </cell>
        </row>
        <row r="9">
          <cell r="D9" t="str">
            <v>VILLARRICA</v>
          </cell>
          <cell r="E9" t="str">
            <v>VILLARRICA</v>
          </cell>
        </row>
        <row r="10">
          <cell r="D10" t="str">
            <v>PADRE LAS CASAS</v>
          </cell>
          <cell r="E10" t="str">
            <v>TEMUCO-PADRE LAS CASAS</v>
          </cell>
        </row>
        <row r="11">
          <cell r="D11" t="str">
            <v>TEMUCO</v>
          </cell>
          <cell r="E11" t="str">
            <v>TEMUCO-PADRE LAS CASAS</v>
          </cell>
        </row>
        <row r="12">
          <cell r="D12" t="str">
            <v>ANGOL</v>
          </cell>
          <cell r="E12" t="str">
            <v>ANGOL</v>
          </cell>
        </row>
        <row r="13">
          <cell r="D13" t="str">
            <v>LOS ÁNGELES</v>
          </cell>
          <cell r="E13" t="str">
            <v>LOS ANGELES-NACIMIENTO</v>
          </cell>
        </row>
        <row r="14">
          <cell r="D14" t="str">
            <v>NACIMIENTO</v>
          </cell>
          <cell r="E14" t="str">
            <v>LOS ANGELES-NACIMIENTO</v>
          </cell>
        </row>
        <row r="15">
          <cell r="D15" t="str">
            <v>CHIGUAYANTE</v>
          </cell>
          <cell r="E15" t="str">
            <v>AM CONCEPCION</v>
          </cell>
        </row>
        <row r="16">
          <cell r="D16" t="str">
            <v>CONCEPCIÓN</v>
          </cell>
          <cell r="E16" t="str">
            <v>AM CONCEPCION</v>
          </cell>
        </row>
        <row r="17">
          <cell r="D17" t="str">
            <v>CORONEL</v>
          </cell>
          <cell r="E17" t="str">
            <v>AM CONCEPCION</v>
          </cell>
        </row>
        <row r="18">
          <cell r="D18" t="str">
            <v>HUALPÉN</v>
          </cell>
          <cell r="E18" t="str">
            <v>AM CONCEPCION</v>
          </cell>
        </row>
        <row r="19">
          <cell r="D19" t="str">
            <v>HUALQUI</v>
          </cell>
          <cell r="E19" t="str">
            <v>AM CONCEPCION</v>
          </cell>
        </row>
        <row r="20">
          <cell r="D20" t="str">
            <v>LOTA</v>
          </cell>
          <cell r="E20" t="str">
            <v>AM CONCEPCION</v>
          </cell>
        </row>
        <row r="21">
          <cell r="D21" t="str">
            <v>PENCO</v>
          </cell>
          <cell r="E21" t="str">
            <v>AM CONCEPCION</v>
          </cell>
        </row>
        <row r="22">
          <cell r="D22" t="str">
            <v>SAN PEDRO DE LA PAZ</v>
          </cell>
          <cell r="E22" t="str">
            <v>AM CONCEPCION</v>
          </cell>
        </row>
        <row r="23">
          <cell r="D23" t="str">
            <v>SANTA JUANA</v>
          </cell>
          <cell r="E23" t="str">
            <v>AM CONCEPCION</v>
          </cell>
        </row>
        <row r="24">
          <cell r="D24" t="str">
            <v>TALCAHUANO</v>
          </cell>
          <cell r="E24" t="str">
            <v>AM CONCEPCION</v>
          </cell>
        </row>
        <row r="25">
          <cell r="D25" t="str">
            <v>TOMÉ</v>
          </cell>
          <cell r="E25" t="str">
            <v>AM CONCEPCION</v>
          </cell>
        </row>
        <row r="26">
          <cell r="D26" t="str">
            <v>CHILLÁN</v>
          </cell>
          <cell r="E26" t="str">
            <v>CHILLAN-CHILLAN VIEJO</v>
          </cell>
        </row>
        <row r="27">
          <cell r="D27" t="str">
            <v>CHILLÁN VIEJO</v>
          </cell>
          <cell r="E27" t="str">
            <v>CHILLAN-CHILLAN VIEJO</v>
          </cell>
        </row>
        <row r="28">
          <cell r="D28" t="str">
            <v>SAN CARLOS</v>
          </cell>
          <cell r="E28" t="str">
            <v>SAN CARLOS</v>
          </cell>
        </row>
        <row r="29">
          <cell r="D29" t="str">
            <v>LINARES</v>
          </cell>
          <cell r="E29" t="str">
            <v>LINARES</v>
          </cell>
        </row>
        <row r="30">
          <cell r="D30" t="str">
            <v>CONSTITUCIÓN</v>
          </cell>
          <cell r="E30" t="str">
            <v>CONSTITUCION</v>
          </cell>
        </row>
        <row r="31">
          <cell r="D31" t="str">
            <v>MAULE</v>
          </cell>
          <cell r="E31" t="str">
            <v>TALCA-MAULE</v>
          </cell>
        </row>
        <row r="32">
          <cell r="D32" t="str">
            <v>TALCA</v>
          </cell>
          <cell r="E32" t="str">
            <v>TALCA-MAULE</v>
          </cell>
        </row>
        <row r="33">
          <cell r="D33" t="str">
            <v>CURICÓ</v>
          </cell>
          <cell r="E33" t="str">
            <v>CURICO-RAUCO-ROMERAL</v>
          </cell>
        </row>
        <row r="34">
          <cell r="D34" t="str">
            <v>RAUCO</v>
          </cell>
          <cell r="E34" t="str">
            <v>CURICO-RAUCO-ROMERAL</v>
          </cell>
        </row>
        <row r="35">
          <cell r="D35" t="str">
            <v>ROMERAL</v>
          </cell>
          <cell r="E35" t="str">
            <v>CURICO-RAUCO-ROMERAL</v>
          </cell>
        </row>
        <row r="36">
          <cell r="D36" t="str">
            <v>SAN FERNANDO</v>
          </cell>
          <cell r="E36" t="str">
            <v>SAN FERNANDO</v>
          </cell>
        </row>
        <row r="37">
          <cell r="D37" t="str">
            <v>RENGO</v>
          </cell>
          <cell r="E37" t="str">
            <v>RENGO</v>
          </cell>
        </row>
        <row r="38">
          <cell r="D38" t="str">
            <v>MACHALÍ</v>
          </cell>
          <cell r="E38" t="str">
            <v>RANCAGUA-MACHALI</v>
          </cell>
        </row>
        <row r="39">
          <cell r="D39" t="str">
            <v>RANCAGUA</v>
          </cell>
          <cell r="E39" t="str">
            <v>RANCAGUA-MACHALI</v>
          </cell>
        </row>
        <row r="40">
          <cell r="D40" t="str">
            <v>MELIPILLA</v>
          </cell>
          <cell r="E40" t="str">
            <v>MELIPILLA</v>
          </cell>
        </row>
        <row r="41">
          <cell r="D41" t="str">
            <v>CERRILLOS</v>
          </cell>
          <cell r="E41" t="str">
            <v>AM SANTIAGO</v>
          </cell>
        </row>
        <row r="42">
          <cell r="D42" t="str">
            <v>CERRO NAVIA</v>
          </cell>
          <cell r="E42" t="str">
            <v>AM SANTIAGO</v>
          </cell>
        </row>
        <row r="43">
          <cell r="D43" t="str">
            <v>CONCHALÍ</v>
          </cell>
          <cell r="E43" t="str">
            <v>AM SANTIAGO</v>
          </cell>
        </row>
        <row r="44">
          <cell r="D44" t="str">
            <v>EL BOSQUE</v>
          </cell>
          <cell r="E44" t="str">
            <v>AM SANTIAGO</v>
          </cell>
        </row>
        <row r="45">
          <cell r="D45" t="str">
            <v>ESTACIÓN CENTRAL</v>
          </cell>
          <cell r="E45" t="str">
            <v>AM SANTIAGO</v>
          </cell>
        </row>
        <row r="46">
          <cell r="D46" t="str">
            <v>HUECHURABA</v>
          </cell>
          <cell r="E46" t="str">
            <v>AM SANTIAGO</v>
          </cell>
        </row>
        <row r="47">
          <cell r="D47" t="str">
            <v>INDEPENDENCIA</v>
          </cell>
          <cell r="E47" t="str">
            <v>AM SANTIAGO</v>
          </cell>
        </row>
        <row r="48">
          <cell r="D48" t="str">
            <v>LA CISTERNA</v>
          </cell>
          <cell r="E48" t="str">
            <v>AM SANTIAGO</v>
          </cell>
        </row>
        <row r="49">
          <cell r="D49" t="str">
            <v>LA FLORIDA</v>
          </cell>
          <cell r="E49" t="str">
            <v>AM SANTIAGO</v>
          </cell>
        </row>
        <row r="50">
          <cell r="D50" t="str">
            <v>LA GRANJA</v>
          </cell>
          <cell r="E50" t="str">
            <v>AM SANTIAGO</v>
          </cell>
        </row>
        <row r="51">
          <cell r="D51" t="str">
            <v>LA PINTANA</v>
          </cell>
          <cell r="E51" t="str">
            <v>AM SANTIAGO</v>
          </cell>
        </row>
        <row r="52">
          <cell r="D52" t="str">
            <v>LA REINA</v>
          </cell>
          <cell r="E52" t="str">
            <v>AM SANTIAGO</v>
          </cell>
        </row>
        <row r="53">
          <cell r="D53" t="str">
            <v>LAS CONDES</v>
          </cell>
          <cell r="E53" t="str">
            <v>AM SANTIAGO</v>
          </cell>
        </row>
        <row r="54">
          <cell r="D54" t="str">
            <v>LO BARNECHEA</v>
          </cell>
          <cell r="E54" t="str">
            <v>AM SANTIAGO</v>
          </cell>
        </row>
        <row r="55">
          <cell r="D55" t="str">
            <v>LO ESPEJO</v>
          </cell>
          <cell r="E55" t="str">
            <v>AM SANTIAGO</v>
          </cell>
        </row>
        <row r="56">
          <cell r="D56" t="str">
            <v>LO PRADO</v>
          </cell>
          <cell r="E56" t="str">
            <v>AM SANTIAGO</v>
          </cell>
        </row>
        <row r="57">
          <cell r="D57" t="str">
            <v>MACUL</v>
          </cell>
          <cell r="E57" t="str">
            <v>AM SANTIAGO</v>
          </cell>
        </row>
        <row r="58">
          <cell r="D58" t="str">
            <v>MAIPÚ</v>
          </cell>
          <cell r="E58" t="str">
            <v>AM SANTIAGO</v>
          </cell>
        </row>
        <row r="59">
          <cell r="D59" t="str">
            <v>ÑUÑOA</v>
          </cell>
          <cell r="E59" t="str">
            <v>AM SANTIAGO</v>
          </cell>
        </row>
        <row r="60">
          <cell r="D60" t="str">
            <v>PEDRO AGUIRRE CERDA</v>
          </cell>
          <cell r="E60" t="str">
            <v>AM SANTIAGO</v>
          </cell>
        </row>
        <row r="61">
          <cell r="D61" t="str">
            <v>PEÑALOLÉN</v>
          </cell>
          <cell r="E61" t="str">
            <v>AM SANTIAGO</v>
          </cell>
        </row>
        <row r="62">
          <cell r="D62" t="str">
            <v>PROVIDENCIA</v>
          </cell>
          <cell r="E62" t="str">
            <v>AM SANTIAGO</v>
          </cell>
        </row>
        <row r="63">
          <cell r="D63" t="str">
            <v>PUDAHUEL</v>
          </cell>
          <cell r="E63" t="str">
            <v>AM SANTIAGO</v>
          </cell>
        </row>
        <row r="64">
          <cell r="D64" t="str">
            <v>QUILICURA</v>
          </cell>
          <cell r="E64" t="str">
            <v>AM SANTIAGO</v>
          </cell>
        </row>
        <row r="65">
          <cell r="D65" t="str">
            <v>QUINTA NORMAL</v>
          </cell>
          <cell r="E65" t="str">
            <v>AM SANTIAGO</v>
          </cell>
        </row>
        <row r="66">
          <cell r="D66" t="str">
            <v>RECOLETA</v>
          </cell>
          <cell r="E66" t="str">
            <v>AM SANTIAGO</v>
          </cell>
        </row>
        <row r="67">
          <cell r="D67" t="str">
            <v>RENCA</v>
          </cell>
          <cell r="E67" t="str">
            <v>AM SANTIAGO</v>
          </cell>
        </row>
        <row r="68">
          <cell r="D68" t="str">
            <v>SAN JOAQUÍN</v>
          </cell>
          <cell r="E68" t="str">
            <v>AM SANTIAGO</v>
          </cell>
        </row>
        <row r="69">
          <cell r="D69" t="str">
            <v>SAN MIGUEL</v>
          </cell>
          <cell r="E69" t="str">
            <v>AM SANTIAGO</v>
          </cell>
        </row>
        <row r="70">
          <cell r="D70" t="str">
            <v>SAN RAMÓN</v>
          </cell>
          <cell r="E70" t="str">
            <v>AM SANTIAGO</v>
          </cell>
        </row>
        <row r="71">
          <cell r="D71" t="str">
            <v>SANTIAGO</v>
          </cell>
          <cell r="E71" t="str">
            <v>AM SANTIAGO</v>
          </cell>
        </row>
        <row r="72">
          <cell r="D72" t="str">
            <v>VITACURA</v>
          </cell>
          <cell r="E72" t="str">
            <v>AM SANTIAGO</v>
          </cell>
        </row>
        <row r="73">
          <cell r="D73" t="str">
            <v>PIRQUE</v>
          </cell>
          <cell r="E73" t="str">
            <v>AM SANTIAGO</v>
          </cell>
        </row>
        <row r="74">
          <cell r="D74" t="str">
            <v>PUENTE ALTO</v>
          </cell>
          <cell r="E74" t="str">
            <v>AM SANTIAGO</v>
          </cell>
        </row>
        <row r="75">
          <cell r="D75" t="str">
            <v>SAN JOSÉ DE MAIPO</v>
          </cell>
          <cell r="E75" t="str">
            <v>AM SANTIAGO</v>
          </cell>
        </row>
        <row r="76">
          <cell r="D76" t="str">
            <v>EL MONTE</v>
          </cell>
          <cell r="E76" t="str">
            <v>AM SANTIAGO</v>
          </cell>
        </row>
        <row r="77">
          <cell r="D77" t="str">
            <v>ISLA DE MAIPO</v>
          </cell>
          <cell r="E77" t="str">
            <v>AM SANTIAGO</v>
          </cell>
        </row>
        <row r="78">
          <cell r="D78" t="str">
            <v>PADRE HURTADO</v>
          </cell>
          <cell r="E78" t="str">
            <v>AM SANTIAGO</v>
          </cell>
        </row>
        <row r="79">
          <cell r="D79" t="str">
            <v>PEÑAFLOR</v>
          </cell>
          <cell r="E79" t="str">
            <v>AM SANTIAGO</v>
          </cell>
        </row>
        <row r="80">
          <cell r="D80" t="str">
            <v>TALAGANTE</v>
          </cell>
          <cell r="E80" t="str">
            <v>AM SANTIAGO</v>
          </cell>
        </row>
        <row r="81">
          <cell r="D81" t="str">
            <v>COLINA</v>
          </cell>
          <cell r="E81" t="str">
            <v>AM SANTIAGO</v>
          </cell>
        </row>
        <row r="82">
          <cell r="D82" t="str">
            <v>LAMPA</v>
          </cell>
          <cell r="E82" t="str">
            <v>AM SANTIAGO</v>
          </cell>
        </row>
        <row r="83">
          <cell r="D83" t="str">
            <v>TILTIL</v>
          </cell>
          <cell r="E83" t="str">
            <v>AM SANTIAGO</v>
          </cell>
        </row>
        <row r="84">
          <cell r="D84" t="str">
            <v>BUIN</v>
          </cell>
          <cell r="E84" t="str">
            <v>AM SANTIAGO</v>
          </cell>
        </row>
        <row r="85">
          <cell r="D85" t="str">
            <v>CALERA DE TANGO</v>
          </cell>
          <cell r="E85" t="str">
            <v>AM SANTIAGO</v>
          </cell>
        </row>
        <row r="86">
          <cell r="D86" t="str">
            <v>PAINE</v>
          </cell>
          <cell r="E86" t="str">
            <v>AM SANTIAGO</v>
          </cell>
        </row>
        <row r="87">
          <cell r="D87" t="str">
            <v>SAN BERNARDO</v>
          </cell>
          <cell r="E87" t="str">
            <v>AM SANTIAGO</v>
          </cell>
        </row>
        <row r="88">
          <cell r="D88" t="str">
            <v>SAN ANTONIO</v>
          </cell>
          <cell r="E88" t="str">
            <v>SAN ANTONIO-SANTO DOMINGO-CARTAGENA</v>
          </cell>
        </row>
        <row r="89">
          <cell r="D89" t="str">
            <v>SANTO DOMINGO</v>
          </cell>
          <cell r="E89" t="str">
            <v>SAN ANTONIO-SANTO DOMINGO-CARTAGENA</v>
          </cell>
        </row>
        <row r="90">
          <cell r="D90" t="str">
            <v>CARTAGENA</v>
          </cell>
          <cell r="E90" t="str">
            <v>SAN ANTONIO-SANTO DOMINGO-CARTAGENA</v>
          </cell>
        </row>
        <row r="91">
          <cell r="D91" t="str">
            <v>LIMACHE</v>
          </cell>
          <cell r="E91" t="str">
            <v>AM VALPARAISO</v>
          </cell>
        </row>
        <row r="92">
          <cell r="D92" t="str">
            <v>QUILPUÉ</v>
          </cell>
          <cell r="E92" t="str">
            <v>AM VALPARAISO</v>
          </cell>
        </row>
        <row r="93">
          <cell r="D93" t="str">
            <v>VILLA ALEMANA</v>
          </cell>
          <cell r="E93" t="str">
            <v>AM VALPARAISO</v>
          </cell>
        </row>
        <row r="94">
          <cell r="D94" t="str">
            <v>CASABLANCA</v>
          </cell>
          <cell r="E94" t="str">
            <v>AM VALPARAISO</v>
          </cell>
        </row>
        <row r="95">
          <cell r="D95" t="str">
            <v>CONCÓN</v>
          </cell>
          <cell r="E95" t="str">
            <v>AM VALPARAISO</v>
          </cell>
        </row>
        <row r="96">
          <cell r="D96" t="str">
            <v>PUCHUNCAVÍ</v>
          </cell>
          <cell r="E96" t="str">
            <v>AM VALPARAISO</v>
          </cell>
        </row>
        <row r="97">
          <cell r="D97" t="str">
            <v>QUINTERO</v>
          </cell>
          <cell r="E97" t="str">
            <v>AM VALPARAISO</v>
          </cell>
        </row>
        <row r="98">
          <cell r="D98" t="str">
            <v>VALPARAÍSO</v>
          </cell>
          <cell r="E98" t="str">
            <v>AM VALPARAISO</v>
          </cell>
        </row>
        <row r="99">
          <cell r="D99" t="str">
            <v>VIÑA DEL MAR</v>
          </cell>
          <cell r="E99" t="str">
            <v>AM VALPARAISO</v>
          </cell>
        </row>
        <row r="100">
          <cell r="D100" t="str">
            <v>QUILLOTA</v>
          </cell>
          <cell r="E100" t="str">
            <v>QUILLOTA-LA CALERA-HIJUELAS-LA CRUZ</v>
          </cell>
        </row>
        <row r="101">
          <cell r="D101" t="str">
            <v>CALERA</v>
          </cell>
          <cell r="E101" t="str">
            <v>QUILLOTA-LA CALERA-HIJUELAS-LA CRUZ</v>
          </cell>
        </row>
        <row r="102">
          <cell r="D102" t="str">
            <v>HIJUELAS</v>
          </cell>
          <cell r="E102" t="str">
            <v>QUILLOTA-LA CALERA-HIJUELAS-LA CRUZ</v>
          </cell>
        </row>
        <row r="103">
          <cell r="D103" t="str">
            <v>LA CRUZ</v>
          </cell>
          <cell r="E103" t="str">
            <v>QUILLOTA-LA CALERA-HIJUELAS-LA CRUZ</v>
          </cell>
        </row>
        <row r="104">
          <cell r="D104" t="str">
            <v>LOS ANDES</v>
          </cell>
          <cell r="E104" t="str">
            <v>LOS ANDES-SAN ESTEBAN</v>
          </cell>
        </row>
        <row r="105">
          <cell r="D105" t="str">
            <v>SAN ESTEBAN</v>
          </cell>
          <cell r="E105" t="str">
            <v>LOS ANDES-SAN ESTEBAN</v>
          </cell>
        </row>
        <row r="106">
          <cell r="D106" t="str">
            <v>SAN FELIPE</v>
          </cell>
          <cell r="E106" t="str">
            <v>SAN FELIPE</v>
          </cell>
        </row>
        <row r="107">
          <cell r="D107" t="str">
            <v>OVALLE</v>
          </cell>
          <cell r="E107" t="str">
            <v>OVALLE</v>
          </cell>
        </row>
        <row r="108">
          <cell r="D108" t="str">
            <v>COQUIMBO</v>
          </cell>
          <cell r="E108" t="str">
            <v>COQUIMBO-LA SERENA</v>
          </cell>
        </row>
        <row r="109">
          <cell r="D109" t="str">
            <v>LA SERENA</v>
          </cell>
          <cell r="E109" t="str">
            <v>COQUIMBO-LA SERENA</v>
          </cell>
        </row>
        <row r="110">
          <cell r="D110" t="str">
            <v>VALLENAR</v>
          </cell>
          <cell r="E110" t="str">
            <v>VALLENAR</v>
          </cell>
        </row>
        <row r="111">
          <cell r="D111" t="str">
            <v>COPIAPÓ</v>
          </cell>
          <cell r="E111" t="str">
            <v>COPIAPO-TIERRA AMARILLA</v>
          </cell>
        </row>
        <row r="112">
          <cell r="D112" t="str">
            <v>TIERRA AMARILLA</v>
          </cell>
          <cell r="E112" t="str">
            <v>COPIAPO-TIERRA AMARILLA</v>
          </cell>
        </row>
        <row r="113">
          <cell r="D113" t="str">
            <v>ANTOFAGASTA</v>
          </cell>
          <cell r="E113" t="str">
            <v>ANTOFAGASTA</v>
          </cell>
        </row>
        <row r="114">
          <cell r="D114" t="str">
            <v>CALAMA</v>
          </cell>
          <cell r="E114" t="str">
            <v>CALAMA</v>
          </cell>
        </row>
        <row r="115">
          <cell r="D115" t="str">
            <v>ALTO HOSPICIO</v>
          </cell>
          <cell r="E115" t="str">
            <v>IQUIQUE-ALTO HOSPICIO</v>
          </cell>
        </row>
        <row r="116">
          <cell r="D116" t="str">
            <v>IQUIQUE</v>
          </cell>
          <cell r="E116" t="str">
            <v>IQUIQUE-ALTO HOSPICIO</v>
          </cell>
        </row>
        <row r="117">
          <cell r="D117" t="str">
            <v>ARICA</v>
          </cell>
          <cell r="E117" t="str">
            <v>ARICA</v>
          </cell>
        </row>
        <row r="118">
          <cell r="D118" t="str">
            <v>OLMUE</v>
          </cell>
          <cell r="E118" t="str">
            <v>AM VALPARAISO</v>
          </cell>
        </row>
      </sheetData>
      <sheetData sheetId="10"/>
      <sheetData sheetId="11">
        <row r="1">
          <cell r="A1" t="str">
            <v>ACHAO</v>
          </cell>
        </row>
        <row r="2">
          <cell r="A2" t="str">
            <v>ALGARROBO</v>
          </cell>
          <cell r="B2" t="str">
            <v>*</v>
          </cell>
        </row>
        <row r="3">
          <cell r="A3" t="str">
            <v>ALGARROBO NORTE</v>
          </cell>
          <cell r="B3" t="str">
            <v>*</v>
          </cell>
        </row>
        <row r="4">
          <cell r="A4" t="str">
            <v>ALTO DE ZAPALLAR</v>
          </cell>
          <cell r="B4" t="str">
            <v>*</v>
          </cell>
        </row>
        <row r="5">
          <cell r="A5" t="str">
            <v>ANCUD</v>
          </cell>
          <cell r="B5" t="str">
            <v>*</v>
          </cell>
        </row>
        <row r="6">
          <cell r="A6" t="str">
            <v>ANDACOLLO</v>
          </cell>
          <cell r="B6" t="str">
            <v>*</v>
          </cell>
        </row>
        <row r="7">
          <cell r="A7" t="str">
            <v>BOCA DE RAPEL</v>
          </cell>
          <cell r="B7" t="str">
            <v>*</v>
          </cell>
        </row>
        <row r="8">
          <cell r="A8" t="str">
            <v>CABILDO</v>
          </cell>
          <cell r="B8" t="str">
            <v>*</v>
          </cell>
        </row>
        <row r="9">
          <cell r="A9" t="str">
            <v>CACHAGUA</v>
          </cell>
          <cell r="B9" t="str">
            <v>*</v>
          </cell>
        </row>
        <row r="10">
          <cell r="A10" t="str">
            <v>CAJON</v>
          </cell>
          <cell r="B10" t="str">
            <v>*</v>
          </cell>
        </row>
        <row r="11">
          <cell r="A11" t="str">
            <v>CALLE LARGA</v>
          </cell>
          <cell r="B11" t="str">
            <v>*</v>
          </cell>
        </row>
        <row r="12">
          <cell r="A12" t="str">
            <v>CANELA ALTA</v>
          </cell>
          <cell r="B12" t="str">
            <v>*</v>
          </cell>
        </row>
        <row r="13">
          <cell r="A13" t="str">
            <v>CANELA BAJA</v>
          </cell>
          <cell r="B13" t="str">
            <v>*</v>
          </cell>
        </row>
        <row r="14">
          <cell r="A14" t="str">
            <v>CAÑETE</v>
          </cell>
          <cell r="B14" t="str">
            <v>*</v>
          </cell>
        </row>
        <row r="15">
          <cell r="A15" t="str">
            <v>CAPITAN PASTENE</v>
          </cell>
          <cell r="B15" t="str">
            <v>*</v>
          </cell>
        </row>
        <row r="16">
          <cell r="A16" t="str">
            <v>CARAHUE</v>
          </cell>
          <cell r="B16" t="str">
            <v>*</v>
          </cell>
        </row>
        <row r="17">
          <cell r="A17" t="str">
            <v>CATEMU</v>
          </cell>
          <cell r="B17" t="str">
            <v>*</v>
          </cell>
        </row>
        <row r="18">
          <cell r="A18" t="str">
            <v>CAUQUENES</v>
          </cell>
          <cell r="B18" t="str">
            <v>*</v>
          </cell>
        </row>
        <row r="19">
          <cell r="A19" t="str">
            <v>CHAITEN</v>
          </cell>
          <cell r="B19" t="str">
            <v>*</v>
          </cell>
        </row>
        <row r="20">
          <cell r="A20" t="str">
            <v>CHANCO</v>
          </cell>
          <cell r="B20" t="str">
            <v>*</v>
          </cell>
        </row>
        <row r="21">
          <cell r="A21" t="str">
            <v>CHAÑARAL ALTO</v>
          </cell>
          <cell r="B21" t="str">
            <v>*</v>
          </cell>
        </row>
        <row r="22">
          <cell r="A22" t="str">
            <v>CHEPICA</v>
          </cell>
          <cell r="B22" t="str">
            <v>*</v>
          </cell>
        </row>
        <row r="23">
          <cell r="A23" t="str">
            <v>CHERQUENCO</v>
          </cell>
          <cell r="B23" t="str">
            <v>*</v>
          </cell>
        </row>
        <row r="24">
          <cell r="A24" t="str">
            <v>CHIMBARONGO</v>
          </cell>
          <cell r="B24" t="str">
            <v>*</v>
          </cell>
        </row>
        <row r="25">
          <cell r="A25" t="str">
            <v>CHINCOLCO</v>
          </cell>
          <cell r="B25" t="str">
            <v>*</v>
          </cell>
        </row>
        <row r="26">
          <cell r="A26" t="str">
            <v>CHOL CHOL</v>
          </cell>
          <cell r="B26" t="str">
            <v>*</v>
          </cell>
        </row>
        <row r="27">
          <cell r="A27" t="str">
            <v>CHONCHI</v>
          </cell>
          <cell r="B27" t="str">
            <v>*</v>
          </cell>
        </row>
        <row r="28">
          <cell r="A28" t="str">
            <v>CODEGUA</v>
          </cell>
          <cell r="B28" t="str">
            <v>*</v>
          </cell>
        </row>
        <row r="29">
          <cell r="A29" t="str">
            <v>COINCO</v>
          </cell>
          <cell r="B29" t="str">
            <v>*</v>
          </cell>
        </row>
        <row r="30">
          <cell r="A30" t="str">
            <v>COLLIPULLI</v>
          </cell>
          <cell r="B30" t="str">
            <v>*</v>
          </cell>
        </row>
        <row r="31">
          <cell r="A31" t="str">
            <v>COLTAUCO</v>
          </cell>
          <cell r="B31" t="str">
            <v>*</v>
          </cell>
        </row>
        <row r="32">
          <cell r="A32" t="str">
            <v>COMBARBALA</v>
          </cell>
          <cell r="B32" t="str">
            <v>*</v>
          </cell>
        </row>
        <row r="33">
          <cell r="A33" t="str">
            <v>CORRAL</v>
          </cell>
          <cell r="B33" t="str">
            <v>*</v>
          </cell>
        </row>
        <row r="34">
          <cell r="A34" t="str">
            <v>CORTE ALTO</v>
          </cell>
          <cell r="B34" t="str">
            <v>*</v>
          </cell>
        </row>
        <row r="35">
          <cell r="A35" t="str">
            <v>CUNCO</v>
          </cell>
          <cell r="B35" t="str">
            <v>*</v>
          </cell>
        </row>
        <row r="36">
          <cell r="A36" t="str">
            <v>CURACAUTIN</v>
          </cell>
          <cell r="B36" t="str">
            <v>*</v>
          </cell>
        </row>
        <row r="37">
          <cell r="A37" t="str">
            <v>CURANIPE</v>
          </cell>
          <cell r="B37" t="str">
            <v>*</v>
          </cell>
        </row>
        <row r="38">
          <cell r="A38" t="str">
            <v>CUREPTO</v>
          </cell>
          <cell r="B38" t="str">
            <v>*</v>
          </cell>
        </row>
        <row r="39">
          <cell r="A39" t="str">
            <v>DALCAHUE</v>
          </cell>
          <cell r="B39" t="str">
            <v>*</v>
          </cell>
        </row>
        <row r="40">
          <cell r="A40" t="str">
            <v>DIEGO DE ALMAGRO</v>
          </cell>
          <cell r="B40" t="str">
            <v>*</v>
          </cell>
        </row>
        <row r="41">
          <cell r="A41" t="str">
            <v>DOÑIHUE</v>
          </cell>
          <cell r="B41" t="str">
            <v>*</v>
          </cell>
        </row>
        <row r="42">
          <cell r="A42" t="str">
            <v>EL PALQUI</v>
          </cell>
          <cell r="B42" t="str">
            <v>*</v>
          </cell>
        </row>
        <row r="43">
          <cell r="A43" t="str">
            <v>EL QUISCO</v>
          </cell>
          <cell r="B43" t="str">
            <v>*</v>
          </cell>
        </row>
        <row r="44">
          <cell r="A44" t="str">
            <v>EL SALADO</v>
          </cell>
          <cell r="B44" t="str">
            <v>*</v>
          </cell>
        </row>
        <row r="45">
          <cell r="A45" t="str">
            <v>EL TABO</v>
          </cell>
          <cell r="B45" t="str">
            <v>*</v>
          </cell>
        </row>
        <row r="46">
          <cell r="A46" t="str">
            <v>EMPEDRADO</v>
          </cell>
          <cell r="B46" t="str">
            <v>*</v>
          </cell>
        </row>
        <row r="47">
          <cell r="A47" t="str">
            <v>ERCILLA</v>
          </cell>
          <cell r="B47" t="str">
            <v>*</v>
          </cell>
        </row>
        <row r="48">
          <cell r="A48" t="str">
            <v>FREIRE</v>
          </cell>
          <cell r="B48" t="str">
            <v>*</v>
          </cell>
        </row>
        <row r="49">
          <cell r="A49" t="str">
            <v>FRESIA</v>
          </cell>
          <cell r="B49" t="str">
            <v>*</v>
          </cell>
        </row>
        <row r="50">
          <cell r="A50" t="str">
            <v>FRUTILLAR</v>
          </cell>
          <cell r="B50" t="str">
            <v>*</v>
          </cell>
        </row>
        <row r="51">
          <cell r="A51" t="str">
            <v>FUTALEUFU</v>
          </cell>
          <cell r="B51" t="str">
            <v>*</v>
          </cell>
        </row>
        <row r="52">
          <cell r="A52" t="str">
            <v>FUTRONO</v>
          </cell>
          <cell r="B52" t="str">
            <v>*</v>
          </cell>
        </row>
        <row r="53">
          <cell r="A53" t="str">
            <v>GALVARINO</v>
          </cell>
          <cell r="B53" t="str">
            <v>*</v>
          </cell>
        </row>
        <row r="54">
          <cell r="A54" t="str">
            <v>GORBEA</v>
          </cell>
          <cell r="B54" t="str">
            <v>*</v>
          </cell>
        </row>
        <row r="55">
          <cell r="A55" t="str">
            <v>GUALLECO</v>
          </cell>
          <cell r="B55" t="str">
            <v>*</v>
          </cell>
        </row>
        <row r="56">
          <cell r="A56" t="str">
            <v>HACIENDA BATUCO</v>
          </cell>
          <cell r="B56" t="str">
            <v>*</v>
          </cell>
        </row>
        <row r="57">
          <cell r="A57" t="str">
            <v>HUARA</v>
          </cell>
          <cell r="B57" t="str">
            <v>*</v>
          </cell>
        </row>
        <row r="58">
          <cell r="A58" t="str">
            <v>ILLAPEL</v>
          </cell>
          <cell r="B58" t="str">
            <v>*</v>
          </cell>
        </row>
        <row r="59">
          <cell r="A59" t="str">
            <v>ILOCA</v>
          </cell>
          <cell r="B59" t="str">
            <v>*</v>
          </cell>
        </row>
        <row r="60">
          <cell r="A60" t="str">
            <v>ISLA NEGRA</v>
          </cell>
          <cell r="B60" t="str">
            <v>*</v>
          </cell>
        </row>
        <row r="61">
          <cell r="A61" t="str">
            <v>LA HUAYCA</v>
          </cell>
          <cell r="B61" t="str">
            <v>*</v>
          </cell>
        </row>
        <row r="62">
          <cell r="A62" t="str">
            <v>LA LAGUNA</v>
          </cell>
          <cell r="B62" t="str">
            <v>*</v>
          </cell>
        </row>
        <row r="63">
          <cell r="A63" t="str">
            <v>LA LIGUA</v>
          </cell>
          <cell r="B63" t="str">
            <v>*</v>
          </cell>
        </row>
        <row r="64">
          <cell r="A64" t="str">
            <v>LA PUNTA</v>
          </cell>
          <cell r="B64" t="str">
            <v>*</v>
          </cell>
        </row>
        <row r="65">
          <cell r="A65" t="str">
            <v>LA TIRANA</v>
          </cell>
          <cell r="B65" t="str">
            <v>*</v>
          </cell>
        </row>
        <row r="66">
          <cell r="A66" t="str">
            <v>LA UNION</v>
          </cell>
          <cell r="B66" t="str">
            <v>*</v>
          </cell>
        </row>
        <row r="67">
          <cell r="A67" t="str">
            <v>LAGO RANCO</v>
          </cell>
          <cell r="B67" t="str">
            <v>*</v>
          </cell>
        </row>
        <row r="68">
          <cell r="A68" t="str">
            <v>LANCO</v>
          </cell>
          <cell r="B68" t="str">
            <v>*</v>
          </cell>
        </row>
        <row r="69">
          <cell r="A69" t="str">
            <v>LAS BRISAS DE MIRASOL</v>
          </cell>
          <cell r="B69" t="str">
            <v>*</v>
          </cell>
        </row>
        <row r="70">
          <cell r="A70" t="str">
            <v>LAS CABRAS</v>
          </cell>
          <cell r="B70" t="str">
            <v>*</v>
          </cell>
        </row>
        <row r="71">
          <cell r="A71" t="str">
            <v>LAS CRUCES</v>
          </cell>
          <cell r="B71" t="str">
            <v>*</v>
          </cell>
        </row>
        <row r="72">
          <cell r="A72" t="str">
            <v>LASTARRIA</v>
          </cell>
          <cell r="B72" t="str">
            <v>*</v>
          </cell>
        </row>
        <row r="73">
          <cell r="A73" t="str">
            <v>LAUTARO</v>
          </cell>
          <cell r="B73" t="str">
            <v>*</v>
          </cell>
        </row>
        <row r="74">
          <cell r="A74" t="str">
            <v>LICANTEN</v>
          </cell>
          <cell r="B74" t="str">
            <v>*</v>
          </cell>
        </row>
        <row r="75">
          <cell r="A75" t="str">
            <v>LLANQUIHUE</v>
          </cell>
          <cell r="B75" t="str">
            <v>*</v>
          </cell>
        </row>
        <row r="76">
          <cell r="A76" t="str">
            <v>LLAY LLAY</v>
          </cell>
          <cell r="B76" t="str">
            <v>*</v>
          </cell>
        </row>
        <row r="77">
          <cell r="A77" t="str">
            <v>LO MIRANDA</v>
          </cell>
          <cell r="B77" t="str">
            <v>*</v>
          </cell>
        </row>
        <row r="78">
          <cell r="A78" t="str">
            <v>LOLOL</v>
          </cell>
          <cell r="B78" t="str">
            <v>*</v>
          </cell>
        </row>
        <row r="79">
          <cell r="A79" t="str">
            <v>LONCOCHE</v>
          </cell>
          <cell r="B79" t="str">
            <v>*</v>
          </cell>
        </row>
        <row r="80">
          <cell r="A80" t="str">
            <v>LONGAVI</v>
          </cell>
          <cell r="B80" t="str">
            <v>*</v>
          </cell>
        </row>
        <row r="81">
          <cell r="A81" t="str">
            <v>LONQUIMAY</v>
          </cell>
          <cell r="B81" t="str">
            <v>*</v>
          </cell>
        </row>
        <row r="82">
          <cell r="A82" t="str">
            <v>LONTUE</v>
          </cell>
          <cell r="B82" t="str">
            <v>*</v>
          </cell>
        </row>
        <row r="83">
          <cell r="A83" t="str">
            <v>LOS LAGOS</v>
          </cell>
          <cell r="B83" t="str">
            <v>*</v>
          </cell>
        </row>
        <row r="84">
          <cell r="A84" t="str">
            <v>LOS MOLLES</v>
          </cell>
          <cell r="B84" t="str">
            <v>*</v>
          </cell>
        </row>
        <row r="85">
          <cell r="A85" t="str">
            <v>LOS MUERMOS</v>
          </cell>
          <cell r="B85" t="str">
            <v>*</v>
          </cell>
        </row>
        <row r="86">
          <cell r="A86" t="str">
            <v>LOS SAUCES</v>
          </cell>
          <cell r="B86" t="str">
            <v>*</v>
          </cell>
        </row>
        <row r="87">
          <cell r="A87" t="str">
            <v>LOS VILOS</v>
          </cell>
          <cell r="B87" t="str">
            <v>*</v>
          </cell>
        </row>
        <row r="88">
          <cell r="A88" t="str">
            <v>LOTEO EL COLORADO</v>
          </cell>
          <cell r="B88" t="str">
            <v>*</v>
          </cell>
        </row>
        <row r="89">
          <cell r="A89" t="str">
            <v>LUMACO</v>
          </cell>
          <cell r="B89" t="str">
            <v>*</v>
          </cell>
        </row>
        <row r="90">
          <cell r="A90" t="str">
            <v>MAFIL</v>
          </cell>
          <cell r="B90" t="str">
            <v>*</v>
          </cell>
        </row>
        <row r="91">
          <cell r="A91" t="str">
            <v>MALLOA</v>
          </cell>
          <cell r="B91" t="str">
            <v>*</v>
          </cell>
        </row>
        <row r="92">
          <cell r="A92" t="str">
            <v>MATILLA</v>
          </cell>
          <cell r="B92" t="str">
            <v>*</v>
          </cell>
        </row>
        <row r="93">
          <cell r="A93" t="str">
            <v>MAULLIN</v>
          </cell>
          <cell r="B93" t="str">
            <v>*</v>
          </cell>
        </row>
        <row r="94">
          <cell r="A94" t="str">
            <v>MEJILLONES</v>
          </cell>
          <cell r="B94" t="str">
            <v>*</v>
          </cell>
        </row>
        <row r="95">
          <cell r="A95" t="str">
            <v>MININCO</v>
          </cell>
          <cell r="B95" t="str">
            <v>*</v>
          </cell>
        </row>
        <row r="96">
          <cell r="A96" t="str">
            <v>MIRASOL ALGARROBO</v>
          </cell>
          <cell r="B96" t="str">
            <v>*</v>
          </cell>
        </row>
        <row r="97">
          <cell r="A97" t="str">
            <v>MOLINA</v>
          </cell>
          <cell r="B97" t="str">
            <v>*</v>
          </cell>
        </row>
        <row r="98">
          <cell r="A98" t="str">
            <v>MONTE PATRIA</v>
          </cell>
          <cell r="B98" t="str">
            <v>*</v>
          </cell>
        </row>
        <row r="99">
          <cell r="A99" t="str">
            <v>NANCAGUA</v>
          </cell>
          <cell r="B99" t="str">
            <v>*</v>
          </cell>
        </row>
        <row r="100">
          <cell r="A100" t="str">
            <v>NAVIDAD</v>
          </cell>
          <cell r="B100" t="str">
            <v>*</v>
          </cell>
        </row>
        <row r="101">
          <cell r="A101" t="str">
            <v>NOGALES</v>
          </cell>
          <cell r="B101" t="str">
            <v>*</v>
          </cell>
        </row>
        <row r="102">
          <cell r="A102" t="str">
            <v>NUEVA IMPERIAL</v>
          </cell>
          <cell r="B102" t="str">
            <v>*</v>
          </cell>
        </row>
        <row r="103">
          <cell r="A103" t="str">
            <v>NUEVA TOLTEN</v>
          </cell>
          <cell r="B103" t="str">
            <v>*</v>
          </cell>
        </row>
        <row r="104">
          <cell r="A104" t="str">
            <v>OLIVAR ALTO</v>
          </cell>
          <cell r="B104" t="str">
            <v>*</v>
          </cell>
        </row>
        <row r="105">
          <cell r="A105" t="str">
            <v>PAIHUANO</v>
          </cell>
          <cell r="B105" t="str">
            <v>*</v>
          </cell>
        </row>
        <row r="106">
          <cell r="A106" t="str">
            <v>PAILLACO</v>
          </cell>
          <cell r="B106" t="str">
            <v>*</v>
          </cell>
        </row>
        <row r="107">
          <cell r="A107" t="str">
            <v>PALMILLA</v>
          </cell>
          <cell r="B107" t="str">
            <v>*</v>
          </cell>
        </row>
        <row r="108">
          <cell r="A108" t="str">
            <v>PANGUIPULLI</v>
          </cell>
          <cell r="B108" t="str">
            <v>*</v>
          </cell>
        </row>
        <row r="109">
          <cell r="A109" t="str">
            <v>PAPUDO</v>
          </cell>
          <cell r="B109" t="str">
            <v>*</v>
          </cell>
        </row>
        <row r="110">
          <cell r="A110" t="str">
            <v>PARRAL</v>
          </cell>
          <cell r="B110" t="str">
            <v>*</v>
          </cell>
        </row>
        <row r="111">
          <cell r="A111" t="str">
            <v>PELARCO</v>
          </cell>
          <cell r="B111" t="str">
            <v>*</v>
          </cell>
        </row>
        <row r="112">
          <cell r="A112" t="str">
            <v>PELEQUEN</v>
          </cell>
          <cell r="B112" t="str">
            <v>*</v>
          </cell>
        </row>
        <row r="113">
          <cell r="A113" t="str">
            <v>PERALILLO</v>
          </cell>
          <cell r="B113" t="str">
            <v>*</v>
          </cell>
        </row>
        <row r="114">
          <cell r="A114" t="str">
            <v>PERALILLO DE VICUÑA</v>
          </cell>
          <cell r="B114" t="str">
            <v>*</v>
          </cell>
        </row>
        <row r="115">
          <cell r="A115" t="str">
            <v>PETORCA</v>
          </cell>
          <cell r="B115" t="str">
            <v>*</v>
          </cell>
        </row>
        <row r="116">
          <cell r="A116" t="str">
            <v>PEUMO</v>
          </cell>
          <cell r="B116" t="str">
            <v>*</v>
          </cell>
        </row>
        <row r="117">
          <cell r="A117" t="str">
            <v>PICA</v>
          </cell>
          <cell r="B117" t="str">
            <v>*</v>
          </cell>
        </row>
        <row r="118">
          <cell r="A118" t="str">
            <v>PICHIDANGUI</v>
          </cell>
          <cell r="B118" t="str">
            <v>*</v>
          </cell>
        </row>
        <row r="119">
          <cell r="A119" t="str">
            <v>PICHIDEGUA</v>
          </cell>
          <cell r="B119" t="str">
            <v>*</v>
          </cell>
        </row>
        <row r="120">
          <cell r="A120" t="str">
            <v>PILLANLELBUN</v>
          </cell>
          <cell r="B120" t="str">
            <v>*</v>
          </cell>
        </row>
        <row r="121">
          <cell r="A121" t="str">
            <v>PISAGUA</v>
          </cell>
          <cell r="B121" t="str">
            <v>*</v>
          </cell>
        </row>
        <row r="122">
          <cell r="A122" t="str">
            <v>PITRUFQUEN</v>
          </cell>
          <cell r="B122" t="str">
            <v>*</v>
          </cell>
        </row>
        <row r="123">
          <cell r="A123" t="str">
            <v>PLACILLA</v>
          </cell>
          <cell r="B123" t="str">
            <v>*</v>
          </cell>
        </row>
        <row r="124">
          <cell r="A124" t="str">
            <v>PLACILLA DE LA LIGUA</v>
          </cell>
          <cell r="B124" t="str">
            <v>*</v>
          </cell>
        </row>
        <row r="125">
          <cell r="A125" t="str">
            <v>POBLACION</v>
          </cell>
          <cell r="B125" t="str">
            <v>*</v>
          </cell>
        </row>
        <row r="126">
          <cell r="A126" t="str">
            <v>PORVENIR</v>
          </cell>
          <cell r="B126" t="str">
            <v>*</v>
          </cell>
        </row>
        <row r="127">
          <cell r="A127" t="str">
            <v>POZO ALMONTE</v>
          </cell>
          <cell r="B127" t="str">
            <v>*</v>
          </cell>
        </row>
        <row r="128">
          <cell r="A128" t="str">
            <v>PUCON</v>
          </cell>
          <cell r="B128" t="str">
            <v>*</v>
          </cell>
        </row>
        <row r="129">
          <cell r="A129" t="str">
            <v>PUERTO CISNES</v>
          </cell>
          <cell r="B129" t="str">
            <v>*</v>
          </cell>
        </row>
        <row r="130">
          <cell r="A130" t="str">
            <v>PUERTO NATALES</v>
          </cell>
          <cell r="B130" t="str">
            <v>*</v>
          </cell>
        </row>
        <row r="131">
          <cell r="A131" t="str">
            <v>PUERTO SAAVEDRA</v>
          </cell>
          <cell r="B131" t="str">
            <v>*</v>
          </cell>
        </row>
        <row r="132">
          <cell r="A132" t="str">
            <v>PUNITAQUI</v>
          </cell>
          <cell r="B132" t="str">
            <v>*</v>
          </cell>
        </row>
        <row r="133">
          <cell r="A133" t="str">
            <v>PUNTA DE TRALCA</v>
          </cell>
          <cell r="B133" t="str">
            <v>*</v>
          </cell>
        </row>
        <row r="134">
          <cell r="A134" t="str">
            <v>PUREN</v>
          </cell>
          <cell r="B134" t="str">
            <v>*</v>
          </cell>
        </row>
        <row r="135">
          <cell r="A135" t="str">
            <v>PURRANQUE</v>
          </cell>
          <cell r="B135" t="str">
            <v>*</v>
          </cell>
        </row>
        <row r="136">
          <cell r="A136" t="str">
            <v>PUTAENDO</v>
          </cell>
          <cell r="B136" t="str">
            <v>*</v>
          </cell>
        </row>
        <row r="137">
          <cell r="A137" t="str">
            <v>QUELLON</v>
          </cell>
          <cell r="B137" t="str">
            <v>*</v>
          </cell>
        </row>
        <row r="138">
          <cell r="A138" t="str">
            <v>QUEPE</v>
          </cell>
          <cell r="B138" t="str">
            <v>*</v>
          </cell>
        </row>
        <row r="139">
          <cell r="A139" t="str">
            <v>QUITRATUE</v>
          </cell>
          <cell r="B139" t="str">
            <v>*</v>
          </cell>
        </row>
        <row r="140">
          <cell r="A140" t="str">
            <v>RENAICO</v>
          </cell>
          <cell r="B140" t="str">
            <v>*</v>
          </cell>
        </row>
        <row r="141">
          <cell r="A141" t="str">
            <v>REQUINOA</v>
          </cell>
          <cell r="B141" t="str">
            <v>*</v>
          </cell>
        </row>
        <row r="142">
          <cell r="A142" t="str">
            <v>RETIRO</v>
          </cell>
          <cell r="B142" t="str">
            <v>*</v>
          </cell>
        </row>
        <row r="143">
          <cell r="A143" t="str">
            <v>RINCONADA</v>
          </cell>
          <cell r="B143" t="str">
            <v>*</v>
          </cell>
        </row>
        <row r="144">
          <cell r="A144" t="str">
            <v>RIO BUENO</v>
          </cell>
          <cell r="B144" t="str">
            <v>*</v>
          </cell>
        </row>
        <row r="145">
          <cell r="A145" t="str">
            <v>RIO NEGRO</v>
          </cell>
          <cell r="B145" t="str">
            <v>*</v>
          </cell>
        </row>
        <row r="146">
          <cell r="A146" t="str">
            <v>SAGRADA FAMILIA</v>
          </cell>
          <cell r="B146" t="str">
            <v>*</v>
          </cell>
        </row>
        <row r="147">
          <cell r="A147" t="str">
            <v>SALAMANCA</v>
          </cell>
          <cell r="B147" t="str">
            <v>*</v>
          </cell>
        </row>
        <row r="148">
          <cell r="A148" t="str">
            <v>SAN CLEMENTE</v>
          </cell>
          <cell r="B148" t="str">
            <v>*</v>
          </cell>
        </row>
        <row r="149">
          <cell r="A149" t="str">
            <v>SAN FRANCISCO DE MOSTAZAL</v>
          </cell>
          <cell r="B149" t="str">
            <v>*</v>
          </cell>
        </row>
        <row r="150">
          <cell r="A150" t="str">
            <v>SAN JAVIER</v>
          </cell>
          <cell r="B150" t="str">
            <v>*</v>
          </cell>
        </row>
        <row r="151">
          <cell r="A151" t="str">
            <v>SAN JOSE DE LA MARIQUINA</v>
          </cell>
          <cell r="B151" t="str">
            <v>*</v>
          </cell>
        </row>
        <row r="152">
          <cell r="A152" t="str">
            <v>SAN PABLO</v>
          </cell>
          <cell r="B152" t="str">
            <v>*</v>
          </cell>
        </row>
        <row r="153">
          <cell r="A153" t="str">
            <v>SAN RAFAEL</v>
          </cell>
          <cell r="B153" t="str">
            <v>*</v>
          </cell>
        </row>
        <row r="154">
          <cell r="A154" t="str">
            <v>SAN VICENTE DE TAGUA TAGUA</v>
          </cell>
          <cell r="B154" t="str">
            <v>*</v>
          </cell>
        </row>
        <row r="155">
          <cell r="A155" t="str">
            <v>SANTA MARIA</v>
          </cell>
          <cell r="B155" t="str">
            <v>*</v>
          </cell>
        </row>
        <row r="156">
          <cell r="A156" t="str">
            <v>SECTOR LAS MARIPOSAS</v>
          </cell>
          <cell r="B156" t="str">
            <v>*</v>
          </cell>
        </row>
        <row r="157">
          <cell r="A157" t="str">
            <v>SIERRA GORDA</v>
          </cell>
          <cell r="B157" t="str">
            <v>*</v>
          </cell>
        </row>
        <row r="158">
          <cell r="A158" t="str">
            <v>SOQUIMICH</v>
          </cell>
          <cell r="B158" t="str">
            <v>*</v>
          </cell>
        </row>
        <row r="159">
          <cell r="A159" t="str">
            <v>TAL TAL</v>
          </cell>
          <cell r="B159" t="str">
            <v>*</v>
          </cell>
        </row>
        <row r="160">
          <cell r="A160" t="str">
            <v>TENO</v>
          </cell>
          <cell r="B160" t="str">
            <v>*</v>
          </cell>
        </row>
        <row r="161">
          <cell r="A161" t="str">
            <v>TOCOPILLA</v>
          </cell>
          <cell r="B161" t="str">
            <v>*</v>
          </cell>
        </row>
        <row r="162">
          <cell r="A162" t="str">
            <v>TOTORALILLO</v>
          </cell>
          <cell r="B162" t="str">
            <v>*</v>
          </cell>
        </row>
        <row r="163">
          <cell r="A163" t="str">
            <v>TRAIGUEN</v>
          </cell>
          <cell r="B163" t="str">
            <v>*</v>
          </cell>
        </row>
        <row r="164">
          <cell r="A164" t="str">
            <v>VICTORIA</v>
          </cell>
          <cell r="B164" t="str">
            <v>*</v>
          </cell>
        </row>
        <row r="165">
          <cell r="A165" t="str">
            <v>VICUÑA</v>
          </cell>
          <cell r="B165" t="str">
            <v>*</v>
          </cell>
        </row>
        <row r="166">
          <cell r="A166" t="str">
            <v>VILCUN</v>
          </cell>
          <cell r="B166" t="str">
            <v>*</v>
          </cell>
        </row>
        <row r="167">
          <cell r="A167" t="str">
            <v>YERBAS BUENAS</v>
          </cell>
          <cell r="B167" t="str">
            <v>*</v>
          </cell>
        </row>
        <row r="168">
          <cell r="A168" t="str">
            <v>ZAPALLAR</v>
          </cell>
          <cell r="B168" t="str">
            <v>*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OS"/>
      <sheetName val="BASE_ORIGINAL"/>
      <sheetName val="INDICADOR"/>
      <sheetName val="GRAFICO"/>
    </sheetNames>
    <sheetDataSet>
      <sheetData sheetId="0" refreshError="1"/>
      <sheetData sheetId="1">
        <row r="1">
          <cell r="A1" t="str">
            <v>Comuna</v>
          </cell>
          <cell r="B1" t="str">
            <v>Nº de ZT</v>
          </cell>
          <cell r="C1" t="str">
            <v>Lineamientos / Instructivos</v>
          </cell>
          <cell r="D1" t="str">
            <v>Lineamientos en Desarrollo</v>
          </cell>
          <cell r="E1" t="str">
            <v>N° de lineamientos en desarrollo</v>
          </cell>
        </row>
        <row r="2">
          <cell r="A2" t="str">
            <v>Providencia</v>
          </cell>
          <cell r="B2">
            <v>10</v>
          </cell>
          <cell r="D2" t="str">
            <v>ZT Calle Viña del Mar (CMN) y ZT Barrio Las Flores (Municipalidad)</v>
          </cell>
          <cell r="E2">
            <v>2</v>
          </cell>
        </row>
        <row r="3">
          <cell r="A3" t="str">
            <v>Putaendo</v>
          </cell>
          <cell r="B3">
            <v>2</v>
          </cell>
          <cell r="D3" t="str">
            <v>ZT Centro Historico y calle Comercio de Putaendo (CMN)</v>
          </cell>
          <cell r="E3">
            <v>1</v>
          </cell>
        </row>
        <row r="4">
          <cell r="A4" t="str">
            <v>Dalcahue</v>
          </cell>
          <cell r="B4">
            <v>2</v>
          </cell>
          <cell r="D4" t="str">
            <v>ZT Entorno de la Iglesia de San Juan Bautista de San Juan (CMN)</v>
          </cell>
          <cell r="E4">
            <v>1</v>
          </cell>
        </row>
        <row r="5">
          <cell r="A5" t="str">
            <v>Iquique</v>
          </cell>
          <cell r="B5">
            <v>1</v>
          </cell>
          <cell r="D5" t="str">
            <v>ZT Los edificios ubicados a ambos costados de la calle Baquedano, (entre la Plaza Arturo Prat y José Joaquín Pérez) (Municipio)</v>
          </cell>
          <cell r="E5">
            <v>1</v>
          </cell>
        </row>
        <row r="6">
          <cell r="A6" t="str">
            <v>Las Condes</v>
          </cell>
          <cell r="B6">
            <v>2</v>
          </cell>
          <cell r="D6" t="str">
            <v>ZT Parque Municipal Los Dominicos (CMN)</v>
          </cell>
          <cell r="E6">
            <v>1</v>
          </cell>
        </row>
        <row r="7">
          <cell r="A7" t="str">
            <v>Valparaíso</v>
          </cell>
          <cell r="B7">
            <v>11</v>
          </cell>
          <cell r="D7" t="str">
            <v>ZT Plaza Echaurren y calle Serrano (CMN)</v>
          </cell>
          <cell r="E7">
            <v>1</v>
          </cell>
        </row>
        <row r="8">
          <cell r="A8" t="str">
            <v>El Tabo</v>
          </cell>
          <cell r="B8">
            <v>1</v>
          </cell>
          <cell r="C8" t="str">
            <v>ZT Vaticano y Quirinal (Instructivo ZT)</v>
          </cell>
          <cell r="D8" t="str">
            <v>ZT Vaticano y Quirinal (CMN)</v>
          </cell>
          <cell r="E8">
            <v>1</v>
          </cell>
        </row>
        <row r="9">
          <cell r="A9" t="str">
            <v>Algarrobo</v>
          </cell>
          <cell r="B9">
            <v>1</v>
          </cell>
          <cell r="E9">
            <v>0</v>
          </cell>
        </row>
        <row r="10">
          <cell r="A10" t="str">
            <v>Alhué</v>
          </cell>
          <cell r="B10">
            <v>1</v>
          </cell>
          <cell r="E10">
            <v>0</v>
          </cell>
        </row>
        <row r="11">
          <cell r="A11" t="str">
            <v>Ancud</v>
          </cell>
          <cell r="B11">
            <v>1</v>
          </cell>
          <cell r="E11">
            <v>0</v>
          </cell>
        </row>
        <row r="12">
          <cell r="A12" t="str">
            <v>Antofagasta</v>
          </cell>
          <cell r="B12">
            <v>1</v>
          </cell>
          <cell r="E12">
            <v>0</v>
          </cell>
        </row>
        <row r="13">
          <cell r="A13" t="str">
            <v>Arica</v>
          </cell>
          <cell r="B13">
            <v>1</v>
          </cell>
          <cell r="E13">
            <v>0</v>
          </cell>
        </row>
        <row r="14">
          <cell r="A14" t="str">
            <v>Calama</v>
          </cell>
          <cell r="B14">
            <v>1</v>
          </cell>
          <cell r="E14">
            <v>0</v>
          </cell>
        </row>
        <row r="15">
          <cell r="A15" t="str">
            <v>Calbuco</v>
          </cell>
          <cell r="B15">
            <v>1</v>
          </cell>
          <cell r="E15">
            <v>0</v>
          </cell>
        </row>
        <row r="16">
          <cell r="A16" t="str">
            <v>Calle Larga</v>
          </cell>
          <cell r="B16">
            <v>1</v>
          </cell>
          <cell r="E16">
            <v>0</v>
          </cell>
        </row>
        <row r="17">
          <cell r="A17" t="str">
            <v>Cartagena</v>
          </cell>
          <cell r="B17">
            <v>1</v>
          </cell>
          <cell r="E17">
            <v>0</v>
          </cell>
        </row>
        <row r="18">
          <cell r="A18" t="str">
            <v>Castro</v>
          </cell>
          <cell r="B18">
            <v>1</v>
          </cell>
          <cell r="E18">
            <v>0</v>
          </cell>
        </row>
        <row r="19">
          <cell r="A19" t="str">
            <v>Chanco</v>
          </cell>
          <cell r="B19">
            <v>1</v>
          </cell>
          <cell r="C19" t="str">
            <v>ZT Pueblo de Chanco (Post terremoto 27F)</v>
          </cell>
          <cell r="E19">
            <v>0</v>
          </cell>
        </row>
        <row r="20">
          <cell r="A20" t="str">
            <v>Chillán</v>
          </cell>
          <cell r="B20">
            <v>1</v>
          </cell>
          <cell r="E20">
            <v>0</v>
          </cell>
        </row>
        <row r="21">
          <cell r="A21" t="str">
            <v>Chonchí</v>
          </cell>
          <cell r="B21">
            <v>2</v>
          </cell>
          <cell r="E21">
            <v>0</v>
          </cell>
        </row>
        <row r="22">
          <cell r="A22" t="str">
            <v>Cobquecura</v>
          </cell>
          <cell r="B22">
            <v>1</v>
          </cell>
          <cell r="C22" t="str">
            <v>ZT Casco histórico del pueblo de Cobquecura (Post terremoto 27F)</v>
          </cell>
          <cell r="E22">
            <v>0</v>
          </cell>
        </row>
        <row r="23">
          <cell r="A23" t="str">
            <v>Colchane</v>
          </cell>
          <cell r="B23">
            <v>1</v>
          </cell>
          <cell r="E23">
            <v>0</v>
          </cell>
        </row>
        <row r="24">
          <cell r="A24" t="str">
            <v>Copiapó</v>
          </cell>
          <cell r="B24">
            <v>1</v>
          </cell>
          <cell r="E24">
            <v>0</v>
          </cell>
        </row>
        <row r="25">
          <cell r="A25" t="str">
            <v>Coquimbo</v>
          </cell>
          <cell r="B25">
            <v>1</v>
          </cell>
          <cell r="E25">
            <v>0</v>
          </cell>
        </row>
        <row r="26">
          <cell r="A26" t="str">
            <v>Coronel</v>
          </cell>
          <cell r="B26">
            <v>2</v>
          </cell>
          <cell r="E26">
            <v>0</v>
          </cell>
        </row>
        <row r="27">
          <cell r="A27" t="str">
            <v>Corral</v>
          </cell>
          <cell r="B27">
            <v>2</v>
          </cell>
          <cell r="E27">
            <v>0</v>
          </cell>
        </row>
        <row r="28">
          <cell r="A28" t="str">
            <v>Cunco</v>
          </cell>
          <cell r="B28">
            <v>1</v>
          </cell>
          <cell r="E28">
            <v>0</v>
          </cell>
        </row>
        <row r="29">
          <cell r="A29" t="str">
            <v>Curepto</v>
          </cell>
          <cell r="B29">
            <v>1</v>
          </cell>
          <cell r="E29">
            <v>0</v>
          </cell>
        </row>
        <row r="30">
          <cell r="A30" t="str">
            <v>Curicó</v>
          </cell>
          <cell r="B30">
            <v>1</v>
          </cell>
          <cell r="E30">
            <v>0</v>
          </cell>
        </row>
        <row r="31">
          <cell r="A31" t="str">
            <v>El Quisco</v>
          </cell>
          <cell r="B31">
            <v>1</v>
          </cell>
          <cell r="E31">
            <v>0</v>
          </cell>
        </row>
        <row r="32">
          <cell r="A32" t="str">
            <v>Estación Central</v>
          </cell>
          <cell r="B32">
            <v>1</v>
          </cell>
          <cell r="E32">
            <v>0</v>
          </cell>
        </row>
        <row r="33">
          <cell r="A33" t="str">
            <v>Frutillar</v>
          </cell>
          <cell r="B33">
            <v>1</v>
          </cell>
          <cell r="E33">
            <v>0</v>
          </cell>
        </row>
        <row r="34">
          <cell r="A34" t="str">
            <v>Huara</v>
          </cell>
          <cell r="B34">
            <v>1</v>
          </cell>
          <cell r="E34">
            <v>0</v>
          </cell>
        </row>
        <row r="35">
          <cell r="A35" t="str">
            <v>Independencia</v>
          </cell>
          <cell r="B35">
            <v>2</v>
          </cell>
          <cell r="E35">
            <v>0</v>
          </cell>
        </row>
        <row r="36">
          <cell r="A36" t="str">
            <v>La Calera</v>
          </cell>
          <cell r="B36">
            <v>1</v>
          </cell>
          <cell r="E36">
            <v>0</v>
          </cell>
        </row>
        <row r="37">
          <cell r="A37" t="str">
            <v>La Serena</v>
          </cell>
          <cell r="B37">
            <v>1</v>
          </cell>
          <cell r="E37">
            <v>0</v>
          </cell>
        </row>
        <row r="38">
          <cell r="A38" t="str">
            <v>Lo Espejo</v>
          </cell>
          <cell r="B38">
            <v>1</v>
          </cell>
          <cell r="E38">
            <v>0</v>
          </cell>
        </row>
        <row r="39">
          <cell r="A39" t="str">
            <v>Lolol</v>
          </cell>
          <cell r="B39">
            <v>1</v>
          </cell>
          <cell r="C39" t="str">
            <v>ZT Centro histórico de Lolol (Post terremoto 27F)</v>
          </cell>
          <cell r="E39">
            <v>0</v>
          </cell>
        </row>
        <row r="40">
          <cell r="A40" t="str">
            <v>Los Andes</v>
          </cell>
          <cell r="B40">
            <v>1</v>
          </cell>
          <cell r="E40">
            <v>0</v>
          </cell>
        </row>
        <row r="41">
          <cell r="A41" t="str">
            <v>Los Lagos</v>
          </cell>
          <cell r="B41">
            <v>1</v>
          </cell>
          <cell r="E41">
            <v>0</v>
          </cell>
        </row>
        <row r="42">
          <cell r="A42" t="str">
            <v>Lota</v>
          </cell>
          <cell r="B42">
            <v>1</v>
          </cell>
          <cell r="E42">
            <v>0</v>
          </cell>
        </row>
        <row r="43">
          <cell r="A43" t="str">
            <v>Machalí</v>
          </cell>
          <cell r="B43">
            <v>2</v>
          </cell>
          <cell r="E43">
            <v>0</v>
          </cell>
        </row>
        <row r="44">
          <cell r="A44" t="str">
            <v>María Elena</v>
          </cell>
          <cell r="B44">
            <v>2</v>
          </cell>
          <cell r="E44">
            <v>0</v>
          </cell>
        </row>
        <row r="45">
          <cell r="A45" t="str">
            <v>Ñuñoa</v>
          </cell>
          <cell r="B45">
            <v>5</v>
          </cell>
          <cell r="E45">
            <v>0</v>
          </cell>
        </row>
        <row r="46">
          <cell r="A46" t="str">
            <v>Osorno</v>
          </cell>
          <cell r="B46">
            <v>1</v>
          </cell>
          <cell r="E46">
            <v>0</v>
          </cell>
        </row>
        <row r="47">
          <cell r="A47" t="str">
            <v>Ovalle</v>
          </cell>
          <cell r="B47">
            <v>1</v>
          </cell>
          <cell r="E47">
            <v>0</v>
          </cell>
        </row>
        <row r="48">
          <cell r="A48" t="str">
            <v>Pariguano</v>
          </cell>
          <cell r="B48">
            <v>1</v>
          </cell>
          <cell r="E48">
            <v>0</v>
          </cell>
        </row>
        <row r="49">
          <cell r="A49" t="str">
            <v>Paine</v>
          </cell>
          <cell r="B49">
            <v>1</v>
          </cell>
          <cell r="E49">
            <v>0</v>
          </cell>
        </row>
        <row r="50">
          <cell r="A50" t="str">
            <v>Palmilla</v>
          </cell>
          <cell r="B50">
            <v>1</v>
          </cell>
          <cell r="C50" t="str">
            <v>ZT Entorno de la casa patronal y otras dependencias de la hacienda San José del Carmen el Huique (Post terremoto 27F)</v>
          </cell>
          <cell r="E50">
            <v>0</v>
          </cell>
        </row>
        <row r="51">
          <cell r="A51" t="str">
            <v>Paredones</v>
          </cell>
          <cell r="B51">
            <v>1</v>
          </cell>
          <cell r="C51" t="str">
            <v>ZT Pueblo de San Pedro de Alcántara (Post terremoto 27F)</v>
          </cell>
          <cell r="E51">
            <v>0</v>
          </cell>
        </row>
        <row r="52">
          <cell r="A52" t="str">
            <v>Pichilemu</v>
          </cell>
          <cell r="B52">
            <v>1</v>
          </cell>
          <cell r="E52">
            <v>0</v>
          </cell>
        </row>
        <row r="53">
          <cell r="A53" t="str">
            <v>Pozo Almonte</v>
          </cell>
          <cell r="B53">
            <v>1</v>
          </cell>
          <cell r="E53">
            <v>0</v>
          </cell>
        </row>
        <row r="54">
          <cell r="A54" t="str">
            <v>Primavera</v>
          </cell>
          <cell r="B54">
            <v>1</v>
          </cell>
          <cell r="E54">
            <v>0</v>
          </cell>
        </row>
        <row r="55">
          <cell r="A55" t="str">
            <v>Puerto Octay</v>
          </cell>
          <cell r="B55">
            <v>1</v>
          </cell>
          <cell r="E55">
            <v>0</v>
          </cell>
        </row>
        <row r="56">
          <cell r="A56" t="str">
            <v>Puerto Varas</v>
          </cell>
          <cell r="B56">
            <v>1</v>
          </cell>
          <cell r="E56">
            <v>0</v>
          </cell>
        </row>
        <row r="57">
          <cell r="A57" t="str">
            <v>Punta Arenas</v>
          </cell>
          <cell r="B57">
            <v>1</v>
          </cell>
          <cell r="E57">
            <v>0</v>
          </cell>
        </row>
        <row r="58">
          <cell r="A58" t="str">
            <v>Puqueldón</v>
          </cell>
          <cell r="B58">
            <v>2</v>
          </cell>
          <cell r="E58">
            <v>0</v>
          </cell>
        </row>
        <row r="59">
          <cell r="A59" t="str">
            <v>Putre</v>
          </cell>
          <cell r="B59">
            <v>1</v>
          </cell>
          <cell r="E59">
            <v>0</v>
          </cell>
        </row>
        <row r="60">
          <cell r="A60" t="str">
            <v>Qunechi</v>
          </cell>
          <cell r="B60">
            <v>1</v>
          </cell>
          <cell r="E60">
            <v>0</v>
          </cell>
        </row>
        <row r="61">
          <cell r="A61" t="str">
            <v>Quinchao</v>
          </cell>
          <cell r="B61">
            <v>1</v>
          </cell>
          <cell r="E61">
            <v>0</v>
          </cell>
        </row>
        <row r="62">
          <cell r="A62" t="str">
            <v>Quinta de Tilcoco</v>
          </cell>
          <cell r="B62">
            <v>1</v>
          </cell>
          <cell r="E62">
            <v>0</v>
          </cell>
        </row>
        <row r="63">
          <cell r="A63" t="str">
            <v>Rancagua</v>
          </cell>
          <cell r="B63">
            <v>3</v>
          </cell>
          <cell r="E63">
            <v>0</v>
          </cell>
        </row>
        <row r="64">
          <cell r="A64" t="str">
            <v>Recoleta</v>
          </cell>
          <cell r="B64">
            <v>1</v>
          </cell>
          <cell r="E64">
            <v>0</v>
          </cell>
        </row>
        <row r="65">
          <cell r="A65" t="str">
            <v>San Gregorio</v>
          </cell>
          <cell r="B65">
            <v>1</v>
          </cell>
          <cell r="E65">
            <v>0</v>
          </cell>
        </row>
        <row r="66">
          <cell r="A66" t="str">
            <v>San Javier</v>
          </cell>
          <cell r="B66">
            <v>2</v>
          </cell>
          <cell r="C66" t="str">
            <v>ZT Pueblo de Nirivilo (Post terremoto 27F)</v>
          </cell>
          <cell r="E66">
            <v>0</v>
          </cell>
        </row>
        <row r="67">
          <cell r="A67" t="str">
            <v>San José de Maipo</v>
          </cell>
          <cell r="B67">
            <v>1</v>
          </cell>
          <cell r="E67">
            <v>0</v>
          </cell>
        </row>
        <row r="68">
          <cell r="A68" t="str">
            <v>San Pedro de Atacama</v>
          </cell>
          <cell r="B68">
            <v>1</v>
          </cell>
          <cell r="E68">
            <v>0</v>
          </cell>
        </row>
        <row r="69">
          <cell r="A69" t="str">
            <v>San Vicente</v>
          </cell>
          <cell r="B69">
            <v>1</v>
          </cell>
          <cell r="C69" t="str">
            <v>ZT Pueblo de Zúñiga (Post terremoto 27F)</v>
          </cell>
          <cell r="E69">
            <v>0</v>
          </cell>
        </row>
        <row r="70">
          <cell r="A70" t="str">
            <v>Santiago</v>
          </cell>
          <cell r="B70">
            <v>20</v>
          </cell>
          <cell r="C70" t="str">
            <v>ZT Sector Club Hípico y Parque O´ Higgins y ZT Población de Suboficiales de la escuela de Caballería (Instructivo de ZT)</v>
          </cell>
          <cell r="E70">
            <v>0</v>
          </cell>
        </row>
        <row r="71">
          <cell r="A71" t="str">
            <v>Tocopilla</v>
          </cell>
          <cell r="B71">
            <v>1</v>
          </cell>
          <cell r="E71">
            <v>0</v>
          </cell>
        </row>
        <row r="72">
          <cell r="A72" t="str">
            <v>Tortel</v>
          </cell>
          <cell r="B72">
            <v>1</v>
          </cell>
          <cell r="E72">
            <v>0</v>
          </cell>
        </row>
        <row r="73">
          <cell r="A73" t="str">
            <v>Valdivia</v>
          </cell>
          <cell r="B73">
            <v>2</v>
          </cell>
          <cell r="E73">
            <v>0</v>
          </cell>
        </row>
        <row r="74">
          <cell r="A74" t="str">
            <v>Vichuquén</v>
          </cell>
          <cell r="B74">
            <v>1</v>
          </cell>
          <cell r="C74" t="str">
            <v>ZT Pueblo de Vichuquén (Post terremoto 27F)</v>
          </cell>
          <cell r="E74">
            <v>0</v>
          </cell>
        </row>
        <row r="75">
          <cell r="A75" t="str">
            <v>Vicuña</v>
          </cell>
          <cell r="B75">
            <v>1</v>
          </cell>
          <cell r="E75">
            <v>0</v>
          </cell>
        </row>
        <row r="76">
          <cell r="A76" t="str">
            <v>Villa Alegre</v>
          </cell>
          <cell r="B76">
            <v>1</v>
          </cell>
          <cell r="E76">
            <v>0</v>
          </cell>
        </row>
        <row r="77">
          <cell r="A77" t="str">
            <v>Yerbas Buenas</v>
          </cell>
          <cell r="B77">
            <v>1</v>
          </cell>
          <cell r="E77">
            <v>0</v>
          </cell>
        </row>
        <row r="78">
          <cell r="A78" t="str">
            <v>Zapallar</v>
          </cell>
          <cell r="B78">
            <v>1</v>
          </cell>
          <cell r="E78">
            <v>0</v>
          </cell>
        </row>
      </sheetData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U_25_METADATO"/>
      <sheetName val="BPU_25_INDICADOR"/>
    </sheetNames>
    <sheetDataSet>
      <sheetData sheetId="0" refreshError="1"/>
      <sheetData sheetId="1">
        <row r="2">
          <cell r="F2" t="str">
            <v>IQUIQUE</v>
          </cell>
          <cell r="G2">
            <v>1101</v>
          </cell>
        </row>
        <row r="3">
          <cell r="F3" t="str">
            <v>ALTO HOSPICIO</v>
          </cell>
          <cell r="G3">
            <v>1107</v>
          </cell>
        </row>
        <row r="4">
          <cell r="F4" t="str">
            <v>ANTOFAGASTA</v>
          </cell>
          <cell r="G4">
            <v>2101</v>
          </cell>
        </row>
        <row r="5">
          <cell r="F5" t="str">
            <v>CALAMA</v>
          </cell>
          <cell r="G5">
            <v>2201</v>
          </cell>
        </row>
        <row r="6">
          <cell r="F6" t="str">
            <v>COPIAPÓ</v>
          </cell>
          <cell r="G6">
            <v>3101</v>
          </cell>
        </row>
        <row r="7">
          <cell r="F7" t="str">
            <v>TIERRA AMARILLA</v>
          </cell>
          <cell r="G7">
            <v>3103</v>
          </cell>
        </row>
        <row r="8">
          <cell r="F8" t="str">
            <v>VALLENAR</v>
          </cell>
          <cell r="G8">
            <v>3301</v>
          </cell>
        </row>
        <row r="9">
          <cell r="F9" t="str">
            <v>LA SERENA</v>
          </cell>
          <cell r="G9">
            <v>4101</v>
          </cell>
        </row>
        <row r="10">
          <cell r="F10" t="str">
            <v>COQUIMBO</v>
          </cell>
          <cell r="G10">
            <v>4102</v>
          </cell>
        </row>
        <row r="11">
          <cell r="F11" t="str">
            <v>OVALLE</v>
          </cell>
          <cell r="G11">
            <v>4301</v>
          </cell>
        </row>
        <row r="12">
          <cell r="F12" t="str">
            <v>VALPARAÍSO</v>
          </cell>
          <cell r="G12">
            <v>5101</v>
          </cell>
        </row>
        <row r="13">
          <cell r="F13" t="str">
            <v>CASABLANCA</v>
          </cell>
          <cell r="G13">
            <v>5102</v>
          </cell>
        </row>
        <row r="14">
          <cell r="F14" t="str">
            <v>CONCÓN</v>
          </cell>
          <cell r="G14">
            <v>5103</v>
          </cell>
        </row>
        <row r="15">
          <cell r="F15" t="str">
            <v>PUCHUNCAVÍ</v>
          </cell>
          <cell r="G15">
            <v>5105</v>
          </cell>
        </row>
        <row r="16">
          <cell r="F16" t="str">
            <v>QUINTERO</v>
          </cell>
          <cell r="G16">
            <v>5107</v>
          </cell>
        </row>
        <row r="17">
          <cell r="F17" t="str">
            <v>VIÑA DEL MAR</v>
          </cell>
          <cell r="G17">
            <v>5109</v>
          </cell>
        </row>
        <row r="18">
          <cell r="F18" t="str">
            <v>LOS ANDES</v>
          </cell>
          <cell r="G18">
            <v>5301</v>
          </cell>
        </row>
        <row r="19">
          <cell r="F19" t="str">
            <v>SAN ESTEBAN</v>
          </cell>
          <cell r="G19">
            <v>5304</v>
          </cell>
        </row>
        <row r="20">
          <cell r="F20" t="str">
            <v>QUILLOTA</v>
          </cell>
          <cell r="G20">
            <v>5501</v>
          </cell>
        </row>
        <row r="21">
          <cell r="F21" t="str">
            <v>CALERA</v>
          </cell>
          <cell r="G21">
            <v>5502</v>
          </cell>
        </row>
        <row r="22">
          <cell r="F22" t="str">
            <v>HIJUELAS</v>
          </cell>
          <cell r="G22">
            <v>5503</v>
          </cell>
        </row>
        <row r="23">
          <cell r="F23" t="str">
            <v>LA CRUZ</v>
          </cell>
          <cell r="G23">
            <v>5504</v>
          </cell>
        </row>
        <row r="24">
          <cell r="F24" t="str">
            <v>SAN ANTONIO</v>
          </cell>
          <cell r="G24">
            <v>5601</v>
          </cell>
        </row>
        <row r="25">
          <cell r="F25" t="str">
            <v>CARTAGENA</v>
          </cell>
          <cell r="G25">
            <v>5603</v>
          </cell>
        </row>
        <row r="26">
          <cell r="F26" t="str">
            <v>SANTO DOMINGO</v>
          </cell>
          <cell r="G26">
            <v>5606</v>
          </cell>
        </row>
        <row r="27">
          <cell r="F27" t="str">
            <v>SAN FELIPE</v>
          </cell>
          <cell r="G27">
            <v>5701</v>
          </cell>
        </row>
        <row r="28">
          <cell r="F28" t="str">
            <v>QUILPUÉ</v>
          </cell>
          <cell r="G28">
            <v>5801</v>
          </cell>
        </row>
        <row r="29">
          <cell r="F29" t="str">
            <v>LIMACHE</v>
          </cell>
          <cell r="G29">
            <v>5802</v>
          </cell>
        </row>
        <row r="30">
          <cell r="F30" t="str">
            <v>OLMUÉ</v>
          </cell>
          <cell r="G30">
            <v>5803</v>
          </cell>
        </row>
        <row r="31">
          <cell r="F31" t="str">
            <v>VILLA ALEMANA</v>
          </cell>
          <cell r="G31">
            <v>5804</v>
          </cell>
        </row>
        <row r="32">
          <cell r="F32" t="str">
            <v>RANCAGUA</v>
          </cell>
          <cell r="G32">
            <v>6101</v>
          </cell>
        </row>
        <row r="33">
          <cell r="F33" t="str">
            <v>MACHALÍ</v>
          </cell>
          <cell r="G33">
            <v>6108</v>
          </cell>
        </row>
        <row r="34">
          <cell r="F34" t="str">
            <v>RENGO</v>
          </cell>
          <cell r="G34">
            <v>6115</v>
          </cell>
        </row>
        <row r="35">
          <cell r="F35" t="str">
            <v>SAN FERNANDO</v>
          </cell>
          <cell r="G35">
            <v>6301</v>
          </cell>
        </row>
        <row r="36">
          <cell r="F36" t="str">
            <v>TALCA</v>
          </cell>
          <cell r="G36">
            <v>7101</v>
          </cell>
        </row>
        <row r="37">
          <cell r="F37" t="str">
            <v>CONSTITUCIÓN</v>
          </cell>
          <cell r="G37">
            <v>7102</v>
          </cell>
        </row>
        <row r="38">
          <cell r="F38" t="str">
            <v>MAULE</v>
          </cell>
          <cell r="G38">
            <v>7105</v>
          </cell>
        </row>
        <row r="39">
          <cell r="F39" t="str">
            <v>CURICÓ</v>
          </cell>
          <cell r="G39">
            <v>7301</v>
          </cell>
        </row>
        <row r="40">
          <cell r="F40" t="str">
            <v>RAUCO</v>
          </cell>
          <cell r="G40">
            <v>7305</v>
          </cell>
        </row>
        <row r="41">
          <cell r="F41" t="str">
            <v>ROMERAL</v>
          </cell>
          <cell r="G41">
            <v>7306</v>
          </cell>
        </row>
        <row r="42">
          <cell r="F42" t="str">
            <v>LINARES</v>
          </cell>
          <cell r="G42">
            <v>7401</v>
          </cell>
        </row>
        <row r="43">
          <cell r="F43" t="str">
            <v>CONCEPCIÓN</v>
          </cell>
          <cell r="G43">
            <v>8101</v>
          </cell>
        </row>
        <row r="44">
          <cell r="F44" t="str">
            <v>CORONEL</v>
          </cell>
          <cell r="G44">
            <v>8102</v>
          </cell>
        </row>
        <row r="45">
          <cell r="F45" t="str">
            <v>CHIGUAYANTE</v>
          </cell>
          <cell r="G45">
            <v>8103</v>
          </cell>
        </row>
        <row r="46">
          <cell r="F46" t="str">
            <v>HUALQUI</v>
          </cell>
          <cell r="G46">
            <v>8105</v>
          </cell>
        </row>
        <row r="47">
          <cell r="F47" t="str">
            <v>LOTA</v>
          </cell>
          <cell r="G47">
            <v>8106</v>
          </cell>
        </row>
        <row r="48">
          <cell r="F48" t="str">
            <v>PENCO</v>
          </cell>
          <cell r="G48">
            <v>8107</v>
          </cell>
        </row>
        <row r="49">
          <cell r="F49" t="str">
            <v>SAN PEDRO DE LA PAZ</v>
          </cell>
          <cell r="G49">
            <v>8108</v>
          </cell>
        </row>
        <row r="50">
          <cell r="F50" t="str">
            <v>SANTA JUANA</v>
          </cell>
          <cell r="G50">
            <v>8109</v>
          </cell>
        </row>
        <row r="51">
          <cell r="F51" t="str">
            <v>TALCAHUANO</v>
          </cell>
          <cell r="G51">
            <v>8110</v>
          </cell>
        </row>
        <row r="52">
          <cell r="F52" t="str">
            <v>TOMÉ</v>
          </cell>
          <cell r="G52">
            <v>8111</v>
          </cell>
        </row>
        <row r="53">
          <cell r="F53" t="str">
            <v>HUALPÉN</v>
          </cell>
          <cell r="G53">
            <v>8112</v>
          </cell>
        </row>
        <row r="54">
          <cell r="F54" t="str">
            <v>LOS ÁNGELES</v>
          </cell>
          <cell r="G54">
            <v>8301</v>
          </cell>
        </row>
        <row r="55">
          <cell r="F55" t="str">
            <v>NACIMIENTO</v>
          </cell>
          <cell r="G55">
            <v>8306</v>
          </cell>
        </row>
        <row r="56">
          <cell r="F56" t="str">
            <v>TEMUCO</v>
          </cell>
          <cell r="G56">
            <v>9101</v>
          </cell>
        </row>
        <row r="57">
          <cell r="F57" t="str">
            <v>PADRE LAS CASAS</v>
          </cell>
          <cell r="G57">
            <v>9112</v>
          </cell>
        </row>
        <row r="58">
          <cell r="F58" t="str">
            <v>VILLARRICA</v>
          </cell>
          <cell r="G58">
            <v>9120</v>
          </cell>
        </row>
        <row r="59">
          <cell r="F59" t="str">
            <v>ANGOL</v>
          </cell>
          <cell r="G59">
            <v>9201</v>
          </cell>
        </row>
        <row r="60">
          <cell r="F60" t="str">
            <v>PUERTO MONTT</v>
          </cell>
          <cell r="G60">
            <v>10101</v>
          </cell>
        </row>
        <row r="61">
          <cell r="F61" t="str">
            <v>PUERTO VARAS</v>
          </cell>
          <cell r="G61">
            <v>10109</v>
          </cell>
        </row>
        <row r="62">
          <cell r="F62" t="str">
            <v>CASTRO</v>
          </cell>
          <cell r="G62">
            <v>10201</v>
          </cell>
        </row>
        <row r="63">
          <cell r="F63" t="str">
            <v>OSORNO</v>
          </cell>
          <cell r="G63">
            <v>10301</v>
          </cell>
        </row>
        <row r="64">
          <cell r="F64" t="str">
            <v>COYHAIQUE</v>
          </cell>
          <cell r="G64">
            <v>11101</v>
          </cell>
        </row>
        <row r="65">
          <cell r="F65" t="str">
            <v>PUNTA ARENAS</v>
          </cell>
          <cell r="G65">
            <v>12101</v>
          </cell>
        </row>
        <row r="66">
          <cell r="F66" t="str">
            <v>SANTIAGO</v>
          </cell>
          <cell r="G66">
            <v>13101</v>
          </cell>
        </row>
        <row r="67">
          <cell r="F67" t="str">
            <v>CERRILLOS</v>
          </cell>
          <cell r="G67">
            <v>13102</v>
          </cell>
        </row>
        <row r="68">
          <cell r="F68" t="str">
            <v>CERRO NAVIA</v>
          </cell>
          <cell r="G68">
            <v>13103</v>
          </cell>
        </row>
        <row r="69">
          <cell r="F69" t="str">
            <v>CONCHALÍ</v>
          </cell>
          <cell r="G69">
            <v>13104</v>
          </cell>
        </row>
        <row r="70">
          <cell r="F70" t="str">
            <v>EL BOSQUE</v>
          </cell>
          <cell r="G70">
            <v>13105</v>
          </cell>
        </row>
        <row r="71">
          <cell r="F71" t="str">
            <v>ESTACIÓN CENTRAL</v>
          </cell>
          <cell r="G71">
            <v>13106</v>
          </cell>
        </row>
        <row r="72">
          <cell r="F72" t="str">
            <v>HUECHURABA</v>
          </cell>
          <cell r="G72">
            <v>13107</v>
          </cell>
        </row>
        <row r="73">
          <cell r="F73" t="str">
            <v>INDEPENDENCIA</v>
          </cell>
          <cell r="G73">
            <v>13108</v>
          </cell>
        </row>
        <row r="74">
          <cell r="F74" t="str">
            <v>LA CISTERNA</v>
          </cell>
          <cell r="G74">
            <v>13109</v>
          </cell>
        </row>
        <row r="75">
          <cell r="F75" t="str">
            <v>LA FLORIDA</v>
          </cell>
          <cell r="G75">
            <v>13110</v>
          </cell>
        </row>
        <row r="76">
          <cell r="F76" t="str">
            <v>LA GRANJA</v>
          </cell>
          <cell r="G76">
            <v>13111</v>
          </cell>
        </row>
        <row r="77">
          <cell r="F77" t="str">
            <v>LA PINTANA</v>
          </cell>
          <cell r="G77">
            <v>13112</v>
          </cell>
        </row>
        <row r="78">
          <cell r="F78" t="str">
            <v>LA REINA</v>
          </cell>
          <cell r="G78">
            <v>13113</v>
          </cell>
        </row>
        <row r="79">
          <cell r="F79" t="str">
            <v>LAS CONDES</v>
          </cell>
          <cell r="G79">
            <v>13114</v>
          </cell>
        </row>
        <row r="80">
          <cell r="F80" t="str">
            <v>LO BARNECHEA</v>
          </cell>
          <cell r="G80">
            <v>13115</v>
          </cell>
        </row>
        <row r="81">
          <cell r="F81" t="str">
            <v>LO ESPEJO</v>
          </cell>
          <cell r="G81">
            <v>13116</v>
          </cell>
        </row>
        <row r="82">
          <cell r="F82" t="str">
            <v>LO PRADO</v>
          </cell>
          <cell r="G82">
            <v>13117</v>
          </cell>
        </row>
        <row r="83">
          <cell r="F83" t="str">
            <v>MACUL</v>
          </cell>
          <cell r="G83">
            <v>13118</v>
          </cell>
        </row>
        <row r="84">
          <cell r="F84" t="str">
            <v>MAIPÚ</v>
          </cell>
          <cell r="G84">
            <v>13119</v>
          </cell>
        </row>
        <row r="85">
          <cell r="F85" t="str">
            <v>ÑUÑOA</v>
          </cell>
          <cell r="G85">
            <v>13120</v>
          </cell>
        </row>
        <row r="86">
          <cell r="F86" t="str">
            <v>PEDRO AGUIRRE CERDA</v>
          </cell>
          <cell r="G86">
            <v>13121</v>
          </cell>
        </row>
        <row r="87">
          <cell r="F87" t="str">
            <v>PEÑALOLÉN</v>
          </cell>
          <cell r="G87">
            <v>13122</v>
          </cell>
        </row>
        <row r="88">
          <cell r="F88" t="str">
            <v>PROVIDENCIA</v>
          </cell>
          <cell r="G88">
            <v>13123</v>
          </cell>
        </row>
        <row r="89">
          <cell r="F89" t="str">
            <v>PUDAHUEL</v>
          </cell>
          <cell r="G89">
            <v>13124</v>
          </cell>
        </row>
        <row r="90">
          <cell r="F90" t="str">
            <v>QUILICURA</v>
          </cell>
          <cell r="G90">
            <v>13125</v>
          </cell>
        </row>
        <row r="91">
          <cell r="F91" t="str">
            <v>QUINTA NORMAL</v>
          </cell>
          <cell r="G91">
            <v>13126</v>
          </cell>
        </row>
        <row r="92">
          <cell r="F92" t="str">
            <v>RECOLETA</v>
          </cell>
          <cell r="G92">
            <v>13127</v>
          </cell>
        </row>
        <row r="93">
          <cell r="F93" t="str">
            <v>RENCA</v>
          </cell>
          <cell r="G93">
            <v>13128</v>
          </cell>
        </row>
        <row r="94">
          <cell r="F94" t="str">
            <v>SAN JOAQUÍN</v>
          </cell>
          <cell r="G94">
            <v>13129</v>
          </cell>
        </row>
        <row r="95">
          <cell r="F95" t="str">
            <v>SAN MIGUEL</v>
          </cell>
          <cell r="G95">
            <v>13130</v>
          </cell>
        </row>
        <row r="96">
          <cell r="F96" t="str">
            <v>SAN RAMÓN</v>
          </cell>
          <cell r="G96">
            <v>13131</v>
          </cell>
        </row>
        <row r="97">
          <cell r="F97" t="str">
            <v>VITACURA</v>
          </cell>
          <cell r="G97">
            <v>13132</v>
          </cell>
        </row>
        <row r="98">
          <cell r="F98" t="str">
            <v>PUENTE ALTO</v>
          </cell>
          <cell r="G98">
            <v>13201</v>
          </cell>
        </row>
        <row r="99">
          <cell r="F99" t="str">
            <v>PIRQUE</v>
          </cell>
          <cell r="G99">
            <v>13202</v>
          </cell>
        </row>
        <row r="100">
          <cell r="F100" t="str">
            <v>SAN JOSÉ DE MAIPO</v>
          </cell>
          <cell r="G100">
            <v>13203</v>
          </cell>
        </row>
        <row r="101">
          <cell r="F101" t="str">
            <v>COLINA</v>
          </cell>
          <cell r="G101">
            <v>13301</v>
          </cell>
        </row>
        <row r="102">
          <cell r="F102" t="str">
            <v>LAMPA</v>
          </cell>
          <cell r="G102">
            <v>13302</v>
          </cell>
        </row>
        <row r="103">
          <cell r="F103" t="str">
            <v>TILTIL</v>
          </cell>
          <cell r="G103">
            <v>13303</v>
          </cell>
        </row>
        <row r="104">
          <cell r="F104" t="str">
            <v>SAN BERNARDO</v>
          </cell>
          <cell r="G104">
            <v>13401</v>
          </cell>
        </row>
        <row r="105">
          <cell r="F105" t="str">
            <v>BUIN</v>
          </cell>
          <cell r="G105">
            <v>13402</v>
          </cell>
        </row>
        <row r="106">
          <cell r="F106" t="str">
            <v>CALERA DE TANGO</v>
          </cell>
          <cell r="G106">
            <v>13403</v>
          </cell>
        </row>
        <row r="107">
          <cell r="F107" t="str">
            <v>PAINE</v>
          </cell>
          <cell r="G107">
            <v>13404</v>
          </cell>
        </row>
        <row r="108">
          <cell r="F108" t="str">
            <v>MELIPILLA</v>
          </cell>
          <cell r="G108">
            <v>13501</v>
          </cell>
        </row>
        <row r="109">
          <cell r="F109" t="str">
            <v>TALAGANTE</v>
          </cell>
          <cell r="G109">
            <v>13601</v>
          </cell>
        </row>
        <row r="110">
          <cell r="F110" t="str">
            <v>EL MONTE</v>
          </cell>
          <cell r="G110">
            <v>13602</v>
          </cell>
        </row>
        <row r="111">
          <cell r="F111" t="str">
            <v>ISLA DE MAIPO</v>
          </cell>
          <cell r="G111">
            <v>13603</v>
          </cell>
        </row>
        <row r="112">
          <cell r="F112" t="str">
            <v>PADRE HURTADO</v>
          </cell>
          <cell r="G112">
            <v>13604</v>
          </cell>
        </row>
        <row r="113">
          <cell r="F113" t="str">
            <v>PEÑAFLOR</v>
          </cell>
          <cell r="G113">
            <v>13605</v>
          </cell>
        </row>
        <row r="114">
          <cell r="F114" t="str">
            <v>VALDIVIA</v>
          </cell>
          <cell r="G114">
            <v>14101</v>
          </cell>
        </row>
        <row r="115">
          <cell r="F115" t="str">
            <v>ARICA</v>
          </cell>
          <cell r="G115">
            <v>15101</v>
          </cell>
        </row>
        <row r="116">
          <cell r="F116" t="str">
            <v>CHILLÁN</v>
          </cell>
          <cell r="G116">
            <v>16101</v>
          </cell>
        </row>
        <row r="117">
          <cell r="F117" t="str">
            <v>CHILLÁN VIEJO</v>
          </cell>
          <cell r="G117">
            <v>16103</v>
          </cell>
        </row>
        <row r="118">
          <cell r="F118" t="str">
            <v>SAN CARLOS</v>
          </cell>
          <cell r="G118">
            <v>16301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Matriz_Estadisticas"/>
      <sheetName val="Matriz_Indicadores"/>
      <sheetName val="Matriz_Metadata"/>
      <sheetName val="EA_31_M"/>
      <sheetName val="EA_31_IC"/>
      <sheetName val="IS_31_M"/>
      <sheetName val="IS_31_I"/>
      <sheetName val="IS_20_M"/>
      <sheetName val="IS_20_IC"/>
      <sheetName val="IP_33a_M"/>
      <sheetName val="IP_33a_IC"/>
      <sheetName val="IP_33b_M"/>
      <sheetName val="IP_33b_IC"/>
      <sheetName val="IP_33c_M"/>
      <sheetName val="IP_33c_IC"/>
      <sheetName val="EA_23_M"/>
      <sheetName val="EA_23_I"/>
      <sheetName val="EA_9_M"/>
      <sheetName val="EA_9_I"/>
      <sheetName val="EA_8_M"/>
      <sheetName val="EA_8_IC"/>
      <sheetName val="EA_16_M"/>
      <sheetName val="EA_16_IC"/>
      <sheetName val="BPU_28b_M"/>
      <sheetName val="BPU_28b_I"/>
      <sheetName val="BPU_28a_M"/>
      <sheetName val="BPU_28a_I"/>
      <sheetName val="BPU_29_M"/>
      <sheetName val="BPU_29_I"/>
      <sheetName val="BPU_23_M"/>
      <sheetName val="BPU_23_I"/>
      <sheetName val="BPU_22_M"/>
      <sheetName val="BPU_22_I"/>
      <sheetName val="BPU_21_M"/>
      <sheetName val="BPU_21_I"/>
      <sheetName val="BPU_20_M"/>
      <sheetName val="BPU_20_I"/>
      <sheetName val="BPU_8_M"/>
      <sheetName val="BPU_8_I"/>
      <sheetName val="BPU_7_M"/>
      <sheetName val="BPU_7_I"/>
      <sheetName val="BPU_4_M"/>
      <sheetName val="BPU_4_I"/>
      <sheetName val="BPU_3_M"/>
      <sheetName val="BPU_3_I"/>
      <sheetName val="BPU_1_M"/>
      <sheetName val="BPU_1_I"/>
      <sheetName val="IP_47a_M"/>
      <sheetName val="IP_47a_IC"/>
      <sheetName val="IP_47_M"/>
      <sheetName val="IP_47_IC"/>
      <sheetName val="IG_92_M"/>
      <sheetName val="IG_92_I"/>
      <sheetName val="IG_91_M"/>
      <sheetName val="IG_91_I"/>
      <sheetName val="IG_90_M"/>
      <sheetName val="IG_90_I"/>
      <sheetName val="IG_22_M"/>
      <sheetName val="IG_22_IC"/>
      <sheetName val="IP_48_M"/>
      <sheetName val="IP_34_M"/>
      <sheetName val="IP_34a_M"/>
      <sheetName val="IP_48_34_34a_I"/>
      <sheetName val="IP_43_M"/>
      <sheetName val="IP_43a_M"/>
      <sheetName val="IP_43_43a_I"/>
      <sheetName val="IP_6_M"/>
      <sheetName val="IP_6_I"/>
      <sheetName val="DE_101_M"/>
      <sheetName val="DE_101_IC"/>
      <sheetName val="DE_100_M"/>
      <sheetName val="DE_100_IC"/>
      <sheetName val="DE_99_M"/>
      <sheetName val="DE_99_IC"/>
      <sheetName val="DE_98_M"/>
      <sheetName val="DE_98_IC"/>
      <sheetName val="DE_18_M"/>
      <sheetName val="DE_18_IC"/>
      <sheetName val="DE_3_M"/>
      <sheetName val="DE_3_I"/>
      <sheetName val="IS_5_M"/>
      <sheetName val="IS_5_I"/>
      <sheetName val="IG_1_M"/>
      <sheetName val="IG_1_I"/>
      <sheetName val="IG_66_M"/>
      <sheetName val="IG_66_I"/>
      <sheetName val="EA_48_M"/>
      <sheetName val="EA_48_I"/>
      <sheetName val="DE_48_M"/>
      <sheetName val="DE_48_I"/>
      <sheetName val="IS_58_M"/>
      <sheetName val="IS_58_I"/>
      <sheetName val="IS_91_M"/>
      <sheetName val="IS_91_I"/>
      <sheetName val="IS_40_M"/>
      <sheetName val="IS_40_I"/>
      <sheetName val="IS_39_M"/>
      <sheetName val="IS_39_I"/>
      <sheetName val="IS_39a_M"/>
      <sheetName val="IS_39a_I"/>
      <sheetName val="IS_36_M"/>
      <sheetName val="IS_36_I"/>
      <sheetName val="IS_37_M"/>
      <sheetName val="IS_37_I"/>
      <sheetName val="IS_33_M"/>
      <sheetName val="IS_33_I"/>
      <sheetName val="IS_34_M"/>
      <sheetName val="IS_34_I"/>
      <sheetName val="IS_32_M"/>
      <sheetName val="IS_32_I"/>
      <sheetName val="BPU_24_M"/>
      <sheetName val="BPU_24_I"/>
      <sheetName val="EA_35_M"/>
      <sheetName val="EA_35_I"/>
      <sheetName val="EA_34_M"/>
      <sheetName val="EA_34_I"/>
      <sheetName val="EA_22_M"/>
      <sheetName val="EA_22a_M"/>
      <sheetName val="EA_22_22a_I"/>
      <sheetName val="EA_10_M"/>
      <sheetName val="EA_90_M"/>
      <sheetName val="EA_10_90_I"/>
      <sheetName val="EA_93_M"/>
      <sheetName val="EA_93_I"/>
      <sheetName val="DE_36_M"/>
      <sheetName val="DE_36_IC"/>
      <sheetName val="DE_31_M"/>
      <sheetName val="DE_31_I"/>
      <sheetName val="DE_28_M"/>
      <sheetName val="DE_28_I"/>
      <sheetName val="DE_25_M"/>
      <sheetName val="DE_25_I"/>
      <sheetName val="DE_16_M"/>
      <sheetName val="DE_29_M"/>
      <sheetName val="DE_33_M"/>
      <sheetName val="DE_102_M"/>
      <sheetName val="DE_105_M"/>
      <sheetName val="DE_102_105_16_29_33_I"/>
      <sheetName val="BPU_26_M"/>
      <sheetName val="BPU_26x_M"/>
      <sheetName val="BPU_26b_M"/>
      <sheetName val="BPU_26_26x_26b_I"/>
      <sheetName val="BPU_25_M"/>
      <sheetName val="BPU_25_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3">
          <cell r="I3">
            <v>5.33</v>
          </cell>
        </row>
        <row r="4">
          <cell r="I4">
            <v>8.51</v>
          </cell>
        </row>
        <row r="5">
          <cell r="I5">
            <v>5.12</v>
          </cell>
        </row>
        <row r="6">
          <cell r="I6">
            <v>4.97</v>
          </cell>
        </row>
        <row r="7">
          <cell r="I7">
            <v>4.62</v>
          </cell>
        </row>
        <row r="8">
          <cell r="I8">
            <v>11.98</v>
          </cell>
        </row>
        <row r="9">
          <cell r="I9">
            <v>10.19</v>
          </cell>
        </row>
        <row r="10">
          <cell r="I10">
            <v>8.76</v>
          </cell>
        </row>
        <row r="11">
          <cell r="I11">
            <v>9.7200000000000006</v>
          </cell>
        </row>
        <row r="12">
          <cell r="I12">
            <v>21.16</v>
          </cell>
        </row>
        <row r="13">
          <cell r="I13">
            <v>15.42</v>
          </cell>
        </row>
        <row r="14">
          <cell r="I14">
            <v>10.14</v>
          </cell>
        </row>
        <row r="15">
          <cell r="I15">
            <v>5.4</v>
          </cell>
        </row>
        <row r="16">
          <cell r="I16">
            <v>15</v>
          </cell>
        </row>
        <row r="17">
          <cell r="I17">
            <v>15.84</v>
          </cell>
        </row>
        <row r="18">
          <cell r="I18">
            <v>9.81</v>
          </cell>
        </row>
        <row r="19">
          <cell r="I19">
            <v>5.31</v>
          </cell>
        </row>
        <row r="20">
          <cell r="I20">
            <v>14.53</v>
          </cell>
        </row>
        <row r="21">
          <cell r="I21">
            <v>10.55</v>
          </cell>
        </row>
        <row r="22">
          <cell r="I22">
            <v>19.809999999999999</v>
          </cell>
        </row>
        <row r="23">
          <cell r="I23">
            <v>8.8699999999999992</v>
          </cell>
        </row>
        <row r="24">
          <cell r="I24">
            <v>5.99</v>
          </cell>
        </row>
        <row r="25">
          <cell r="I25">
            <v>7.71</v>
          </cell>
        </row>
        <row r="26">
          <cell r="I26">
            <v>13.26</v>
          </cell>
        </row>
        <row r="27">
          <cell r="I27">
            <v>5.41</v>
          </cell>
        </row>
        <row r="28">
          <cell r="I28">
            <v>14.22</v>
          </cell>
        </row>
        <row r="29">
          <cell r="I29">
            <v>7.97</v>
          </cell>
        </row>
        <row r="30">
          <cell r="I30">
            <v>10.91</v>
          </cell>
        </row>
        <row r="31">
          <cell r="I31">
            <v>18.86</v>
          </cell>
        </row>
        <row r="32">
          <cell r="I32">
            <v>10.82</v>
          </cell>
        </row>
        <row r="33">
          <cell r="I33">
            <v>13.16</v>
          </cell>
        </row>
        <row r="34">
          <cell r="I34">
            <v>5.81</v>
          </cell>
        </row>
        <row r="35">
          <cell r="I35">
            <v>15.68</v>
          </cell>
        </row>
        <row r="36">
          <cell r="I36">
            <v>10.68</v>
          </cell>
        </row>
        <row r="37">
          <cell r="I37">
            <v>13.99</v>
          </cell>
        </row>
        <row r="38">
          <cell r="I38">
            <v>23.86</v>
          </cell>
        </row>
        <row r="39">
          <cell r="I39">
            <v>17.62</v>
          </cell>
        </row>
        <row r="40">
          <cell r="I40">
            <v>15.42</v>
          </cell>
        </row>
        <row r="41">
          <cell r="I41">
            <v>18.149999999999999</v>
          </cell>
        </row>
        <row r="42">
          <cell r="I42">
            <v>16.53</v>
          </cell>
        </row>
        <row r="43">
          <cell r="I43">
            <v>14.93</v>
          </cell>
        </row>
        <row r="44">
          <cell r="I44">
            <v>11.6</v>
          </cell>
        </row>
        <row r="45">
          <cell r="I45">
            <v>14.54</v>
          </cell>
        </row>
        <row r="46">
          <cell r="I46">
            <v>13.89</v>
          </cell>
        </row>
        <row r="47">
          <cell r="I47">
            <v>17.27</v>
          </cell>
        </row>
        <row r="48">
          <cell r="I48">
            <v>20.05</v>
          </cell>
        </row>
        <row r="49">
          <cell r="I49">
            <v>17.309999999999999</v>
          </cell>
        </row>
        <row r="50">
          <cell r="I50">
            <v>14.54</v>
          </cell>
        </row>
        <row r="51">
          <cell r="I51">
            <v>24.06</v>
          </cell>
        </row>
        <row r="52">
          <cell r="I52">
            <v>12.9</v>
          </cell>
        </row>
        <row r="53">
          <cell r="I53">
            <v>11.87</v>
          </cell>
        </row>
        <row r="54">
          <cell r="I54">
            <v>10.19</v>
          </cell>
        </row>
        <row r="55">
          <cell r="I55">
            <v>19.579999999999998</v>
          </cell>
        </row>
        <row r="56">
          <cell r="I56">
            <v>18.5</v>
          </cell>
        </row>
        <row r="57">
          <cell r="I57">
            <v>14.44</v>
          </cell>
        </row>
        <row r="58">
          <cell r="I58">
            <v>25.08</v>
          </cell>
        </row>
        <row r="59">
          <cell r="I59">
            <v>16.38</v>
          </cell>
        </row>
        <row r="60">
          <cell r="I60">
            <v>22.22</v>
          </cell>
        </row>
        <row r="61">
          <cell r="I61">
            <v>11.98</v>
          </cell>
        </row>
        <row r="62">
          <cell r="I62">
            <v>14.32</v>
          </cell>
        </row>
        <row r="63">
          <cell r="I63">
            <v>13.92</v>
          </cell>
        </row>
        <row r="64">
          <cell r="I64">
            <v>15.8</v>
          </cell>
        </row>
        <row r="65">
          <cell r="I65">
            <v>6.55</v>
          </cell>
        </row>
        <row r="66">
          <cell r="I66">
            <v>4.42</v>
          </cell>
        </row>
        <row r="67">
          <cell r="I67">
            <v>5.93</v>
          </cell>
        </row>
        <row r="68">
          <cell r="I68">
            <v>8.11</v>
          </cell>
        </row>
        <row r="69">
          <cell r="I69">
            <v>12.07</v>
          </cell>
        </row>
        <row r="70">
          <cell r="I70">
            <v>10.17</v>
          </cell>
        </row>
        <row r="71">
          <cell r="I71">
            <v>14.54</v>
          </cell>
        </row>
        <row r="72">
          <cell r="I72">
            <v>6.16</v>
          </cell>
        </row>
        <row r="73">
          <cell r="I73">
            <v>6.11</v>
          </cell>
        </row>
        <row r="74">
          <cell r="I74">
            <v>9.85</v>
          </cell>
        </row>
        <row r="75">
          <cell r="I75">
            <v>3.63</v>
          </cell>
        </row>
        <row r="76">
          <cell r="I76">
            <v>3.11</v>
          </cell>
        </row>
        <row r="77">
          <cell r="I77">
            <v>7.22</v>
          </cell>
        </row>
        <row r="78">
          <cell r="I78">
            <v>13.86</v>
          </cell>
        </row>
        <row r="79">
          <cell r="I79">
            <v>2.34</v>
          </cell>
        </row>
        <row r="80">
          <cell r="I80">
            <v>0.56000000000000005</v>
          </cell>
        </row>
        <row r="81">
          <cell r="I81">
            <v>2.46</v>
          </cell>
        </row>
        <row r="82">
          <cell r="I82">
            <v>9.5</v>
          </cell>
        </row>
        <row r="83">
          <cell r="I83">
            <v>5.67</v>
          </cell>
        </row>
        <row r="84">
          <cell r="I84">
            <v>5.32</v>
          </cell>
        </row>
        <row r="85">
          <cell r="I85">
            <v>5.24</v>
          </cell>
        </row>
        <row r="86">
          <cell r="I86">
            <v>2.41</v>
          </cell>
        </row>
        <row r="87">
          <cell r="I87">
            <v>11.02</v>
          </cell>
        </row>
        <row r="88">
          <cell r="I88">
            <v>4.75</v>
          </cell>
        </row>
        <row r="89">
          <cell r="I89">
            <v>0.74</v>
          </cell>
        </row>
        <row r="90">
          <cell r="I90">
            <v>7.77</v>
          </cell>
        </row>
        <row r="91">
          <cell r="I91">
            <v>7.82</v>
          </cell>
        </row>
        <row r="92">
          <cell r="I92">
            <v>5.94</v>
          </cell>
        </row>
        <row r="93">
          <cell r="I93">
            <v>13.86</v>
          </cell>
        </row>
        <row r="94">
          <cell r="I94">
            <v>8.5399999999999991</v>
          </cell>
        </row>
        <row r="95">
          <cell r="I95">
            <v>6.6</v>
          </cell>
        </row>
        <row r="96">
          <cell r="I96">
            <v>3.46</v>
          </cell>
        </row>
        <row r="97">
          <cell r="I97">
            <v>9.41</v>
          </cell>
        </row>
        <row r="98">
          <cell r="I98">
            <v>0.03</v>
          </cell>
        </row>
        <row r="99">
          <cell r="I99">
            <v>8.02</v>
          </cell>
        </row>
        <row r="100">
          <cell r="I100">
            <v>3.63</v>
          </cell>
        </row>
        <row r="101">
          <cell r="I101">
            <v>5.68</v>
          </cell>
        </row>
        <row r="102">
          <cell r="I102">
            <v>12.56</v>
          </cell>
        </row>
        <row r="103">
          <cell r="I103">
            <v>9.81</v>
          </cell>
        </row>
        <row r="104">
          <cell r="I104">
            <v>7.89</v>
          </cell>
        </row>
        <row r="105">
          <cell r="I105">
            <v>9.19</v>
          </cell>
        </row>
        <row r="106">
          <cell r="I106">
            <v>10.27</v>
          </cell>
        </row>
        <row r="107">
          <cell r="I107">
            <v>2.76</v>
          </cell>
        </row>
        <row r="108">
          <cell r="I108">
            <v>8.08</v>
          </cell>
        </row>
        <row r="109">
          <cell r="I109">
            <v>14.01</v>
          </cell>
        </row>
        <row r="110">
          <cell r="I110">
            <v>11.95</v>
          </cell>
        </row>
        <row r="111">
          <cell r="I111">
            <v>6.09</v>
          </cell>
        </row>
        <row r="112">
          <cell r="I112">
            <v>10.32</v>
          </cell>
        </row>
        <row r="113">
          <cell r="I113">
            <v>10.27</v>
          </cell>
        </row>
        <row r="114">
          <cell r="I114">
            <v>7.92</v>
          </cell>
        </row>
        <row r="115">
          <cell r="I115">
            <v>9.93</v>
          </cell>
        </row>
        <row r="116">
          <cell r="I116">
            <v>8.86</v>
          </cell>
        </row>
        <row r="117">
          <cell r="I117">
            <v>16.260000000000002</v>
          </cell>
        </row>
        <row r="118">
          <cell r="I118">
            <v>9.92</v>
          </cell>
        </row>
        <row r="119">
          <cell r="I119">
            <v>27.18</v>
          </cell>
        </row>
      </sheetData>
      <sheetData sheetId="103"/>
      <sheetData sheetId="104">
        <row r="3">
          <cell r="I3">
            <v>17.260000000000002</v>
          </cell>
        </row>
        <row r="4">
          <cell r="I4">
            <v>23.18</v>
          </cell>
        </row>
        <row r="5">
          <cell r="I5">
            <v>13.95</v>
          </cell>
        </row>
        <row r="6">
          <cell r="I6">
            <v>21.86</v>
          </cell>
        </row>
        <row r="7">
          <cell r="I7">
            <v>27.82</v>
          </cell>
        </row>
        <row r="8">
          <cell r="I8">
            <v>34.979999999999997</v>
          </cell>
        </row>
        <row r="9">
          <cell r="I9">
            <v>18.989999999999998</v>
          </cell>
        </row>
        <row r="10">
          <cell r="I10">
            <v>23.18</v>
          </cell>
        </row>
        <row r="11">
          <cell r="I11">
            <v>23.38</v>
          </cell>
        </row>
        <row r="12">
          <cell r="I12">
            <v>23.45</v>
          </cell>
        </row>
        <row r="13">
          <cell r="I13">
            <v>17.05</v>
          </cell>
        </row>
        <row r="14">
          <cell r="I14">
            <v>28.79</v>
          </cell>
        </row>
        <row r="15">
          <cell r="I15">
            <v>15.46</v>
          </cell>
        </row>
        <row r="16">
          <cell r="I16">
            <v>23.45</v>
          </cell>
        </row>
        <row r="17">
          <cell r="I17">
            <v>26.74</v>
          </cell>
        </row>
        <row r="18">
          <cell r="I18">
            <v>16.010000000000002</v>
          </cell>
        </row>
        <row r="19">
          <cell r="I19">
            <v>8.98</v>
          </cell>
        </row>
        <row r="20">
          <cell r="I20">
            <v>19.61</v>
          </cell>
        </row>
        <row r="21">
          <cell r="I21">
            <v>12.17</v>
          </cell>
        </row>
        <row r="22">
          <cell r="I22">
            <v>30.96</v>
          </cell>
        </row>
        <row r="23">
          <cell r="I23">
            <v>18.22</v>
          </cell>
        </row>
        <row r="24">
          <cell r="I24">
            <v>15.64</v>
          </cell>
        </row>
        <row r="25">
          <cell r="I25">
            <v>17.93</v>
          </cell>
        </row>
        <row r="26">
          <cell r="I26">
            <v>20.78</v>
          </cell>
        </row>
        <row r="27">
          <cell r="I27">
            <v>20.69</v>
          </cell>
        </row>
        <row r="28">
          <cell r="I28">
            <v>19.09</v>
          </cell>
        </row>
        <row r="29">
          <cell r="I29">
            <v>13.64</v>
          </cell>
        </row>
        <row r="30">
          <cell r="I30">
            <v>23.44</v>
          </cell>
        </row>
        <row r="31">
          <cell r="I31">
            <v>26.09</v>
          </cell>
        </row>
        <row r="32">
          <cell r="I32">
            <v>18.809999999999999</v>
          </cell>
        </row>
        <row r="33">
          <cell r="I33">
            <v>22.47</v>
          </cell>
        </row>
        <row r="34">
          <cell r="I34">
            <v>18.21</v>
          </cell>
        </row>
        <row r="35">
          <cell r="I35">
            <v>28.18</v>
          </cell>
        </row>
        <row r="36">
          <cell r="I36">
            <v>17.45</v>
          </cell>
        </row>
        <row r="37">
          <cell r="I37">
            <v>16.690000000000001</v>
          </cell>
        </row>
        <row r="38">
          <cell r="I38">
            <v>22.01</v>
          </cell>
        </row>
        <row r="39">
          <cell r="I39">
            <v>33.159999999999997</v>
          </cell>
        </row>
        <row r="40">
          <cell r="I40">
            <v>15.41</v>
          </cell>
        </row>
        <row r="41">
          <cell r="I41">
            <v>19.579999999999998</v>
          </cell>
        </row>
        <row r="42">
          <cell r="I42">
            <v>21.08</v>
          </cell>
        </row>
        <row r="43">
          <cell r="I43">
            <v>22.79</v>
          </cell>
        </row>
        <row r="44">
          <cell r="I44">
            <v>13.45</v>
          </cell>
        </row>
        <row r="45">
          <cell r="I45">
            <v>15.79</v>
          </cell>
        </row>
        <row r="46">
          <cell r="I46">
            <v>15.27</v>
          </cell>
        </row>
        <row r="47">
          <cell r="I47">
            <v>26.24</v>
          </cell>
        </row>
        <row r="48">
          <cell r="I48">
            <v>23.15</v>
          </cell>
        </row>
        <row r="49">
          <cell r="I49">
            <v>18.97</v>
          </cell>
        </row>
        <row r="50">
          <cell r="I50">
            <v>17.88</v>
          </cell>
        </row>
        <row r="51">
          <cell r="I51">
            <v>30.78</v>
          </cell>
        </row>
        <row r="52">
          <cell r="I52">
            <v>11.44</v>
          </cell>
        </row>
        <row r="53">
          <cell r="I53">
            <v>19.920000000000002</v>
          </cell>
        </row>
        <row r="54">
          <cell r="I54">
            <v>17.14</v>
          </cell>
        </row>
        <row r="55">
          <cell r="I55">
            <v>19.37</v>
          </cell>
        </row>
        <row r="56">
          <cell r="I56">
            <v>21.7</v>
          </cell>
        </row>
        <row r="57">
          <cell r="I57">
            <v>18.97</v>
          </cell>
        </row>
        <row r="58">
          <cell r="I58">
            <v>44.71</v>
          </cell>
        </row>
        <row r="59">
          <cell r="I59">
            <v>22.97</v>
          </cell>
        </row>
        <row r="60">
          <cell r="I60">
            <v>16.82</v>
          </cell>
        </row>
        <row r="61">
          <cell r="I61">
            <v>17.84</v>
          </cell>
        </row>
        <row r="62">
          <cell r="I62">
            <v>15.14</v>
          </cell>
        </row>
        <row r="63">
          <cell r="I63">
            <v>21.33</v>
          </cell>
        </row>
        <row r="64">
          <cell r="I64">
            <v>20.27</v>
          </cell>
        </row>
        <row r="65">
          <cell r="I65">
            <v>13.47</v>
          </cell>
        </row>
        <row r="66">
          <cell r="I66">
            <v>7.62</v>
          </cell>
        </row>
        <row r="67">
          <cell r="I67">
            <v>11.64</v>
          </cell>
        </row>
        <row r="68">
          <cell r="I68">
            <v>19.66</v>
          </cell>
        </row>
        <row r="69">
          <cell r="I69">
            <v>35.56</v>
          </cell>
        </row>
        <row r="70">
          <cell r="I70">
            <v>21.62</v>
          </cell>
        </row>
        <row r="71">
          <cell r="I71">
            <v>27.04</v>
          </cell>
        </row>
        <row r="72">
          <cell r="I72">
            <v>14.49</v>
          </cell>
        </row>
        <row r="73">
          <cell r="I73">
            <v>23.83</v>
          </cell>
        </row>
        <row r="74">
          <cell r="I74">
            <v>21.34</v>
          </cell>
        </row>
        <row r="75">
          <cell r="I75">
            <v>20.05</v>
          </cell>
        </row>
        <row r="76">
          <cell r="I76">
            <v>17.010000000000002</v>
          </cell>
        </row>
        <row r="77">
          <cell r="I77">
            <v>24.55</v>
          </cell>
        </row>
        <row r="78">
          <cell r="I78">
            <v>42.4</v>
          </cell>
        </row>
        <row r="79">
          <cell r="I79">
            <v>9.83</v>
          </cell>
        </row>
        <row r="80">
          <cell r="I80">
            <v>4.83</v>
          </cell>
        </row>
        <row r="81">
          <cell r="I81">
            <v>17.28</v>
          </cell>
        </row>
        <row r="82">
          <cell r="I82">
            <v>28.22</v>
          </cell>
        </row>
        <row r="83">
          <cell r="I83">
            <v>20.329999999999998</v>
          </cell>
        </row>
        <row r="84">
          <cell r="I84">
            <v>17.55</v>
          </cell>
        </row>
        <row r="85">
          <cell r="I85">
            <v>12.5</v>
          </cell>
        </row>
        <row r="86">
          <cell r="I86">
            <v>10.72</v>
          </cell>
        </row>
        <row r="87">
          <cell r="I87">
            <v>30.98</v>
          </cell>
        </row>
        <row r="88">
          <cell r="I88">
            <v>20.73</v>
          </cell>
        </row>
        <row r="89">
          <cell r="I89">
            <v>4.62</v>
          </cell>
        </row>
        <row r="90">
          <cell r="I90">
            <v>20.52</v>
          </cell>
        </row>
        <row r="91">
          <cell r="I91">
            <v>18.54</v>
          </cell>
        </row>
        <row r="92">
          <cell r="I92">
            <v>13.46</v>
          </cell>
        </row>
        <row r="93">
          <cell r="I93">
            <v>26.2</v>
          </cell>
        </row>
        <row r="94">
          <cell r="I94">
            <v>26.25</v>
          </cell>
        </row>
        <row r="95">
          <cell r="I95">
            <v>23.7</v>
          </cell>
        </row>
        <row r="96">
          <cell r="I96">
            <v>11.63</v>
          </cell>
        </row>
        <row r="97">
          <cell r="I97">
            <v>29.49</v>
          </cell>
        </row>
        <row r="98">
          <cell r="I98">
            <v>2.84</v>
          </cell>
        </row>
        <row r="99">
          <cell r="I99">
            <v>27.11</v>
          </cell>
        </row>
        <row r="100">
          <cell r="I100">
            <v>11.32</v>
          </cell>
        </row>
        <row r="101">
          <cell r="I101">
            <v>21.2</v>
          </cell>
        </row>
        <row r="102">
          <cell r="I102">
            <v>32.090000000000003</v>
          </cell>
        </row>
        <row r="103">
          <cell r="I103">
            <v>26.75</v>
          </cell>
        </row>
        <row r="104">
          <cell r="I104">
            <v>27.19</v>
          </cell>
        </row>
        <row r="105">
          <cell r="I105">
            <v>21.99</v>
          </cell>
        </row>
        <row r="106">
          <cell r="I106">
            <v>18.88</v>
          </cell>
        </row>
        <row r="107">
          <cell r="I107">
            <v>29.41</v>
          </cell>
        </row>
        <row r="108">
          <cell r="I108">
            <v>26.95</v>
          </cell>
        </row>
        <row r="109">
          <cell r="I109">
            <v>20.77</v>
          </cell>
        </row>
        <row r="110">
          <cell r="I110">
            <v>29.9</v>
          </cell>
        </row>
        <row r="111">
          <cell r="I111">
            <v>27.02</v>
          </cell>
        </row>
        <row r="112">
          <cell r="I112">
            <v>24.3</v>
          </cell>
        </row>
        <row r="113">
          <cell r="I113">
            <v>21.13</v>
          </cell>
        </row>
        <row r="114">
          <cell r="I114">
            <v>14.91</v>
          </cell>
        </row>
        <row r="115">
          <cell r="I115">
            <v>15.53</v>
          </cell>
        </row>
        <row r="116">
          <cell r="I116">
            <v>18.05</v>
          </cell>
        </row>
        <row r="117">
          <cell r="I117">
            <v>18.079999999999998</v>
          </cell>
        </row>
        <row r="118">
          <cell r="I118">
            <v>14.55</v>
          </cell>
        </row>
        <row r="119">
          <cell r="I119">
            <v>26.51</v>
          </cell>
        </row>
      </sheetData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Matriz_Estadisticas"/>
      <sheetName val="Matriz_Indicadores"/>
      <sheetName val="Matriz_Metadata"/>
      <sheetName val="EA_31_M"/>
      <sheetName val="EA_31_IC"/>
      <sheetName val="IS_31_M"/>
      <sheetName val="IS_31_I"/>
      <sheetName val="IS_20_M"/>
      <sheetName val="IS_20_IC"/>
      <sheetName val="IP_33a_M"/>
      <sheetName val="IP_33a_IC"/>
      <sheetName val="IP_33b_M"/>
      <sheetName val="IP_33b_IC"/>
      <sheetName val="IP_33c_M"/>
      <sheetName val="IP_33c_IC"/>
      <sheetName val="EA_23_M"/>
      <sheetName val="EA_23_I"/>
      <sheetName val="EA_9_M"/>
      <sheetName val="EA_9_I"/>
      <sheetName val="EA_8_M"/>
      <sheetName val="EA_8_IC"/>
      <sheetName val="EA_16_M"/>
      <sheetName val="EA_16_IC"/>
      <sheetName val="BPU_28b_M"/>
      <sheetName val="BPU_28b_I"/>
      <sheetName val="BPU_28a_M"/>
      <sheetName val="BPU_28a_I"/>
      <sheetName val="BPU_29_M"/>
      <sheetName val="BPU_29_I"/>
      <sheetName val="BPU_23_M"/>
      <sheetName val="BPU_23_I"/>
      <sheetName val="BPU_22_M"/>
      <sheetName val="BPU_22_I"/>
      <sheetName val="BPU_21_M"/>
      <sheetName val="BPU_21_I"/>
      <sheetName val="BPU_20_M"/>
      <sheetName val="BPU_20_I"/>
      <sheetName val="BPU_8_M"/>
      <sheetName val="BPU_8_I"/>
      <sheetName val="BPU_7_M"/>
      <sheetName val="BPU_7_I"/>
      <sheetName val="BPU_4_M"/>
      <sheetName val="BPU_4_I"/>
      <sheetName val="BPU_3_M"/>
      <sheetName val="BPU_3_I"/>
      <sheetName val="BPU_1_M"/>
      <sheetName val="BPU_1_I"/>
      <sheetName val="IP_47a_M"/>
      <sheetName val="IP_47a_IC"/>
      <sheetName val="IP_47_M"/>
      <sheetName val="IP_47_IC"/>
      <sheetName val="IG_92_M"/>
      <sheetName val="IG_92_I"/>
      <sheetName val="IG_91_M"/>
      <sheetName val="IG_91_I"/>
      <sheetName val="IG_90_M"/>
      <sheetName val="IG_90_I"/>
      <sheetName val="IG_22_M"/>
      <sheetName val="IG_22_IC"/>
      <sheetName val="IP_48_M"/>
      <sheetName val="IP_34_M"/>
      <sheetName val="IP_34a_M"/>
      <sheetName val="IP_48_34_34a_I"/>
      <sheetName val="IP_43_M"/>
      <sheetName val="IP_43a_M"/>
      <sheetName val="IP_43_43a_I"/>
      <sheetName val="IP_6_M"/>
      <sheetName val="IP_6_I"/>
      <sheetName val="DE_101_M"/>
      <sheetName val="DE_101_IC"/>
      <sheetName val="DE_100_M"/>
      <sheetName val="DE_100_IC"/>
      <sheetName val="DE_99_M"/>
      <sheetName val="DE_99_IC"/>
      <sheetName val="DE_98_M"/>
      <sheetName val="DE_98_IC"/>
      <sheetName val="DE_18_M"/>
      <sheetName val="DE_18_IC"/>
      <sheetName val="DE_3_M"/>
      <sheetName val="DE_3_I"/>
      <sheetName val="IS_5_M"/>
      <sheetName val="IS_5_I"/>
      <sheetName val="IG_1_M"/>
      <sheetName val="IG_1_I"/>
      <sheetName val="IG_66_M"/>
      <sheetName val="IG_66_I"/>
      <sheetName val="EA_48_M"/>
      <sheetName val="EA_48_I"/>
      <sheetName val="DE_48_M"/>
      <sheetName val="DE_48_I"/>
      <sheetName val="IS_58_M"/>
      <sheetName val="IS_58_I"/>
      <sheetName val="IS_91_M"/>
      <sheetName val="IS_91_I"/>
      <sheetName val="IS_40_M"/>
      <sheetName val="IS_40_I"/>
      <sheetName val="IS_39_M"/>
      <sheetName val="IS_39_I"/>
      <sheetName val="IS_39a_M"/>
      <sheetName val="IS_39a_I"/>
      <sheetName val="IS_36_M"/>
      <sheetName val="IS_36_I"/>
      <sheetName val="IS_37_M"/>
      <sheetName val="IS_37_I"/>
      <sheetName val="IS_33_M"/>
      <sheetName val="IS_33_I"/>
      <sheetName val="IS_34_M"/>
      <sheetName val="IS_34_I"/>
      <sheetName val="IS_32_M"/>
      <sheetName val="IS_32_I"/>
      <sheetName val="BPU_24_M"/>
      <sheetName val="BPU_24_I"/>
      <sheetName val="EA_35_M"/>
      <sheetName val="EA_35_I"/>
      <sheetName val="EA_34_M"/>
      <sheetName val="EA_34_I"/>
      <sheetName val="EA_22_M"/>
      <sheetName val="EA_22a_M"/>
      <sheetName val="EA_22_22a_I"/>
      <sheetName val="EA_10_M"/>
      <sheetName val="EA_90_M"/>
      <sheetName val="EA_10_90_I"/>
      <sheetName val="EA_93_M"/>
      <sheetName val="EA_93_I"/>
      <sheetName val="DE_36_M"/>
      <sheetName val="DE_36_IC"/>
      <sheetName val="DE_31_M"/>
      <sheetName val="DE_31_I"/>
      <sheetName val="DE_28_M"/>
      <sheetName val="DE_28_I"/>
      <sheetName val="DE_25_M"/>
      <sheetName val="DE_25_I"/>
      <sheetName val="DE_16_M"/>
      <sheetName val="DE_29_M"/>
      <sheetName val="DE_33_M"/>
      <sheetName val="DE_102_M"/>
      <sheetName val="DE_105_M"/>
      <sheetName val="DE_102_105_16_29_33_I"/>
      <sheetName val="BPU_26_M"/>
      <sheetName val="BPU_26x_M"/>
      <sheetName val="BPU_26b_M"/>
      <sheetName val="BPU_26_26x_26b_I"/>
      <sheetName val="BPU_25_M"/>
      <sheetName val="BPU_25_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>
        <row r="3">
          <cell r="P3">
            <v>77.973172387973293</v>
          </cell>
        </row>
        <row r="4">
          <cell r="P4">
            <v>75.775938048436927</v>
          </cell>
        </row>
        <row r="5">
          <cell r="P5">
            <v>83.731526818956297</v>
          </cell>
        </row>
        <row r="6">
          <cell r="P6">
            <v>69.27109162930752</v>
          </cell>
        </row>
        <row r="7">
          <cell r="P7">
            <v>58.120229868203893</v>
          </cell>
        </row>
        <row r="8">
          <cell r="P8">
            <v>68.281511153668646</v>
          </cell>
        </row>
        <row r="9">
          <cell r="P9">
            <v>64.355847465391292</v>
          </cell>
        </row>
        <row r="10">
          <cell r="P10">
            <v>70.825018860921304</v>
          </cell>
        </row>
        <row r="11">
          <cell r="P11">
            <v>73.992458533260262</v>
          </cell>
        </row>
        <row r="12">
          <cell r="P12">
            <v>74.127704910887275</v>
          </cell>
        </row>
        <row r="13">
          <cell r="P13">
            <v>83.582758429295041</v>
          </cell>
        </row>
        <row r="14">
          <cell r="P14">
            <v>79.82847399059213</v>
          </cell>
        </row>
        <row r="15">
          <cell r="P15">
            <v>78.854995950396727</v>
          </cell>
        </row>
        <row r="16">
          <cell r="P16">
            <v>79.172969704510592</v>
          </cell>
        </row>
        <row r="17">
          <cell r="P17">
            <v>70.145212182418391</v>
          </cell>
        </row>
        <row r="18">
          <cell r="P18">
            <v>75.642598959741107</v>
          </cell>
        </row>
        <row r="19">
          <cell r="P19">
            <v>72.305382431826587</v>
          </cell>
        </row>
        <row r="20">
          <cell r="P20">
            <v>76.907281039850758</v>
          </cell>
        </row>
        <row r="21">
          <cell r="P21">
            <v>78.15676077898479</v>
          </cell>
        </row>
        <row r="22">
          <cell r="P22">
            <v>72.621958521565645</v>
          </cell>
        </row>
        <row r="23">
          <cell r="P23">
            <v>76.893192788872312</v>
          </cell>
        </row>
        <row r="24">
          <cell r="P24">
            <v>77.129362096495896</v>
          </cell>
        </row>
        <row r="25">
          <cell r="P25">
            <v>71.75431804348969</v>
          </cell>
        </row>
        <row r="26">
          <cell r="P26">
            <v>65.173372400137509</v>
          </cell>
        </row>
        <row r="27">
          <cell r="P27">
            <v>69.827092159119715</v>
          </cell>
        </row>
        <row r="28">
          <cell r="P28">
            <v>69.357959237143945</v>
          </cell>
        </row>
        <row r="29">
          <cell r="P29">
            <v>81.085922223827609</v>
          </cell>
        </row>
        <row r="30">
          <cell r="P30">
            <v>79.50963200130785</v>
          </cell>
        </row>
        <row r="31">
          <cell r="P31">
            <v>76.42288701681683</v>
          </cell>
        </row>
        <row r="32">
          <cell r="P32">
            <v>76.0957634628693</v>
          </cell>
        </row>
        <row r="33">
          <cell r="P33">
            <v>76.831461951962169</v>
          </cell>
        </row>
        <row r="34">
          <cell r="P34">
            <v>68.629990538276189</v>
          </cell>
        </row>
        <row r="35">
          <cell r="P35">
            <v>78.468300430031917</v>
          </cell>
        </row>
      </sheetData>
      <sheetData sheetId="71"/>
      <sheetData sheetId="72">
        <row r="3">
          <cell r="P3">
            <v>13.746355562759726</v>
          </cell>
        </row>
        <row r="4">
          <cell r="P4">
            <v>16.706909325644659</v>
          </cell>
        </row>
        <row r="5">
          <cell r="P5">
            <v>9.0353534096951194</v>
          </cell>
        </row>
        <row r="6">
          <cell r="P6">
            <v>15.681409282404104</v>
          </cell>
        </row>
        <row r="7">
          <cell r="P7">
            <v>7.8406189498325203</v>
          </cell>
        </row>
        <row r="8">
          <cell r="P8">
            <v>13.104349310948233</v>
          </cell>
        </row>
        <row r="9">
          <cell r="P9">
            <v>17.153578049287681</v>
          </cell>
        </row>
        <row r="10">
          <cell r="P10">
            <v>20.809311728476956</v>
          </cell>
        </row>
        <row r="11">
          <cell r="P11">
            <v>16.226258677735487</v>
          </cell>
        </row>
        <row r="12">
          <cell r="P12">
            <v>12.012449864431311</v>
          </cell>
        </row>
        <row r="13">
          <cell r="P13">
            <v>14.068830665629083</v>
          </cell>
        </row>
        <row r="14">
          <cell r="P14">
            <v>18.813153359858255</v>
          </cell>
        </row>
        <row r="15">
          <cell r="P15">
            <v>16.871320523044346</v>
          </cell>
        </row>
        <row r="16">
          <cell r="P16">
            <v>19.917595401881186</v>
          </cell>
        </row>
        <row r="17">
          <cell r="P17">
            <v>16.131560517108912</v>
          </cell>
        </row>
        <row r="18">
          <cell r="P18">
            <v>16.579259482675955</v>
          </cell>
        </row>
        <row r="19">
          <cell r="P19">
            <v>17.24674803243575</v>
          </cell>
        </row>
        <row r="20">
          <cell r="P20">
            <v>19.943297767643891</v>
          </cell>
        </row>
        <row r="21">
          <cell r="P21">
            <v>14.035309614950862</v>
          </cell>
        </row>
        <row r="22">
          <cell r="P22">
            <v>21.637404171362348</v>
          </cell>
        </row>
        <row r="23">
          <cell r="P23">
            <v>19.976933754554661</v>
          </cell>
        </row>
        <row r="24">
          <cell r="P24">
            <v>20.17993072677557</v>
          </cell>
        </row>
        <row r="25">
          <cell r="P25">
            <v>23.287044109297597</v>
          </cell>
        </row>
        <row r="26">
          <cell r="P26">
            <v>29.726308354929039</v>
          </cell>
        </row>
        <row r="27">
          <cell r="P27">
            <v>25.85474030581112</v>
          </cell>
        </row>
        <row r="28">
          <cell r="P28">
            <v>19.16095100477688</v>
          </cell>
        </row>
        <row r="29">
          <cell r="P29">
            <v>17.196243125548175</v>
          </cell>
        </row>
        <row r="30">
          <cell r="P30">
            <v>18.975738833234189</v>
          </cell>
        </row>
        <row r="31">
          <cell r="P31">
            <v>19.786177033426227</v>
          </cell>
        </row>
        <row r="32">
          <cell r="P32">
            <v>21.918791334096504</v>
          </cell>
        </row>
        <row r="33">
          <cell r="P33">
            <v>17.91584665433065</v>
          </cell>
        </row>
        <row r="34">
          <cell r="P34">
            <v>21.082647973544514</v>
          </cell>
        </row>
        <row r="35">
          <cell r="P35">
            <v>14.378402807398784</v>
          </cell>
        </row>
      </sheetData>
      <sheetData sheetId="73"/>
      <sheetData sheetId="74">
        <row r="3">
          <cell r="P3">
            <v>8.2804720492669706</v>
          </cell>
        </row>
        <row r="4">
          <cell r="P4">
            <v>7.5171526259184134</v>
          </cell>
        </row>
        <row r="5">
          <cell r="P5">
            <v>7.2331197713485871</v>
          </cell>
        </row>
        <row r="6">
          <cell r="P6">
            <v>15.047499088288372</v>
          </cell>
        </row>
        <row r="7">
          <cell r="P7">
            <v>34.039151181963582</v>
          </cell>
        </row>
        <row r="8">
          <cell r="P8">
            <v>18.614139535383131</v>
          </cell>
        </row>
        <row r="9">
          <cell r="P9">
            <v>18.490574485321019</v>
          </cell>
        </row>
        <row r="10">
          <cell r="P10">
            <v>8.3656694106017468</v>
          </cell>
        </row>
        <row r="11">
          <cell r="P11">
            <v>9.7812827890042531</v>
          </cell>
        </row>
        <row r="12">
          <cell r="P12">
            <v>13.859845224681418</v>
          </cell>
        </row>
        <row r="13">
          <cell r="P13">
            <v>2.3484109050758777</v>
          </cell>
        </row>
        <row r="14">
          <cell r="P14">
            <v>1.358372649549608</v>
          </cell>
        </row>
        <row r="15">
          <cell r="P15">
            <v>4.2736835265589344</v>
          </cell>
        </row>
        <row r="16">
          <cell r="P16">
            <v>0.90943489360822016</v>
          </cell>
        </row>
        <row r="17">
          <cell r="P17">
            <v>13.723227300472704</v>
          </cell>
        </row>
        <row r="18">
          <cell r="P18">
            <v>7.7781415575829422</v>
          </cell>
        </row>
        <row r="19">
          <cell r="P19">
            <v>10.447869535737667</v>
          </cell>
        </row>
        <row r="20">
          <cell r="P20">
            <v>3.1494211925053417</v>
          </cell>
        </row>
        <row r="21">
          <cell r="P21">
            <v>7.8079296060643468</v>
          </cell>
        </row>
        <row r="22">
          <cell r="P22">
            <v>5.7406373070720029</v>
          </cell>
        </row>
        <row r="23">
          <cell r="P23">
            <v>3.1298734565730157</v>
          </cell>
        </row>
        <row r="24">
          <cell r="P24">
            <v>2.6907071767285253</v>
          </cell>
        </row>
        <row r="25">
          <cell r="P25">
            <v>4.9586378472127066</v>
          </cell>
        </row>
        <row r="26">
          <cell r="P26">
            <v>5.1003192449334511</v>
          </cell>
        </row>
        <row r="27">
          <cell r="P27">
            <v>4.3181675350691631</v>
          </cell>
        </row>
        <row r="28">
          <cell r="P28">
            <v>11.481089758079186</v>
          </cell>
        </row>
        <row r="29">
          <cell r="P29">
            <v>1.7178346506242166</v>
          </cell>
        </row>
        <row r="30">
          <cell r="P30">
            <v>1.5146291654579618</v>
          </cell>
        </row>
        <row r="31">
          <cell r="P31">
            <v>3.7909359497569497</v>
          </cell>
        </row>
        <row r="32">
          <cell r="P32">
            <v>1.9854452030341936</v>
          </cell>
        </row>
        <row r="33">
          <cell r="P33">
            <v>5.2526913937071784</v>
          </cell>
        </row>
        <row r="34">
          <cell r="P34">
            <v>10.287361488179304</v>
          </cell>
        </row>
        <row r="35">
          <cell r="P35">
            <v>7.1532967625692994</v>
          </cell>
        </row>
      </sheetData>
      <sheetData sheetId="75"/>
      <sheetData sheetId="76">
        <row r="3">
          <cell r="P3">
            <v>23.51</v>
          </cell>
        </row>
        <row r="4">
          <cell r="P4">
            <v>31.85</v>
          </cell>
        </row>
        <row r="5">
          <cell r="P5">
            <v>20.98</v>
          </cell>
        </row>
        <row r="6">
          <cell r="P6">
            <v>15.29</v>
          </cell>
        </row>
        <row r="7">
          <cell r="P7">
            <v>17.420000000000002</v>
          </cell>
        </row>
        <row r="8">
          <cell r="P8">
            <v>21.74</v>
          </cell>
        </row>
        <row r="9">
          <cell r="P9">
            <v>23.1</v>
          </cell>
        </row>
        <row r="10">
          <cell r="P10">
            <v>22.98</v>
          </cell>
        </row>
        <row r="11">
          <cell r="P11">
            <v>22.4</v>
          </cell>
        </row>
        <row r="12">
          <cell r="P12">
            <v>21.71</v>
          </cell>
        </row>
        <row r="13">
          <cell r="P13">
            <v>17.309999999999999</v>
          </cell>
        </row>
        <row r="14">
          <cell r="P14">
            <v>17.73</v>
          </cell>
        </row>
        <row r="15">
          <cell r="P15">
            <v>20.12</v>
          </cell>
        </row>
        <row r="16">
          <cell r="P16">
            <v>21.42</v>
          </cell>
        </row>
        <row r="17">
          <cell r="P17">
            <v>16.170000000000002</v>
          </cell>
        </row>
        <row r="18">
          <cell r="P18">
            <v>15.99</v>
          </cell>
        </row>
        <row r="19">
          <cell r="P19">
            <v>18.63</v>
          </cell>
        </row>
        <row r="20">
          <cell r="P20">
            <v>21.33</v>
          </cell>
        </row>
        <row r="21">
          <cell r="P21">
            <v>20.170000000000002</v>
          </cell>
        </row>
        <row r="22">
          <cell r="P22">
            <v>24.28</v>
          </cell>
        </row>
        <row r="23">
          <cell r="P23">
            <v>19.25</v>
          </cell>
        </row>
        <row r="24">
          <cell r="P24">
            <v>17.079999999999998</v>
          </cell>
        </row>
        <row r="25">
          <cell r="P25">
            <v>15.77</v>
          </cell>
        </row>
        <row r="26">
          <cell r="P26">
            <v>15.29</v>
          </cell>
        </row>
        <row r="27">
          <cell r="P27">
            <v>18.22</v>
          </cell>
        </row>
        <row r="28">
          <cell r="P28">
            <v>17.829999999999998</v>
          </cell>
        </row>
        <row r="29">
          <cell r="P29">
            <v>22.76</v>
          </cell>
        </row>
        <row r="30">
          <cell r="P30">
            <v>20.07</v>
          </cell>
        </row>
        <row r="31">
          <cell r="P31">
            <v>18.420000000000002</v>
          </cell>
        </row>
        <row r="32">
          <cell r="P32">
            <v>18.91</v>
          </cell>
        </row>
        <row r="33">
          <cell r="P33">
            <v>22.76</v>
          </cell>
        </row>
        <row r="34">
          <cell r="P34">
            <v>20.93</v>
          </cell>
        </row>
        <row r="35">
          <cell r="P35">
            <v>15.55</v>
          </cell>
        </row>
      </sheetData>
      <sheetData sheetId="77"/>
      <sheetData sheetId="78">
        <row r="3">
          <cell r="D3">
            <v>7.46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OS_EA_22"/>
      <sheetName val="METADATOS_EA_22a"/>
      <sheetName val="METADATOS"/>
      <sheetName val="TD_DATOS_ORIGINALES"/>
      <sheetName val="DATOS_ORIGINALES"/>
      <sheetName val="SUMA_POR_AÑOS"/>
      <sheetName val="%SEGUNDA_VIVIENDA_2002"/>
      <sheetName val="INDICADOR_EA22_EA22a"/>
      <sheetName val="GRAFICO_RESIDENCIAL"/>
      <sheetName val="GRAFICO_NO_RESIDENCIAL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Etiquetas de fila</v>
          </cell>
          <cell r="B1" t="str">
            <v>Energía TOTAL (kWh) 2015</v>
          </cell>
          <cell r="C1" t="str">
            <v>Energía (kWh) TOTAL 2016</v>
          </cell>
          <cell r="D1" t="str">
            <v>Energía (kWh) TOTAL 2017</v>
          </cell>
          <cell r="E1" t="str">
            <v>Energía (kWh) RESIDENCIAL 2015</v>
          </cell>
          <cell r="F1" t="str">
            <v>Energía (kWh) RESIDENCIAL 2016</v>
          </cell>
          <cell r="G1" t="str">
            <v>Energía (kWh) RESIDENCIAL 2017</v>
          </cell>
          <cell r="H1" t="str">
            <v>Energía (kWh) NO RESIDENCIAL 2015</v>
          </cell>
          <cell r="I1" t="str">
            <v>Energía (kWh) NO RESIDENCIAL 2016</v>
          </cell>
          <cell r="J1" t="str">
            <v>Energía (kWh) NO RESIDENCIAL 2017</v>
          </cell>
        </row>
        <row r="2">
          <cell r="A2" t="str">
            <v>Aisén</v>
          </cell>
          <cell r="B2">
            <v>44912894</v>
          </cell>
          <cell r="C2">
            <v>42009052</v>
          </cell>
          <cell r="D2">
            <v>12342787</v>
          </cell>
          <cell r="E2">
            <v>14396715</v>
          </cell>
          <cell r="F2">
            <v>15033169</v>
          </cell>
          <cell r="G2">
            <v>4974314</v>
          </cell>
          <cell r="H2">
            <v>30516179</v>
          </cell>
          <cell r="I2">
            <v>26975883</v>
          </cell>
          <cell r="J2">
            <v>7368473</v>
          </cell>
        </row>
        <row r="3">
          <cell r="A3" t="str">
            <v>Algarrobo</v>
          </cell>
          <cell r="B3">
            <v>34927410</v>
          </cell>
          <cell r="C3">
            <v>37047439</v>
          </cell>
          <cell r="D3">
            <v>14430269</v>
          </cell>
          <cell r="E3">
            <v>21215484</v>
          </cell>
          <cell r="F3">
            <v>22936765</v>
          </cell>
          <cell r="G3">
            <v>9142625</v>
          </cell>
          <cell r="H3">
            <v>13711926</v>
          </cell>
          <cell r="I3">
            <v>14110674</v>
          </cell>
          <cell r="J3">
            <v>5287644</v>
          </cell>
        </row>
        <row r="4">
          <cell r="A4" t="str">
            <v>Alhué</v>
          </cell>
          <cell r="B4">
            <v>26071342</v>
          </cell>
          <cell r="C4">
            <v>26895162</v>
          </cell>
          <cell r="D4">
            <v>10149292</v>
          </cell>
          <cell r="E4">
            <v>4004750</v>
          </cell>
          <cell r="F4">
            <v>4382208</v>
          </cell>
          <cell r="G4">
            <v>1480470</v>
          </cell>
          <cell r="H4">
            <v>22066592</v>
          </cell>
          <cell r="I4">
            <v>22512954</v>
          </cell>
          <cell r="J4">
            <v>8668822</v>
          </cell>
        </row>
        <row r="5">
          <cell r="A5" t="str">
            <v>Alto Biobío</v>
          </cell>
          <cell r="B5">
            <v>1246077</v>
          </cell>
          <cell r="C5">
            <v>1321393</v>
          </cell>
          <cell r="D5">
            <v>498523</v>
          </cell>
          <cell r="E5">
            <v>775589</v>
          </cell>
          <cell r="F5">
            <v>812198</v>
          </cell>
          <cell r="G5">
            <v>343645</v>
          </cell>
          <cell r="H5">
            <v>470488</v>
          </cell>
          <cell r="I5">
            <v>509195</v>
          </cell>
          <cell r="J5">
            <v>154878</v>
          </cell>
        </row>
        <row r="6">
          <cell r="A6" t="str">
            <v>Alto del Carmen</v>
          </cell>
          <cell r="B6">
            <v>12136892</v>
          </cell>
          <cell r="C6">
            <v>12803635</v>
          </cell>
          <cell r="D6">
            <v>4849099</v>
          </cell>
          <cell r="E6">
            <v>2641486</v>
          </cell>
          <cell r="F6">
            <v>3026614</v>
          </cell>
          <cell r="G6">
            <v>1028528</v>
          </cell>
          <cell r="H6">
            <v>9495406</v>
          </cell>
          <cell r="I6">
            <v>9777021</v>
          </cell>
          <cell r="J6">
            <v>3820571</v>
          </cell>
        </row>
        <row r="7">
          <cell r="A7" t="str">
            <v>Alto Hospicio</v>
          </cell>
          <cell r="B7">
            <v>85183167</v>
          </cell>
          <cell r="C7">
            <v>86227694</v>
          </cell>
          <cell r="D7">
            <v>27180869</v>
          </cell>
          <cell r="E7">
            <v>58210737</v>
          </cell>
          <cell r="F7">
            <v>58709699</v>
          </cell>
          <cell r="G7">
            <v>18991570</v>
          </cell>
          <cell r="H7">
            <v>26972430</v>
          </cell>
          <cell r="I7">
            <v>27517995</v>
          </cell>
          <cell r="J7">
            <v>8189299</v>
          </cell>
        </row>
        <row r="8">
          <cell r="A8" t="str">
            <v>Ancud</v>
          </cell>
          <cell r="B8">
            <v>53402943</v>
          </cell>
          <cell r="C8">
            <v>50986319</v>
          </cell>
          <cell r="D8">
            <v>18774742</v>
          </cell>
          <cell r="E8">
            <v>26310558</v>
          </cell>
          <cell r="F8">
            <v>26438108</v>
          </cell>
          <cell r="G8">
            <v>8922580</v>
          </cell>
          <cell r="H8">
            <v>27092385</v>
          </cell>
          <cell r="I8">
            <v>24548211</v>
          </cell>
          <cell r="J8">
            <v>9852162</v>
          </cell>
        </row>
        <row r="9">
          <cell r="A9" t="str">
            <v>Andacollo</v>
          </cell>
          <cell r="B9">
            <v>40039350</v>
          </cell>
          <cell r="C9">
            <v>21656877</v>
          </cell>
          <cell r="D9">
            <v>6825193</v>
          </cell>
          <cell r="E9">
            <v>6015352</v>
          </cell>
          <cell r="F9">
            <v>5973605</v>
          </cell>
          <cell r="G9">
            <v>2034213</v>
          </cell>
          <cell r="H9">
            <v>34023998</v>
          </cell>
          <cell r="I9">
            <v>15683272</v>
          </cell>
          <cell r="J9">
            <v>4790980</v>
          </cell>
        </row>
        <row r="10">
          <cell r="A10" t="str">
            <v>Angol</v>
          </cell>
          <cell r="B10">
            <v>71420127</v>
          </cell>
          <cell r="C10">
            <v>73735765</v>
          </cell>
          <cell r="D10">
            <v>24950100</v>
          </cell>
          <cell r="E10">
            <v>32966491</v>
          </cell>
          <cell r="F10">
            <v>33803904</v>
          </cell>
          <cell r="G10">
            <v>11218087</v>
          </cell>
          <cell r="H10">
            <v>38453636</v>
          </cell>
          <cell r="I10">
            <v>39931861</v>
          </cell>
          <cell r="J10">
            <v>13732013</v>
          </cell>
        </row>
        <row r="11">
          <cell r="A11" t="str">
            <v>Antofagasta</v>
          </cell>
          <cell r="B11">
            <v>606016983</v>
          </cell>
          <cell r="C11">
            <v>600036869</v>
          </cell>
          <cell r="D11">
            <v>206286546</v>
          </cell>
          <cell r="E11">
            <v>270458358</v>
          </cell>
          <cell r="F11">
            <v>272529965</v>
          </cell>
          <cell r="G11">
            <v>89649412</v>
          </cell>
          <cell r="H11">
            <v>335558625</v>
          </cell>
          <cell r="I11">
            <v>327506904</v>
          </cell>
          <cell r="J11">
            <v>116637134</v>
          </cell>
        </row>
        <row r="12">
          <cell r="A12" t="str">
            <v>Antuco</v>
          </cell>
          <cell r="B12">
            <v>2429833</v>
          </cell>
          <cell r="C12">
            <v>2536077</v>
          </cell>
          <cell r="D12">
            <v>884757</v>
          </cell>
          <cell r="E12">
            <v>1929200</v>
          </cell>
          <cell r="F12">
            <v>1993861</v>
          </cell>
          <cell r="G12">
            <v>723313</v>
          </cell>
          <cell r="H12">
            <v>500633</v>
          </cell>
          <cell r="I12">
            <v>542216</v>
          </cell>
          <cell r="J12">
            <v>161444</v>
          </cell>
        </row>
        <row r="13">
          <cell r="A13" t="str">
            <v>Arauco</v>
          </cell>
          <cell r="B13">
            <v>33155362</v>
          </cell>
          <cell r="C13">
            <v>34076309</v>
          </cell>
          <cell r="D13">
            <v>11297970</v>
          </cell>
          <cell r="E13">
            <v>19069237</v>
          </cell>
          <cell r="F13">
            <v>19269903</v>
          </cell>
          <cell r="G13">
            <v>6601785</v>
          </cell>
          <cell r="H13">
            <v>14086125</v>
          </cell>
          <cell r="I13">
            <v>14806406</v>
          </cell>
          <cell r="J13">
            <v>4696185</v>
          </cell>
        </row>
        <row r="14">
          <cell r="A14" t="str">
            <v>Arica</v>
          </cell>
          <cell r="B14">
            <v>299657284</v>
          </cell>
          <cell r="C14">
            <v>304731263</v>
          </cell>
          <cell r="D14">
            <v>104864856</v>
          </cell>
          <cell r="E14">
            <v>158930808</v>
          </cell>
          <cell r="F14">
            <v>158241968</v>
          </cell>
          <cell r="G14">
            <v>53917449</v>
          </cell>
          <cell r="H14">
            <v>140726476</v>
          </cell>
          <cell r="I14">
            <v>146489295</v>
          </cell>
          <cell r="J14">
            <v>50947407</v>
          </cell>
        </row>
        <row r="15">
          <cell r="A15" t="str">
            <v>Buin</v>
          </cell>
          <cell r="B15">
            <v>185641768</v>
          </cell>
          <cell r="C15">
            <v>180870485</v>
          </cell>
          <cell r="D15">
            <v>66092565</v>
          </cell>
          <cell r="E15">
            <v>59733639</v>
          </cell>
          <cell r="F15">
            <v>63872395</v>
          </cell>
          <cell r="G15">
            <v>20729352</v>
          </cell>
          <cell r="H15">
            <v>125908129</v>
          </cell>
          <cell r="I15">
            <v>116998090</v>
          </cell>
          <cell r="J15">
            <v>45363213</v>
          </cell>
        </row>
        <row r="16">
          <cell r="A16" t="str">
            <v>Bulnes</v>
          </cell>
          <cell r="B16">
            <v>32644900</v>
          </cell>
          <cell r="C16">
            <v>34383621</v>
          </cell>
          <cell r="D16">
            <v>13227727</v>
          </cell>
          <cell r="E16">
            <v>12926870</v>
          </cell>
          <cell r="F16">
            <v>13329958</v>
          </cell>
          <cell r="G16">
            <v>4830001</v>
          </cell>
          <cell r="H16">
            <v>19718030</v>
          </cell>
          <cell r="I16">
            <v>21053663</v>
          </cell>
          <cell r="J16">
            <v>8397726</v>
          </cell>
        </row>
        <row r="17">
          <cell r="A17" t="str">
            <v>Cabildo</v>
          </cell>
          <cell r="B17">
            <v>48837793</v>
          </cell>
          <cell r="C17">
            <v>49065964</v>
          </cell>
          <cell r="D17">
            <v>21379374</v>
          </cell>
          <cell r="E17">
            <v>12544172</v>
          </cell>
          <cell r="F17">
            <v>12362440</v>
          </cell>
          <cell r="G17">
            <v>4243304</v>
          </cell>
          <cell r="H17">
            <v>36293621</v>
          </cell>
          <cell r="I17">
            <v>36703524</v>
          </cell>
          <cell r="J17">
            <v>17136070</v>
          </cell>
        </row>
        <row r="18">
          <cell r="A18" t="str">
            <v>Cabo de Hornos</v>
          </cell>
          <cell r="B18">
            <v>4353477</v>
          </cell>
          <cell r="C18">
            <v>4619927</v>
          </cell>
          <cell r="D18">
            <v>1295479</v>
          </cell>
          <cell r="E18">
            <v>1841013</v>
          </cell>
          <cell r="F18">
            <v>1838000</v>
          </cell>
          <cell r="G18">
            <v>516448</v>
          </cell>
          <cell r="H18">
            <v>2512464</v>
          </cell>
          <cell r="I18">
            <v>2781927</v>
          </cell>
          <cell r="J18">
            <v>779031</v>
          </cell>
        </row>
        <row r="19">
          <cell r="A19" t="str">
            <v>Cabrero</v>
          </cell>
          <cell r="B19">
            <v>66783696</v>
          </cell>
          <cell r="C19">
            <v>56680518</v>
          </cell>
          <cell r="D19">
            <v>9797479</v>
          </cell>
          <cell r="E19">
            <v>14828311</v>
          </cell>
          <cell r="F19">
            <v>15453469</v>
          </cell>
          <cell r="G19">
            <v>4909369</v>
          </cell>
          <cell r="H19">
            <v>51955385</v>
          </cell>
          <cell r="I19">
            <v>41227049</v>
          </cell>
          <cell r="J19">
            <v>4888110</v>
          </cell>
        </row>
        <row r="20">
          <cell r="A20" t="str">
            <v>Calama</v>
          </cell>
          <cell r="B20">
            <v>245053488</v>
          </cell>
          <cell r="C20">
            <v>240462561</v>
          </cell>
          <cell r="D20">
            <v>71771829</v>
          </cell>
          <cell r="E20">
            <v>125159512</v>
          </cell>
          <cell r="F20">
            <v>124954057</v>
          </cell>
          <cell r="G20">
            <v>37511698</v>
          </cell>
          <cell r="H20">
            <v>119893976</v>
          </cell>
          <cell r="I20">
            <v>115508504</v>
          </cell>
          <cell r="J20">
            <v>34260131</v>
          </cell>
        </row>
        <row r="21">
          <cell r="A21" t="str">
            <v>Calbuco</v>
          </cell>
          <cell r="B21">
            <v>127263465</v>
          </cell>
          <cell r="C21">
            <v>125772059</v>
          </cell>
          <cell r="D21">
            <v>47963614</v>
          </cell>
          <cell r="E21">
            <v>16577485</v>
          </cell>
          <cell r="F21">
            <v>16815638</v>
          </cell>
          <cell r="G21">
            <v>5690132</v>
          </cell>
          <cell r="H21">
            <v>110685980</v>
          </cell>
          <cell r="I21">
            <v>108956421</v>
          </cell>
          <cell r="J21">
            <v>42273482</v>
          </cell>
        </row>
        <row r="22">
          <cell r="A22" t="str">
            <v>Caldera</v>
          </cell>
          <cell r="B22">
            <v>35050698</v>
          </cell>
          <cell r="C22">
            <v>34540732</v>
          </cell>
          <cell r="D22">
            <v>11654426</v>
          </cell>
          <cell r="E22">
            <v>12863662</v>
          </cell>
          <cell r="F22">
            <v>13159188</v>
          </cell>
          <cell r="G22">
            <v>4802382</v>
          </cell>
          <cell r="H22">
            <v>22187036</v>
          </cell>
          <cell r="I22">
            <v>21381544</v>
          </cell>
          <cell r="J22">
            <v>6852044</v>
          </cell>
        </row>
        <row r="23">
          <cell r="A23" t="str">
            <v>Calera</v>
          </cell>
          <cell r="B23">
            <v>73465032</v>
          </cell>
          <cell r="C23">
            <v>76661791</v>
          </cell>
          <cell r="D23">
            <v>25926829</v>
          </cell>
          <cell r="E23">
            <v>33575565</v>
          </cell>
          <cell r="F23">
            <v>34073192</v>
          </cell>
          <cell r="G23">
            <v>10809133</v>
          </cell>
          <cell r="H23">
            <v>39889467</v>
          </cell>
          <cell r="I23">
            <v>42588599</v>
          </cell>
          <cell r="J23">
            <v>15117696</v>
          </cell>
        </row>
        <row r="24">
          <cell r="A24" t="str">
            <v>Calera de Tango</v>
          </cell>
          <cell r="B24">
            <v>51867621</v>
          </cell>
          <cell r="C24">
            <v>55166333</v>
          </cell>
          <cell r="D24">
            <v>20576603</v>
          </cell>
          <cell r="E24">
            <v>18896151</v>
          </cell>
          <cell r="F24">
            <v>19601652</v>
          </cell>
          <cell r="G24">
            <v>6216517</v>
          </cell>
          <cell r="H24">
            <v>32971470</v>
          </cell>
          <cell r="I24">
            <v>35564681</v>
          </cell>
          <cell r="J24">
            <v>14360086</v>
          </cell>
        </row>
        <row r="25">
          <cell r="A25" t="str">
            <v>Calle Larga</v>
          </cell>
          <cell r="B25">
            <v>17439609</v>
          </cell>
          <cell r="C25">
            <v>18578431</v>
          </cell>
          <cell r="D25">
            <v>7574424</v>
          </cell>
          <cell r="E25">
            <v>9242337</v>
          </cell>
          <cell r="F25">
            <v>9729320</v>
          </cell>
          <cell r="G25">
            <v>3272478</v>
          </cell>
          <cell r="H25">
            <v>8197272</v>
          </cell>
          <cell r="I25">
            <v>8849111</v>
          </cell>
          <cell r="J25">
            <v>4301946</v>
          </cell>
        </row>
        <row r="26">
          <cell r="A26" t="str">
            <v>Camarones</v>
          </cell>
          <cell r="B26">
            <v>168894</v>
          </cell>
          <cell r="C26">
            <v>203012</v>
          </cell>
          <cell r="D26">
            <v>76424</v>
          </cell>
          <cell r="E26">
            <v>168894</v>
          </cell>
          <cell r="F26">
            <v>203012</v>
          </cell>
          <cell r="G26">
            <v>76424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Canela</v>
          </cell>
          <cell r="B27">
            <v>6017121</v>
          </cell>
          <cell r="C27">
            <v>7172448</v>
          </cell>
          <cell r="D27">
            <v>2424739</v>
          </cell>
          <cell r="E27">
            <v>3544421</v>
          </cell>
          <cell r="F27">
            <v>3797348</v>
          </cell>
          <cell r="G27">
            <v>1377346</v>
          </cell>
          <cell r="H27">
            <v>2472700</v>
          </cell>
          <cell r="I27">
            <v>3375100</v>
          </cell>
          <cell r="J27">
            <v>1047393</v>
          </cell>
        </row>
        <row r="28">
          <cell r="A28" t="str">
            <v>Cañete</v>
          </cell>
          <cell r="B28">
            <v>25578843</v>
          </cell>
          <cell r="C28">
            <v>26154359</v>
          </cell>
          <cell r="D28">
            <v>8731526</v>
          </cell>
          <cell r="E28">
            <v>15895940</v>
          </cell>
          <cell r="F28">
            <v>16145349</v>
          </cell>
          <cell r="G28">
            <v>5432205</v>
          </cell>
          <cell r="H28">
            <v>9682903</v>
          </cell>
          <cell r="I28">
            <v>10009010</v>
          </cell>
          <cell r="J28">
            <v>3299321</v>
          </cell>
        </row>
        <row r="29">
          <cell r="A29" t="str">
            <v>Carahue</v>
          </cell>
          <cell r="B29">
            <v>12119606</v>
          </cell>
          <cell r="C29">
            <v>12803693</v>
          </cell>
          <cell r="D29">
            <v>4328905</v>
          </cell>
          <cell r="E29">
            <v>8118599</v>
          </cell>
          <cell r="F29">
            <v>8300197</v>
          </cell>
          <cell r="G29">
            <v>2898171</v>
          </cell>
          <cell r="H29">
            <v>4001007</v>
          </cell>
          <cell r="I29">
            <v>4503496</v>
          </cell>
          <cell r="J29">
            <v>1430734</v>
          </cell>
        </row>
        <row r="30">
          <cell r="A30" t="str">
            <v>Cartagena</v>
          </cell>
          <cell r="B30">
            <v>31551865</v>
          </cell>
          <cell r="C30">
            <v>33380978</v>
          </cell>
          <cell r="D30">
            <v>12076052</v>
          </cell>
          <cell r="E30">
            <v>16342246</v>
          </cell>
          <cell r="F30">
            <v>16662458</v>
          </cell>
          <cell r="G30">
            <v>6165289</v>
          </cell>
          <cell r="H30">
            <v>15209619</v>
          </cell>
          <cell r="I30">
            <v>16718520</v>
          </cell>
          <cell r="J30">
            <v>5910763</v>
          </cell>
        </row>
        <row r="31">
          <cell r="A31" t="str">
            <v>Casablanca</v>
          </cell>
          <cell r="B31">
            <v>91316916</v>
          </cell>
          <cell r="C31">
            <v>93159990</v>
          </cell>
          <cell r="D31">
            <v>28863903</v>
          </cell>
          <cell r="E31">
            <v>18479562</v>
          </cell>
          <cell r="F31">
            <v>19337347</v>
          </cell>
          <cell r="G31">
            <v>6829317</v>
          </cell>
          <cell r="H31">
            <v>72837354</v>
          </cell>
          <cell r="I31">
            <v>73822643</v>
          </cell>
          <cell r="J31">
            <v>22034586</v>
          </cell>
        </row>
        <row r="32">
          <cell r="A32" t="str">
            <v>Castro</v>
          </cell>
          <cell r="B32">
            <v>60174549</v>
          </cell>
          <cell r="C32">
            <v>63123807</v>
          </cell>
          <cell r="D32">
            <v>20181219</v>
          </cell>
          <cell r="E32">
            <v>33269290</v>
          </cell>
          <cell r="F32">
            <v>34059419</v>
          </cell>
          <cell r="G32">
            <v>11293320</v>
          </cell>
          <cell r="H32">
            <v>26905259</v>
          </cell>
          <cell r="I32">
            <v>29064388</v>
          </cell>
          <cell r="J32">
            <v>8887899</v>
          </cell>
        </row>
        <row r="33">
          <cell r="A33" t="str">
            <v>Catemu</v>
          </cell>
          <cell r="B33">
            <v>19373766</v>
          </cell>
          <cell r="C33">
            <v>19909872</v>
          </cell>
          <cell r="D33">
            <v>8830944</v>
          </cell>
          <cell r="E33">
            <v>8258250</v>
          </cell>
          <cell r="F33">
            <v>8570513</v>
          </cell>
          <cell r="G33">
            <v>2880203</v>
          </cell>
          <cell r="H33">
            <v>11115516</v>
          </cell>
          <cell r="I33">
            <v>11339359</v>
          </cell>
          <cell r="J33">
            <v>5950741</v>
          </cell>
        </row>
        <row r="34">
          <cell r="A34" t="str">
            <v>Cauquenes</v>
          </cell>
          <cell r="B34">
            <v>43463582</v>
          </cell>
          <cell r="C34">
            <v>44903390</v>
          </cell>
          <cell r="D34">
            <v>17273847</v>
          </cell>
          <cell r="E34">
            <v>22796814</v>
          </cell>
          <cell r="F34">
            <v>23506830</v>
          </cell>
          <cell r="G34">
            <v>7916549</v>
          </cell>
          <cell r="H34">
            <v>20666768</v>
          </cell>
          <cell r="I34">
            <v>21396560</v>
          </cell>
          <cell r="J34">
            <v>9357298</v>
          </cell>
        </row>
        <row r="35">
          <cell r="A35" t="str">
            <v>Cerrillos</v>
          </cell>
          <cell r="B35">
            <v>242981486</v>
          </cell>
          <cell r="C35">
            <v>241236572</v>
          </cell>
          <cell r="D35">
            <v>77844123</v>
          </cell>
          <cell r="E35">
            <v>60224972</v>
          </cell>
          <cell r="F35">
            <v>60251706</v>
          </cell>
          <cell r="G35">
            <v>19139399</v>
          </cell>
          <cell r="H35">
            <v>182756514</v>
          </cell>
          <cell r="I35">
            <v>180984866</v>
          </cell>
          <cell r="J35">
            <v>58704724</v>
          </cell>
        </row>
        <row r="36">
          <cell r="A36" t="str">
            <v>Cerro Navia</v>
          </cell>
          <cell r="B36">
            <v>95399622</v>
          </cell>
          <cell r="C36">
            <v>96410912</v>
          </cell>
          <cell r="D36">
            <v>31688308</v>
          </cell>
          <cell r="E36">
            <v>85814795</v>
          </cell>
          <cell r="F36">
            <v>84747350</v>
          </cell>
          <cell r="G36">
            <v>27897354</v>
          </cell>
          <cell r="H36">
            <v>9584827</v>
          </cell>
          <cell r="I36">
            <v>11663562</v>
          </cell>
          <cell r="J36">
            <v>3790954</v>
          </cell>
        </row>
        <row r="37">
          <cell r="A37" t="str">
            <v>Chaitén</v>
          </cell>
          <cell r="B37">
            <v>2432950</v>
          </cell>
          <cell r="C37">
            <v>3054577</v>
          </cell>
          <cell r="D37">
            <v>1032891</v>
          </cell>
          <cell r="E37">
            <v>1140877</v>
          </cell>
          <cell r="F37">
            <v>1511868</v>
          </cell>
          <cell r="G37">
            <v>537938</v>
          </cell>
          <cell r="H37">
            <v>1292073</v>
          </cell>
          <cell r="I37">
            <v>1542709</v>
          </cell>
          <cell r="J37">
            <v>494953</v>
          </cell>
        </row>
        <row r="38">
          <cell r="A38" t="str">
            <v>Chanco</v>
          </cell>
          <cell r="B38">
            <v>7411834</v>
          </cell>
          <cell r="C38">
            <v>7549485</v>
          </cell>
          <cell r="D38">
            <v>2693196</v>
          </cell>
          <cell r="E38">
            <v>3817776</v>
          </cell>
          <cell r="F38">
            <v>3972949</v>
          </cell>
          <cell r="G38">
            <v>1402345</v>
          </cell>
          <cell r="H38">
            <v>3594058</v>
          </cell>
          <cell r="I38">
            <v>3576536</v>
          </cell>
          <cell r="J38">
            <v>1290851</v>
          </cell>
        </row>
        <row r="39">
          <cell r="A39" t="str">
            <v>Chañaral</v>
          </cell>
          <cell r="B39">
            <v>29309008</v>
          </cell>
          <cell r="C39">
            <v>29754290</v>
          </cell>
          <cell r="D39">
            <v>9835050</v>
          </cell>
          <cell r="E39">
            <v>7507687</v>
          </cell>
          <cell r="F39">
            <v>7922195</v>
          </cell>
          <cell r="G39">
            <v>2665135</v>
          </cell>
          <cell r="H39">
            <v>21801321</v>
          </cell>
          <cell r="I39">
            <v>21832095</v>
          </cell>
          <cell r="J39">
            <v>7169915</v>
          </cell>
        </row>
        <row r="40">
          <cell r="A40" t="str">
            <v>Chépica</v>
          </cell>
          <cell r="B40">
            <v>15889009</v>
          </cell>
          <cell r="C40">
            <v>16811116</v>
          </cell>
          <cell r="D40">
            <v>7646131</v>
          </cell>
          <cell r="E40">
            <v>7722589</v>
          </cell>
          <cell r="F40">
            <v>8022467</v>
          </cell>
          <cell r="G40">
            <v>2758709</v>
          </cell>
          <cell r="H40">
            <v>8166420</v>
          </cell>
          <cell r="I40">
            <v>8788649</v>
          </cell>
          <cell r="J40">
            <v>4887422</v>
          </cell>
        </row>
        <row r="41">
          <cell r="A41" t="str">
            <v>Chiguayante</v>
          </cell>
          <cell r="B41">
            <v>79000053</v>
          </cell>
          <cell r="C41">
            <v>79884567</v>
          </cell>
          <cell r="D41">
            <v>24423618</v>
          </cell>
          <cell r="E41">
            <v>55961728</v>
          </cell>
          <cell r="F41">
            <v>57121074</v>
          </cell>
          <cell r="G41">
            <v>17251391</v>
          </cell>
          <cell r="H41">
            <v>23038325</v>
          </cell>
          <cell r="I41">
            <v>22763493</v>
          </cell>
          <cell r="J41">
            <v>7172227</v>
          </cell>
        </row>
        <row r="42">
          <cell r="A42" t="str">
            <v>Chile Chico</v>
          </cell>
          <cell r="B42">
            <v>4977028</v>
          </cell>
          <cell r="C42">
            <v>5299714</v>
          </cell>
          <cell r="D42">
            <v>1889433</v>
          </cell>
          <cell r="E42">
            <v>3000133</v>
          </cell>
          <cell r="F42">
            <v>3142583</v>
          </cell>
          <cell r="G42">
            <v>1110930</v>
          </cell>
          <cell r="H42">
            <v>1976895</v>
          </cell>
          <cell r="I42">
            <v>2157131</v>
          </cell>
          <cell r="J42">
            <v>778503</v>
          </cell>
        </row>
        <row r="43">
          <cell r="A43" t="str">
            <v>Chillán</v>
          </cell>
          <cell r="B43">
            <v>282006282</v>
          </cell>
          <cell r="C43">
            <v>289053221</v>
          </cell>
          <cell r="D43">
            <v>94610592</v>
          </cell>
          <cell r="E43">
            <v>131652742</v>
          </cell>
          <cell r="F43">
            <v>135535472</v>
          </cell>
          <cell r="G43">
            <v>43063332</v>
          </cell>
          <cell r="H43">
            <v>150353540</v>
          </cell>
          <cell r="I43">
            <v>153517749</v>
          </cell>
          <cell r="J43">
            <v>51547260</v>
          </cell>
        </row>
        <row r="44">
          <cell r="A44" t="str">
            <v>Chillán Viejo</v>
          </cell>
          <cell r="B44">
            <v>50373555</v>
          </cell>
          <cell r="C44">
            <v>52549323</v>
          </cell>
          <cell r="D44">
            <v>17332596</v>
          </cell>
          <cell r="E44">
            <v>18111900</v>
          </cell>
          <cell r="F44">
            <v>18511664</v>
          </cell>
          <cell r="G44">
            <v>5941190</v>
          </cell>
          <cell r="H44">
            <v>32261655</v>
          </cell>
          <cell r="I44">
            <v>34037659</v>
          </cell>
          <cell r="J44">
            <v>11391406</v>
          </cell>
        </row>
        <row r="45">
          <cell r="A45" t="str">
            <v>Chimbarongo</v>
          </cell>
          <cell r="B45">
            <v>55798290</v>
          </cell>
          <cell r="C45">
            <v>60308814</v>
          </cell>
          <cell r="D45">
            <v>24734326</v>
          </cell>
          <cell r="E45">
            <v>18350860</v>
          </cell>
          <cell r="F45">
            <v>19135894</v>
          </cell>
          <cell r="G45">
            <v>6357788</v>
          </cell>
          <cell r="H45">
            <v>37447430</v>
          </cell>
          <cell r="I45">
            <v>41172920</v>
          </cell>
          <cell r="J45">
            <v>18376538</v>
          </cell>
        </row>
        <row r="46">
          <cell r="A46" t="str">
            <v>Cholchol</v>
          </cell>
          <cell r="B46">
            <v>4869741</v>
          </cell>
          <cell r="C46">
            <v>5034112</v>
          </cell>
          <cell r="D46">
            <v>1662679</v>
          </cell>
          <cell r="E46">
            <v>2992051</v>
          </cell>
          <cell r="F46">
            <v>3110251</v>
          </cell>
          <cell r="G46">
            <v>1080729</v>
          </cell>
          <cell r="H46">
            <v>1877690</v>
          </cell>
          <cell r="I46">
            <v>1923861</v>
          </cell>
          <cell r="J46">
            <v>581950</v>
          </cell>
        </row>
        <row r="47">
          <cell r="A47" t="str">
            <v>Chonchi</v>
          </cell>
          <cell r="B47">
            <v>22040525</v>
          </cell>
          <cell r="C47">
            <v>21324015</v>
          </cell>
          <cell r="D47">
            <v>7681283</v>
          </cell>
          <cell r="E47">
            <v>7579768</v>
          </cell>
          <cell r="F47">
            <v>7901823</v>
          </cell>
          <cell r="G47">
            <v>2747336</v>
          </cell>
          <cell r="H47">
            <v>14460757</v>
          </cell>
          <cell r="I47">
            <v>13422192</v>
          </cell>
          <cell r="J47">
            <v>4933947</v>
          </cell>
        </row>
        <row r="48">
          <cell r="A48" t="str">
            <v>Cisnes</v>
          </cell>
          <cell r="B48">
            <v>1571664</v>
          </cell>
          <cell r="C48">
            <v>1571747</v>
          </cell>
          <cell r="D48">
            <v>634521</v>
          </cell>
          <cell r="E48">
            <v>1437619</v>
          </cell>
          <cell r="F48">
            <v>1432354</v>
          </cell>
          <cell r="G48">
            <v>559265</v>
          </cell>
          <cell r="H48">
            <v>134045</v>
          </cell>
          <cell r="I48">
            <v>139393</v>
          </cell>
          <cell r="J48">
            <v>75256</v>
          </cell>
        </row>
        <row r="49">
          <cell r="A49" t="str">
            <v>Cobquecura</v>
          </cell>
          <cell r="B49">
            <v>3272601</v>
          </cell>
          <cell r="C49">
            <v>3629043</v>
          </cell>
          <cell r="D49">
            <v>1300104</v>
          </cell>
          <cell r="E49">
            <v>2416818</v>
          </cell>
          <cell r="F49">
            <v>2687449</v>
          </cell>
          <cell r="G49">
            <v>983472</v>
          </cell>
          <cell r="H49">
            <v>855783</v>
          </cell>
          <cell r="I49">
            <v>941594</v>
          </cell>
          <cell r="J49">
            <v>316632</v>
          </cell>
        </row>
        <row r="50">
          <cell r="A50" t="str">
            <v>Cochamó</v>
          </cell>
          <cell r="B50">
            <v>4688663</v>
          </cell>
          <cell r="C50">
            <v>4896344</v>
          </cell>
          <cell r="D50">
            <v>1978039</v>
          </cell>
          <cell r="E50">
            <v>1777251</v>
          </cell>
          <cell r="F50">
            <v>1891815</v>
          </cell>
          <cell r="G50">
            <v>681123</v>
          </cell>
          <cell r="H50">
            <v>2911412</v>
          </cell>
          <cell r="I50">
            <v>3004529</v>
          </cell>
          <cell r="J50">
            <v>1296916</v>
          </cell>
        </row>
        <row r="51">
          <cell r="A51" t="str">
            <v>Cochrane</v>
          </cell>
          <cell r="B51">
            <v>3087939</v>
          </cell>
          <cell r="C51">
            <v>3391436</v>
          </cell>
          <cell r="D51">
            <v>1100065</v>
          </cell>
          <cell r="E51">
            <v>1745530</v>
          </cell>
          <cell r="F51">
            <v>1924761</v>
          </cell>
          <cell r="G51">
            <v>680163</v>
          </cell>
          <cell r="H51">
            <v>1342409</v>
          </cell>
          <cell r="I51">
            <v>1466675</v>
          </cell>
          <cell r="J51">
            <v>419902</v>
          </cell>
        </row>
        <row r="52">
          <cell r="A52" t="str">
            <v>Codegua</v>
          </cell>
          <cell r="B52">
            <v>26040644</v>
          </cell>
          <cell r="C52">
            <v>25649566</v>
          </cell>
          <cell r="D52">
            <v>12622700</v>
          </cell>
          <cell r="E52">
            <v>6248697</v>
          </cell>
          <cell r="F52">
            <v>6436514</v>
          </cell>
          <cell r="G52">
            <v>2167522</v>
          </cell>
          <cell r="H52">
            <v>19791947</v>
          </cell>
          <cell r="I52">
            <v>19213052</v>
          </cell>
          <cell r="J52">
            <v>10455178</v>
          </cell>
        </row>
        <row r="53">
          <cell r="A53" t="str">
            <v>Coelemu</v>
          </cell>
          <cell r="B53">
            <v>24644171</v>
          </cell>
          <cell r="C53">
            <v>21532444</v>
          </cell>
          <cell r="D53">
            <v>6341730</v>
          </cell>
          <cell r="E53">
            <v>7782330</v>
          </cell>
          <cell r="F53">
            <v>8332545</v>
          </cell>
          <cell r="G53">
            <v>2822309</v>
          </cell>
          <cell r="H53">
            <v>16861841</v>
          </cell>
          <cell r="I53">
            <v>13199899</v>
          </cell>
          <cell r="J53">
            <v>3519421</v>
          </cell>
        </row>
        <row r="54">
          <cell r="A54" t="str">
            <v>Coyhaique</v>
          </cell>
          <cell r="B54">
            <v>71183710</v>
          </cell>
          <cell r="C54">
            <v>73378631</v>
          </cell>
          <cell r="D54">
            <v>22587265</v>
          </cell>
          <cell r="E54">
            <v>36437063</v>
          </cell>
          <cell r="F54">
            <v>38849166</v>
          </cell>
          <cell r="G54">
            <v>12722963</v>
          </cell>
          <cell r="H54">
            <v>34746647</v>
          </cell>
          <cell r="I54">
            <v>34529465</v>
          </cell>
          <cell r="J54">
            <v>9864302</v>
          </cell>
        </row>
        <row r="55">
          <cell r="A55" t="str">
            <v>Coihueco</v>
          </cell>
          <cell r="B55">
            <v>23223328</v>
          </cell>
          <cell r="C55">
            <v>25181024</v>
          </cell>
          <cell r="D55">
            <v>10785742</v>
          </cell>
          <cell r="E55">
            <v>13913464</v>
          </cell>
          <cell r="F55">
            <v>14387526</v>
          </cell>
          <cell r="G55">
            <v>5319569</v>
          </cell>
          <cell r="H55">
            <v>9309864</v>
          </cell>
          <cell r="I55">
            <v>10793498</v>
          </cell>
          <cell r="J55">
            <v>5466173</v>
          </cell>
        </row>
        <row r="56">
          <cell r="A56" t="str">
            <v>Coinco</v>
          </cell>
          <cell r="B56">
            <v>6402740</v>
          </cell>
          <cell r="C56">
            <v>6838863</v>
          </cell>
          <cell r="D56">
            <v>2469625</v>
          </cell>
          <cell r="E56">
            <v>4239950</v>
          </cell>
          <cell r="F56">
            <v>4510306</v>
          </cell>
          <cell r="G56">
            <v>1558643</v>
          </cell>
          <cell r="H56">
            <v>2162790</v>
          </cell>
          <cell r="I56">
            <v>2328557</v>
          </cell>
          <cell r="J56">
            <v>910982</v>
          </cell>
        </row>
        <row r="57">
          <cell r="A57" t="str">
            <v>Colbún</v>
          </cell>
          <cell r="B57">
            <v>21303674</v>
          </cell>
          <cell r="C57">
            <v>23664980</v>
          </cell>
          <cell r="D57">
            <v>9607753</v>
          </cell>
          <cell r="E57">
            <v>10371247</v>
          </cell>
          <cell r="F57">
            <v>10747716</v>
          </cell>
          <cell r="G57">
            <v>4024813</v>
          </cell>
          <cell r="H57">
            <v>10932427</v>
          </cell>
          <cell r="I57">
            <v>12917264</v>
          </cell>
          <cell r="J57">
            <v>5582940</v>
          </cell>
        </row>
        <row r="58">
          <cell r="A58" t="str">
            <v>Colina</v>
          </cell>
          <cell r="B58">
            <v>332158353</v>
          </cell>
          <cell r="C58">
            <v>347321736</v>
          </cell>
          <cell r="D58">
            <v>120504778</v>
          </cell>
          <cell r="E58">
            <v>129051969</v>
          </cell>
          <cell r="F58">
            <v>137926071</v>
          </cell>
          <cell r="G58">
            <v>45327016</v>
          </cell>
          <cell r="H58">
            <v>203106384</v>
          </cell>
          <cell r="I58">
            <v>209395665</v>
          </cell>
          <cell r="J58">
            <v>75177762</v>
          </cell>
        </row>
        <row r="59">
          <cell r="A59" t="str">
            <v>Collipulli</v>
          </cell>
          <cell r="B59">
            <v>25892945</v>
          </cell>
          <cell r="C59">
            <v>25727422</v>
          </cell>
          <cell r="D59">
            <v>9031157</v>
          </cell>
          <cell r="E59">
            <v>11149621</v>
          </cell>
          <cell r="F59">
            <v>11378563</v>
          </cell>
          <cell r="G59">
            <v>3911608</v>
          </cell>
          <cell r="H59">
            <v>14743324</v>
          </cell>
          <cell r="I59">
            <v>14348859</v>
          </cell>
          <cell r="J59">
            <v>5119549</v>
          </cell>
        </row>
        <row r="60">
          <cell r="A60" t="str">
            <v>Coltauco</v>
          </cell>
          <cell r="B60">
            <v>31627746</v>
          </cell>
          <cell r="C60">
            <v>31263637</v>
          </cell>
          <cell r="D60">
            <v>13882223</v>
          </cell>
          <cell r="E60">
            <v>10221105</v>
          </cell>
          <cell r="F60">
            <v>10598219</v>
          </cell>
          <cell r="G60">
            <v>3650566</v>
          </cell>
          <cell r="H60">
            <v>21406641</v>
          </cell>
          <cell r="I60">
            <v>20665418</v>
          </cell>
          <cell r="J60">
            <v>10231657</v>
          </cell>
        </row>
        <row r="61">
          <cell r="A61" t="str">
            <v>Combarbalá</v>
          </cell>
          <cell r="B61">
            <v>10842981</v>
          </cell>
          <cell r="C61">
            <v>12009079</v>
          </cell>
          <cell r="D61">
            <v>5055914</v>
          </cell>
          <cell r="E61">
            <v>6768224</v>
          </cell>
          <cell r="F61">
            <v>7022379</v>
          </cell>
          <cell r="G61">
            <v>2519621</v>
          </cell>
          <cell r="H61">
            <v>4074757</v>
          </cell>
          <cell r="I61">
            <v>4986700</v>
          </cell>
          <cell r="J61">
            <v>2536293</v>
          </cell>
        </row>
        <row r="62">
          <cell r="A62" t="str">
            <v>Concepción</v>
          </cell>
          <cell r="B62">
            <v>435607480</v>
          </cell>
          <cell r="C62">
            <v>445385407</v>
          </cell>
          <cell r="D62">
            <v>134650909</v>
          </cell>
          <cell r="E62">
            <v>186229682</v>
          </cell>
          <cell r="F62">
            <v>189043191</v>
          </cell>
          <cell r="G62">
            <v>53892532</v>
          </cell>
          <cell r="H62">
            <v>249377798</v>
          </cell>
          <cell r="I62">
            <v>256342216</v>
          </cell>
          <cell r="J62">
            <v>80758377</v>
          </cell>
        </row>
        <row r="63">
          <cell r="A63" t="str">
            <v>Conchalí</v>
          </cell>
          <cell r="B63">
            <v>177964862</v>
          </cell>
          <cell r="C63">
            <v>175929413</v>
          </cell>
          <cell r="D63">
            <v>59287282</v>
          </cell>
          <cell r="E63">
            <v>92478379</v>
          </cell>
          <cell r="F63">
            <v>91863758</v>
          </cell>
          <cell r="G63">
            <v>29923274</v>
          </cell>
          <cell r="H63">
            <v>85486483</v>
          </cell>
          <cell r="I63">
            <v>84065655</v>
          </cell>
          <cell r="J63">
            <v>29364008</v>
          </cell>
        </row>
        <row r="64">
          <cell r="A64" t="str">
            <v>Concón</v>
          </cell>
          <cell r="B64">
            <v>130184330</v>
          </cell>
          <cell r="C64">
            <v>131234708</v>
          </cell>
          <cell r="D64">
            <v>40197451</v>
          </cell>
          <cell r="E64">
            <v>40655096</v>
          </cell>
          <cell r="F64">
            <v>43018235</v>
          </cell>
          <cell r="G64">
            <v>13533218</v>
          </cell>
          <cell r="H64">
            <v>89529234</v>
          </cell>
          <cell r="I64">
            <v>88216473</v>
          </cell>
          <cell r="J64">
            <v>26664233</v>
          </cell>
        </row>
        <row r="65">
          <cell r="A65" t="str">
            <v>Constitución</v>
          </cell>
          <cell r="B65">
            <v>88766537</v>
          </cell>
          <cell r="C65">
            <v>91856014</v>
          </cell>
          <cell r="D65">
            <v>28750867</v>
          </cell>
          <cell r="E65">
            <v>25051659</v>
          </cell>
          <cell r="F65">
            <v>25914014</v>
          </cell>
          <cell r="G65">
            <v>8309880</v>
          </cell>
          <cell r="H65">
            <v>63714878</v>
          </cell>
          <cell r="I65">
            <v>65942000</v>
          </cell>
          <cell r="J65">
            <v>20440987</v>
          </cell>
        </row>
        <row r="66">
          <cell r="A66" t="str">
            <v>Contulmo</v>
          </cell>
          <cell r="B66">
            <v>3843898</v>
          </cell>
          <cell r="C66">
            <v>3950130</v>
          </cell>
          <cell r="D66">
            <v>1408494</v>
          </cell>
          <cell r="E66">
            <v>2472519</v>
          </cell>
          <cell r="F66">
            <v>2591824</v>
          </cell>
          <cell r="G66">
            <v>932381</v>
          </cell>
          <cell r="H66">
            <v>1371379</v>
          </cell>
          <cell r="I66">
            <v>1358306</v>
          </cell>
          <cell r="J66">
            <v>476113</v>
          </cell>
        </row>
        <row r="67">
          <cell r="A67" t="str">
            <v>Copiapó</v>
          </cell>
          <cell r="B67">
            <v>285629412</v>
          </cell>
          <cell r="C67">
            <v>284381790</v>
          </cell>
          <cell r="D67">
            <v>92549118</v>
          </cell>
          <cell r="E67">
            <v>105635706</v>
          </cell>
          <cell r="F67">
            <v>108241904</v>
          </cell>
          <cell r="G67">
            <v>34605343</v>
          </cell>
          <cell r="H67">
            <v>179993706</v>
          </cell>
          <cell r="I67">
            <v>176139886</v>
          </cell>
          <cell r="J67">
            <v>57943775</v>
          </cell>
        </row>
        <row r="68">
          <cell r="A68" t="str">
            <v>Coquimbo</v>
          </cell>
          <cell r="B68">
            <v>320546710</v>
          </cell>
          <cell r="C68">
            <v>319042977</v>
          </cell>
          <cell r="D68">
            <v>112495542</v>
          </cell>
          <cell r="E68">
            <v>149707985</v>
          </cell>
          <cell r="F68">
            <v>151028275</v>
          </cell>
          <cell r="G68">
            <v>51111501</v>
          </cell>
          <cell r="H68">
            <v>170838725</v>
          </cell>
          <cell r="I68">
            <v>168014702</v>
          </cell>
          <cell r="J68">
            <v>61384041</v>
          </cell>
        </row>
        <row r="69">
          <cell r="A69" t="str">
            <v>Coronel</v>
          </cell>
          <cell r="B69">
            <v>239279319</v>
          </cell>
          <cell r="C69">
            <v>266179121</v>
          </cell>
          <cell r="D69">
            <v>90708980</v>
          </cell>
          <cell r="E69">
            <v>65618980</v>
          </cell>
          <cell r="F69">
            <v>67438877</v>
          </cell>
          <cell r="G69">
            <v>21671109</v>
          </cell>
          <cell r="H69">
            <v>173660339</v>
          </cell>
          <cell r="I69">
            <v>198740244</v>
          </cell>
          <cell r="J69">
            <v>69037871</v>
          </cell>
        </row>
        <row r="70">
          <cell r="A70" t="str">
            <v>Corral</v>
          </cell>
          <cell r="B70">
            <v>8482126</v>
          </cell>
          <cell r="C70">
            <v>9212465</v>
          </cell>
          <cell r="D70">
            <v>3435106</v>
          </cell>
          <cell r="E70">
            <v>2698729</v>
          </cell>
          <cell r="F70">
            <v>2750963</v>
          </cell>
          <cell r="G70">
            <v>1011239</v>
          </cell>
          <cell r="H70">
            <v>5783397</v>
          </cell>
          <cell r="I70">
            <v>6461502</v>
          </cell>
          <cell r="J70">
            <v>2423867</v>
          </cell>
        </row>
        <row r="71">
          <cell r="A71" t="str">
            <v>Cunco</v>
          </cell>
          <cell r="B71">
            <v>14742530</v>
          </cell>
          <cell r="C71">
            <v>15105491</v>
          </cell>
          <cell r="D71">
            <v>5410049</v>
          </cell>
          <cell r="E71">
            <v>6790752</v>
          </cell>
          <cell r="F71">
            <v>6946171</v>
          </cell>
          <cell r="G71">
            <v>2486850</v>
          </cell>
          <cell r="H71">
            <v>7951778</v>
          </cell>
          <cell r="I71">
            <v>8159320</v>
          </cell>
          <cell r="J71">
            <v>2923199</v>
          </cell>
        </row>
        <row r="72">
          <cell r="A72" t="str">
            <v>Curacautín</v>
          </cell>
          <cell r="B72">
            <v>13069381</v>
          </cell>
          <cell r="C72">
            <v>13243470</v>
          </cell>
          <cell r="D72">
            <v>4666562</v>
          </cell>
          <cell r="E72">
            <v>8668156</v>
          </cell>
          <cell r="F72">
            <v>9049915</v>
          </cell>
          <cell r="G72">
            <v>3120318</v>
          </cell>
          <cell r="H72">
            <v>4401225</v>
          </cell>
          <cell r="I72">
            <v>4193555</v>
          </cell>
          <cell r="J72">
            <v>1546244</v>
          </cell>
        </row>
        <row r="73">
          <cell r="A73" t="str">
            <v>Curacaví</v>
          </cell>
          <cell r="B73">
            <v>49729893</v>
          </cell>
          <cell r="C73">
            <v>53098507</v>
          </cell>
          <cell r="D73">
            <v>18978506</v>
          </cell>
          <cell r="E73">
            <v>18699769</v>
          </cell>
          <cell r="F73">
            <v>19919448</v>
          </cell>
          <cell r="G73">
            <v>6768052</v>
          </cell>
          <cell r="H73">
            <v>31030124</v>
          </cell>
          <cell r="I73">
            <v>33179059</v>
          </cell>
          <cell r="J73">
            <v>12210454</v>
          </cell>
        </row>
        <row r="74">
          <cell r="A74" t="str">
            <v>Curaco de Vélez</v>
          </cell>
          <cell r="B74">
            <v>2774429</v>
          </cell>
          <cell r="C74">
            <v>3214593</v>
          </cell>
          <cell r="D74">
            <v>1132863</v>
          </cell>
          <cell r="E74">
            <v>1913291</v>
          </cell>
          <cell r="F74">
            <v>1957820</v>
          </cell>
          <cell r="G74">
            <v>651954</v>
          </cell>
          <cell r="H74">
            <v>861138</v>
          </cell>
          <cell r="I74">
            <v>1256773</v>
          </cell>
          <cell r="J74">
            <v>480909</v>
          </cell>
        </row>
        <row r="75">
          <cell r="A75" t="str">
            <v>Curanilahue</v>
          </cell>
          <cell r="B75">
            <v>51137098</v>
          </cell>
          <cell r="C75">
            <v>42954380</v>
          </cell>
          <cell r="D75">
            <v>10205661</v>
          </cell>
          <cell r="E75">
            <v>15581116</v>
          </cell>
          <cell r="F75">
            <v>15727202</v>
          </cell>
          <cell r="G75">
            <v>5245990</v>
          </cell>
          <cell r="H75">
            <v>35555982</v>
          </cell>
          <cell r="I75">
            <v>27227178</v>
          </cell>
          <cell r="J75">
            <v>4959671</v>
          </cell>
        </row>
        <row r="76">
          <cell r="A76" t="str">
            <v>Curarrehue</v>
          </cell>
          <cell r="B76">
            <v>10822291</v>
          </cell>
          <cell r="C76">
            <v>10064985</v>
          </cell>
          <cell r="D76">
            <v>4204485</v>
          </cell>
          <cell r="E76">
            <v>2605618</v>
          </cell>
          <cell r="F76">
            <v>2711136</v>
          </cell>
          <cell r="G76">
            <v>981791</v>
          </cell>
          <cell r="H76">
            <v>8216673</v>
          </cell>
          <cell r="I76">
            <v>7353849</v>
          </cell>
          <cell r="J76">
            <v>3222694</v>
          </cell>
        </row>
        <row r="77">
          <cell r="A77" t="str">
            <v>Curepto</v>
          </cell>
          <cell r="B77">
            <v>8434527</v>
          </cell>
          <cell r="C77">
            <v>8475819</v>
          </cell>
          <cell r="D77">
            <v>3535758</v>
          </cell>
          <cell r="E77">
            <v>4383300</v>
          </cell>
          <cell r="F77">
            <v>4605511</v>
          </cell>
          <cell r="G77">
            <v>1658590</v>
          </cell>
          <cell r="H77">
            <v>4051227</v>
          </cell>
          <cell r="I77">
            <v>3870308</v>
          </cell>
          <cell r="J77">
            <v>1877168</v>
          </cell>
        </row>
        <row r="78">
          <cell r="A78" t="str">
            <v>Curicó</v>
          </cell>
          <cell r="B78">
            <v>285767157</v>
          </cell>
          <cell r="C78">
            <v>290430519</v>
          </cell>
          <cell r="D78">
            <v>104427264</v>
          </cell>
          <cell r="E78">
            <v>107934311</v>
          </cell>
          <cell r="F78">
            <v>110417258</v>
          </cell>
          <cell r="G78">
            <v>34842703</v>
          </cell>
          <cell r="H78">
            <v>177832846</v>
          </cell>
          <cell r="I78">
            <v>180013261</v>
          </cell>
          <cell r="J78">
            <v>69584561</v>
          </cell>
        </row>
        <row r="79">
          <cell r="A79" t="str">
            <v>Dalcahue</v>
          </cell>
          <cell r="B79">
            <v>68166863</v>
          </cell>
          <cell r="C79">
            <v>64098763</v>
          </cell>
          <cell r="D79">
            <v>27307538</v>
          </cell>
          <cell r="E79">
            <v>6751635</v>
          </cell>
          <cell r="F79">
            <v>7121054</v>
          </cell>
          <cell r="G79">
            <v>2457180</v>
          </cell>
          <cell r="H79">
            <v>61415228</v>
          </cell>
          <cell r="I79">
            <v>56977709</v>
          </cell>
          <cell r="J79">
            <v>24850358</v>
          </cell>
        </row>
        <row r="80">
          <cell r="A80" t="str">
            <v>Diego de Almagro</v>
          </cell>
          <cell r="B80">
            <v>7832170</v>
          </cell>
          <cell r="C80">
            <v>8933639</v>
          </cell>
          <cell r="D80">
            <v>2909087</v>
          </cell>
          <cell r="E80">
            <v>4994625</v>
          </cell>
          <cell r="F80">
            <v>5589420</v>
          </cell>
          <cell r="G80">
            <v>1782296</v>
          </cell>
          <cell r="H80">
            <v>2837545</v>
          </cell>
          <cell r="I80">
            <v>3344219</v>
          </cell>
          <cell r="J80">
            <v>1126791</v>
          </cell>
        </row>
        <row r="81">
          <cell r="A81" t="str">
            <v>Doñihue</v>
          </cell>
          <cell r="B81">
            <v>25275103</v>
          </cell>
          <cell r="C81">
            <v>27583432</v>
          </cell>
          <cell r="D81">
            <v>7661869</v>
          </cell>
          <cell r="E81">
            <v>12158244</v>
          </cell>
          <cell r="F81">
            <v>12958575</v>
          </cell>
          <cell r="G81">
            <v>4321866</v>
          </cell>
          <cell r="H81">
            <v>13116859</v>
          </cell>
          <cell r="I81">
            <v>14624857</v>
          </cell>
          <cell r="J81">
            <v>3340003</v>
          </cell>
        </row>
        <row r="82">
          <cell r="A82" t="str">
            <v>El Bosque</v>
          </cell>
          <cell r="B82">
            <v>137971126</v>
          </cell>
          <cell r="C82">
            <v>141932202</v>
          </cell>
          <cell r="D82">
            <v>44834651</v>
          </cell>
          <cell r="E82">
            <v>103942768</v>
          </cell>
          <cell r="F82">
            <v>104986716</v>
          </cell>
          <cell r="G82">
            <v>32981888</v>
          </cell>
          <cell r="H82">
            <v>34028358</v>
          </cell>
          <cell r="I82">
            <v>36945486</v>
          </cell>
          <cell r="J82">
            <v>11852763</v>
          </cell>
        </row>
        <row r="83">
          <cell r="A83" t="str">
            <v>El Carmen</v>
          </cell>
          <cell r="B83">
            <v>10206117</v>
          </cell>
          <cell r="C83">
            <v>10110495</v>
          </cell>
          <cell r="D83">
            <v>4253070</v>
          </cell>
          <cell r="E83">
            <v>4962446</v>
          </cell>
          <cell r="F83">
            <v>5224953</v>
          </cell>
          <cell r="G83">
            <v>1887038</v>
          </cell>
          <cell r="H83">
            <v>5243671</v>
          </cell>
          <cell r="I83">
            <v>4885542</v>
          </cell>
          <cell r="J83">
            <v>2366032</v>
          </cell>
        </row>
        <row r="84">
          <cell r="A84" t="str">
            <v>El Monte</v>
          </cell>
          <cell r="B84">
            <v>71627603</v>
          </cell>
          <cell r="C84">
            <v>66597051</v>
          </cell>
          <cell r="D84">
            <v>19723681</v>
          </cell>
          <cell r="E84">
            <v>19843984</v>
          </cell>
          <cell r="F84">
            <v>21054397</v>
          </cell>
          <cell r="G84">
            <v>6803300</v>
          </cell>
          <cell r="H84">
            <v>51783619</v>
          </cell>
          <cell r="I84">
            <v>45542654</v>
          </cell>
          <cell r="J84">
            <v>12920381</v>
          </cell>
        </row>
        <row r="85">
          <cell r="A85" t="str">
            <v>El Quisco</v>
          </cell>
          <cell r="B85">
            <v>24940740</v>
          </cell>
          <cell r="C85">
            <v>25996620</v>
          </cell>
          <cell r="D85">
            <v>10330209</v>
          </cell>
          <cell r="E85">
            <v>16560777</v>
          </cell>
          <cell r="F85">
            <v>17580810</v>
          </cell>
          <cell r="G85">
            <v>7191951</v>
          </cell>
          <cell r="H85">
            <v>8379963</v>
          </cell>
          <cell r="I85">
            <v>8415810</v>
          </cell>
          <cell r="J85">
            <v>3138258</v>
          </cell>
        </row>
        <row r="86">
          <cell r="A86" t="str">
            <v>El Tabo</v>
          </cell>
          <cell r="B86">
            <v>18935062</v>
          </cell>
          <cell r="C86">
            <v>20920024</v>
          </cell>
          <cell r="D86">
            <v>8827809</v>
          </cell>
          <cell r="E86">
            <v>12916843</v>
          </cell>
          <cell r="F86">
            <v>14461167</v>
          </cell>
          <cell r="G86">
            <v>6524320</v>
          </cell>
          <cell r="H86">
            <v>6018219</v>
          </cell>
          <cell r="I86">
            <v>6458857</v>
          </cell>
          <cell r="J86">
            <v>2303489</v>
          </cell>
        </row>
        <row r="87">
          <cell r="A87" t="str">
            <v>Empedrado</v>
          </cell>
          <cell r="B87">
            <v>3944873</v>
          </cell>
          <cell r="C87">
            <v>3935094</v>
          </cell>
          <cell r="D87">
            <v>1176956</v>
          </cell>
          <cell r="E87">
            <v>1805805</v>
          </cell>
          <cell r="F87">
            <v>1882145</v>
          </cell>
          <cell r="G87">
            <v>608876</v>
          </cell>
          <cell r="H87">
            <v>2139068</v>
          </cell>
          <cell r="I87">
            <v>2052949</v>
          </cell>
          <cell r="J87">
            <v>568080</v>
          </cell>
        </row>
        <row r="88">
          <cell r="A88" t="str">
            <v>Ercilla</v>
          </cell>
          <cell r="B88">
            <v>4569012</v>
          </cell>
          <cell r="C88">
            <v>4926201</v>
          </cell>
          <cell r="D88">
            <v>1692183</v>
          </cell>
          <cell r="E88">
            <v>2306614</v>
          </cell>
          <cell r="F88">
            <v>2431212</v>
          </cell>
          <cell r="G88">
            <v>849378</v>
          </cell>
          <cell r="H88">
            <v>2262398</v>
          </cell>
          <cell r="I88">
            <v>2494989</v>
          </cell>
          <cell r="J88">
            <v>842805</v>
          </cell>
        </row>
        <row r="89">
          <cell r="A89" t="str">
            <v>Estación Central</v>
          </cell>
          <cell r="B89">
            <v>277644820</v>
          </cell>
          <cell r="C89">
            <v>293542875</v>
          </cell>
          <cell r="D89">
            <v>97259937</v>
          </cell>
          <cell r="E89">
            <v>105716673</v>
          </cell>
          <cell r="F89">
            <v>109771187</v>
          </cell>
          <cell r="G89">
            <v>35381764</v>
          </cell>
          <cell r="H89">
            <v>171928147</v>
          </cell>
          <cell r="I89">
            <v>183771688</v>
          </cell>
          <cell r="J89">
            <v>61878173</v>
          </cell>
        </row>
        <row r="90">
          <cell r="A90" t="str">
            <v>Florida</v>
          </cell>
          <cell r="B90">
            <v>8919487</v>
          </cell>
          <cell r="C90">
            <v>9687209</v>
          </cell>
          <cell r="D90">
            <v>3348651</v>
          </cell>
          <cell r="E90">
            <v>5636678</v>
          </cell>
          <cell r="F90">
            <v>5931930</v>
          </cell>
          <cell r="G90">
            <v>2062237</v>
          </cell>
          <cell r="H90">
            <v>3282809</v>
          </cell>
          <cell r="I90">
            <v>3755279</v>
          </cell>
          <cell r="J90">
            <v>1286414</v>
          </cell>
        </row>
        <row r="91">
          <cell r="A91" t="str">
            <v>Freire</v>
          </cell>
          <cell r="B91">
            <v>43587164</v>
          </cell>
          <cell r="C91">
            <v>44363892</v>
          </cell>
          <cell r="D91">
            <v>16542610</v>
          </cell>
          <cell r="E91">
            <v>9472116</v>
          </cell>
          <cell r="F91">
            <v>9587524</v>
          </cell>
          <cell r="G91">
            <v>3268851</v>
          </cell>
          <cell r="H91">
            <v>34115048</v>
          </cell>
          <cell r="I91">
            <v>34776368</v>
          </cell>
          <cell r="J91">
            <v>13273759</v>
          </cell>
        </row>
        <row r="92">
          <cell r="A92" t="str">
            <v>Freirina</v>
          </cell>
          <cell r="B92">
            <v>5718347</v>
          </cell>
          <cell r="C92">
            <v>6013544</v>
          </cell>
          <cell r="D92">
            <v>2007376</v>
          </cell>
          <cell r="E92">
            <v>3795490</v>
          </cell>
          <cell r="F92">
            <v>3672924</v>
          </cell>
          <cell r="G92">
            <v>1232137</v>
          </cell>
          <cell r="H92">
            <v>1922857</v>
          </cell>
          <cell r="I92">
            <v>2340620</v>
          </cell>
          <cell r="J92">
            <v>775239</v>
          </cell>
        </row>
        <row r="93">
          <cell r="A93" t="str">
            <v>Fresia</v>
          </cell>
          <cell r="B93">
            <v>9978396</v>
          </cell>
          <cell r="C93">
            <v>10424444</v>
          </cell>
          <cell r="D93">
            <v>3581968</v>
          </cell>
          <cell r="E93">
            <v>6455453</v>
          </cell>
          <cell r="F93">
            <v>6476866</v>
          </cell>
          <cell r="G93">
            <v>2213030</v>
          </cell>
          <cell r="H93">
            <v>3522943</v>
          </cell>
          <cell r="I93">
            <v>3947578</v>
          </cell>
          <cell r="J93">
            <v>1368938</v>
          </cell>
        </row>
        <row r="94">
          <cell r="A94" t="str">
            <v>Frutillar</v>
          </cell>
          <cell r="B94">
            <v>33448845</v>
          </cell>
          <cell r="C94">
            <v>32343169</v>
          </cell>
          <cell r="D94">
            <v>10879755</v>
          </cell>
          <cell r="E94">
            <v>13433524</v>
          </cell>
          <cell r="F94">
            <v>13953205</v>
          </cell>
          <cell r="G94">
            <v>4810703</v>
          </cell>
          <cell r="H94">
            <v>20015321</v>
          </cell>
          <cell r="I94">
            <v>18389964</v>
          </cell>
          <cell r="J94">
            <v>6069052</v>
          </cell>
        </row>
        <row r="95">
          <cell r="A95" t="str">
            <v>Futaleufú</v>
          </cell>
          <cell r="B95">
            <v>2317805</v>
          </cell>
          <cell r="C95">
            <v>2464241</v>
          </cell>
          <cell r="D95">
            <v>894347</v>
          </cell>
          <cell r="E95">
            <v>1458394</v>
          </cell>
          <cell r="F95">
            <v>1511489</v>
          </cell>
          <cell r="G95">
            <v>529562</v>
          </cell>
          <cell r="H95">
            <v>859411</v>
          </cell>
          <cell r="I95">
            <v>952752</v>
          </cell>
          <cell r="J95">
            <v>364785</v>
          </cell>
        </row>
        <row r="96">
          <cell r="A96" t="str">
            <v>Futrono</v>
          </cell>
          <cell r="B96">
            <v>16087487</v>
          </cell>
          <cell r="C96">
            <v>16261874</v>
          </cell>
          <cell r="D96">
            <v>5586409</v>
          </cell>
          <cell r="E96">
            <v>8666272</v>
          </cell>
          <cell r="F96">
            <v>8897845</v>
          </cell>
          <cell r="G96">
            <v>3232220</v>
          </cell>
          <cell r="H96">
            <v>7421215</v>
          </cell>
          <cell r="I96">
            <v>7364029</v>
          </cell>
          <cell r="J96">
            <v>2354189</v>
          </cell>
        </row>
        <row r="97">
          <cell r="A97" t="str">
            <v>Galvarino</v>
          </cell>
          <cell r="B97">
            <v>5584393</v>
          </cell>
          <cell r="C97">
            <v>5718384</v>
          </cell>
          <cell r="D97">
            <v>2203152</v>
          </cell>
          <cell r="E97">
            <v>3551067</v>
          </cell>
          <cell r="F97">
            <v>3654728</v>
          </cell>
          <cell r="G97">
            <v>1293381</v>
          </cell>
          <cell r="H97">
            <v>2033326</v>
          </cell>
          <cell r="I97">
            <v>2063656</v>
          </cell>
          <cell r="J97">
            <v>909771</v>
          </cell>
        </row>
        <row r="98">
          <cell r="A98" t="str">
            <v>Gorbea</v>
          </cell>
          <cell r="B98">
            <v>18700755</v>
          </cell>
          <cell r="C98">
            <v>19075799</v>
          </cell>
          <cell r="D98">
            <v>7231241</v>
          </cell>
          <cell r="E98">
            <v>7238545</v>
          </cell>
          <cell r="F98">
            <v>7498543</v>
          </cell>
          <cell r="G98">
            <v>2552997</v>
          </cell>
          <cell r="H98">
            <v>11462210</v>
          </cell>
          <cell r="I98">
            <v>11577256</v>
          </cell>
          <cell r="J98">
            <v>4678244</v>
          </cell>
        </row>
        <row r="99">
          <cell r="A99" t="str">
            <v>Graneros</v>
          </cell>
          <cell r="B99">
            <v>100571946</v>
          </cell>
          <cell r="C99">
            <v>108223599</v>
          </cell>
          <cell r="D99">
            <v>38271728</v>
          </cell>
          <cell r="E99">
            <v>18264169</v>
          </cell>
          <cell r="F99">
            <v>18825781</v>
          </cell>
          <cell r="G99">
            <v>6153728</v>
          </cell>
          <cell r="H99">
            <v>82307777</v>
          </cell>
          <cell r="I99">
            <v>89397818</v>
          </cell>
          <cell r="J99">
            <v>32118000</v>
          </cell>
        </row>
        <row r="100">
          <cell r="A100" t="str">
            <v>Hijuelas</v>
          </cell>
          <cell r="B100">
            <v>45212555</v>
          </cell>
          <cell r="C100">
            <v>48481786</v>
          </cell>
          <cell r="D100">
            <v>21131929</v>
          </cell>
          <cell r="E100">
            <v>11291122</v>
          </cell>
          <cell r="F100">
            <v>11650618</v>
          </cell>
          <cell r="G100">
            <v>4007442</v>
          </cell>
          <cell r="H100">
            <v>33921433</v>
          </cell>
          <cell r="I100">
            <v>36831168</v>
          </cell>
          <cell r="J100">
            <v>17124487</v>
          </cell>
        </row>
        <row r="101">
          <cell r="A101" t="str">
            <v>Hualaihué</v>
          </cell>
          <cell r="B101">
            <v>10598935</v>
          </cell>
          <cell r="C101">
            <v>12206363</v>
          </cell>
          <cell r="D101">
            <v>3389419</v>
          </cell>
          <cell r="E101">
            <v>4500722</v>
          </cell>
          <cell r="F101">
            <v>4689380</v>
          </cell>
          <cell r="G101">
            <v>1569705</v>
          </cell>
          <cell r="H101">
            <v>6098213</v>
          </cell>
          <cell r="I101">
            <v>7516983</v>
          </cell>
          <cell r="J101">
            <v>1819714</v>
          </cell>
        </row>
        <row r="102">
          <cell r="A102" t="str">
            <v>Hualañé</v>
          </cell>
          <cell r="B102">
            <v>8328985</v>
          </cell>
          <cell r="C102">
            <v>8772431</v>
          </cell>
          <cell r="D102">
            <v>3044640</v>
          </cell>
          <cell r="E102">
            <v>5200321</v>
          </cell>
          <cell r="F102">
            <v>5531845</v>
          </cell>
          <cell r="G102">
            <v>1955614</v>
          </cell>
          <cell r="H102">
            <v>3128664</v>
          </cell>
          <cell r="I102">
            <v>3240586</v>
          </cell>
          <cell r="J102">
            <v>1089026</v>
          </cell>
        </row>
        <row r="103">
          <cell r="A103" t="str">
            <v>Hualpén</v>
          </cell>
          <cell r="B103">
            <v>121965668</v>
          </cell>
          <cell r="C103">
            <v>118109881</v>
          </cell>
          <cell r="D103">
            <v>36713782</v>
          </cell>
          <cell r="E103">
            <v>57942663</v>
          </cell>
          <cell r="F103">
            <v>57638537</v>
          </cell>
          <cell r="G103">
            <v>17651971</v>
          </cell>
          <cell r="H103">
            <v>64023005</v>
          </cell>
          <cell r="I103">
            <v>60471344</v>
          </cell>
          <cell r="J103">
            <v>19061811</v>
          </cell>
        </row>
        <row r="104">
          <cell r="A104" t="str">
            <v>Hualqui</v>
          </cell>
          <cell r="B104">
            <v>17659333</v>
          </cell>
          <cell r="C104">
            <v>17531670</v>
          </cell>
          <cell r="D104">
            <v>5815833</v>
          </cell>
          <cell r="E104">
            <v>12663217</v>
          </cell>
          <cell r="F104">
            <v>12260941</v>
          </cell>
          <cell r="G104">
            <v>4127841</v>
          </cell>
          <cell r="H104">
            <v>4996116</v>
          </cell>
          <cell r="I104">
            <v>5270729</v>
          </cell>
          <cell r="J104">
            <v>1687992</v>
          </cell>
        </row>
        <row r="105">
          <cell r="A105" t="str">
            <v>Huara</v>
          </cell>
          <cell r="B105">
            <v>2730842</v>
          </cell>
          <cell r="C105">
            <v>2318753</v>
          </cell>
          <cell r="D105">
            <v>664394</v>
          </cell>
          <cell r="E105">
            <v>1481588</v>
          </cell>
          <cell r="F105">
            <v>1428243</v>
          </cell>
          <cell r="G105">
            <v>480998</v>
          </cell>
          <cell r="H105">
            <v>1249254</v>
          </cell>
          <cell r="I105">
            <v>890510</v>
          </cell>
          <cell r="J105">
            <v>183396</v>
          </cell>
        </row>
        <row r="106">
          <cell r="A106" t="str">
            <v>Huasco</v>
          </cell>
          <cell r="B106">
            <v>9102079</v>
          </cell>
          <cell r="C106">
            <v>8769050</v>
          </cell>
          <cell r="D106">
            <v>2873646</v>
          </cell>
          <cell r="E106">
            <v>6564923</v>
          </cell>
          <cell r="F106">
            <v>6224122</v>
          </cell>
          <cell r="G106">
            <v>2071156</v>
          </cell>
          <cell r="H106">
            <v>2537156</v>
          </cell>
          <cell r="I106">
            <v>2544928</v>
          </cell>
          <cell r="J106">
            <v>802490</v>
          </cell>
        </row>
        <row r="107">
          <cell r="A107" t="str">
            <v>Huechuraba</v>
          </cell>
          <cell r="B107">
            <v>304066156</v>
          </cell>
          <cell r="C107">
            <v>297271446</v>
          </cell>
          <cell r="D107">
            <v>91790901</v>
          </cell>
          <cell r="E107">
            <v>85233237</v>
          </cell>
          <cell r="F107">
            <v>87125194</v>
          </cell>
          <cell r="G107">
            <v>27170214</v>
          </cell>
          <cell r="H107">
            <v>218832919</v>
          </cell>
          <cell r="I107">
            <v>210146252</v>
          </cell>
          <cell r="J107">
            <v>64620687</v>
          </cell>
        </row>
        <row r="108">
          <cell r="A108" t="str">
            <v>Illapel</v>
          </cell>
          <cell r="B108">
            <v>38261845</v>
          </cell>
          <cell r="C108">
            <v>37223223</v>
          </cell>
          <cell r="D108">
            <v>12871150</v>
          </cell>
          <cell r="E108">
            <v>18548908</v>
          </cell>
          <cell r="F108">
            <v>18895552</v>
          </cell>
          <cell r="G108">
            <v>6255866</v>
          </cell>
          <cell r="H108">
            <v>19712937</v>
          </cell>
          <cell r="I108">
            <v>18327671</v>
          </cell>
          <cell r="J108">
            <v>6615284</v>
          </cell>
        </row>
        <row r="109">
          <cell r="A109" t="str">
            <v>Independencia</v>
          </cell>
          <cell r="B109">
            <v>179996699</v>
          </cell>
          <cell r="C109">
            <v>187308874</v>
          </cell>
          <cell r="D109">
            <v>64915441</v>
          </cell>
          <cell r="E109">
            <v>73604922</v>
          </cell>
          <cell r="F109">
            <v>79048118</v>
          </cell>
          <cell r="G109">
            <v>25728780</v>
          </cell>
          <cell r="H109">
            <v>106391777</v>
          </cell>
          <cell r="I109">
            <v>108260756</v>
          </cell>
          <cell r="J109">
            <v>39186661</v>
          </cell>
        </row>
        <row r="110">
          <cell r="A110" t="str">
            <v>Iquique</v>
          </cell>
          <cell r="B110">
            <v>334004512</v>
          </cell>
          <cell r="C110">
            <v>320895458</v>
          </cell>
          <cell r="D110">
            <v>113978426</v>
          </cell>
          <cell r="E110">
            <v>162270086</v>
          </cell>
          <cell r="F110">
            <v>161880396</v>
          </cell>
          <cell r="G110">
            <v>55135251</v>
          </cell>
          <cell r="H110">
            <v>171734426</v>
          </cell>
          <cell r="I110">
            <v>159015062</v>
          </cell>
          <cell r="J110">
            <v>58843175</v>
          </cell>
        </row>
        <row r="111">
          <cell r="A111" t="str">
            <v>Isla de Maipo</v>
          </cell>
          <cell r="B111">
            <v>86190175</v>
          </cell>
          <cell r="C111">
            <v>95872068</v>
          </cell>
          <cell r="D111">
            <v>35412662</v>
          </cell>
          <cell r="E111">
            <v>23346374</v>
          </cell>
          <cell r="F111">
            <v>24573087</v>
          </cell>
          <cell r="G111">
            <v>8174620</v>
          </cell>
          <cell r="H111">
            <v>62843801</v>
          </cell>
          <cell r="I111">
            <v>71298981</v>
          </cell>
          <cell r="J111">
            <v>27238042</v>
          </cell>
        </row>
        <row r="112">
          <cell r="A112" t="str">
            <v>La Cisterna</v>
          </cell>
          <cell r="B112">
            <v>125775805</v>
          </cell>
          <cell r="C112">
            <v>125863749</v>
          </cell>
          <cell r="D112">
            <v>43796274</v>
          </cell>
          <cell r="E112">
            <v>78823166</v>
          </cell>
          <cell r="F112">
            <v>79249654</v>
          </cell>
          <cell r="G112">
            <v>24626154</v>
          </cell>
          <cell r="H112">
            <v>46952639</v>
          </cell>
          <cell r="I112">
            <v>46614095</v>
          </cell>
          <cell r="J112">
            <v>19170120</v>
          </cell>
        </row>
        <row r="113">
          <cell r="A113" t="str">
            <v>La Cruz</v>
          </cell>
          <cell r="B113">
            <v>27287298</v>
          </cell>
          <cell r="C113">
            <v>30156155</v>
          </cell>
          <cell r="D113">
            <v>13301814</v>
          </cell>
          <cell r="E113">
            <v>13840584</v>
          </cell>
          <cell r="F113">
            <v>15175399</v>
          </cell>
          <cell r="G113">
            <v>5104711</v>
          </cell>
          <cell r="H113">
            <v>13446714</v>
          </cell>
          <cell r="I113">
            <v>14980756</v>
          </cell>
          <cell r="J113">
            <v>8197103</v>
          </cell>
        </row>
        <row r="114">
          <cell r="A114" t="str">
            <v>La Estrella</v>
          </cell>
          <cell r="B114">
            <v>33216966</v>
          </cell>
          <cell r="C114">
            <v>40555308</v>
          </cell>
          <cell r="D114">
            <v>7685395</v>
          </cell>
          <cell r="E114">
            <v>1613248</v>
          </cell>
          <cell r="F114">
            <v>1681515</v>
          </cell>
          <cell r="G114">
            <v>602709</v>
          </cell>
          <cell r="H114">
            <v>31603718</v>
          </cell>
          <cell r="I114">
            <v>38873793</v>
          </cell>
          <cell r="J114">
            <v>7082686</v>
          </cell>
        </row>
        <row r="115">
          <cell r="A115" t="str">
            <v>La Florida</v>
          </cell>
          <cell r="B115">
            <v>444681118</v>
          </cell>
          <cell r="C115">
            <v>450406498</v>
          </cell>
          <cell r="D115">
            <v>145954876</v>
          </cell>
          <cell r="E115">
            <v>298007395</v>
          </cell>
          <cell r="F115">
            <v>300757307</v>
          </cell>
          <cell r="G115">
            <v>93913681</v>
          </cell>
          <cell r="H115">
            <v>146673723</v>
          </cell>
          <cell r="I115">
            <v>149649191</v>
          </cell>
          <cell r="J115">
            <v>52041195</v>
          </cell>
        </row>
        <row r="116">
          <cell r="A116" t="str">
            <v>La Granja</v>
          </cell>
          <cell r="B116">
            <v>117257537</v>
          </cell>
          <cell r="C116">
            <v>115399912</v>
          </cell>
          <cell r="D116">
            <v>36994357</v>
          </cell>
          <cell r="E116">
            <v>82488486</v>
          </cell>
          <cell r="F116">
            <v>81378094</v>
          </cell>
          <cell r="G116">
            <v>26253251</v>
          </cell>
          <cell r="H116">
            <v>34769051</v>
          </cell>
          <cell r="I116">
            <v>34021818</v>
          </cell>
          <cell r="J116">
            <v>10741106</v>
          </cell>
        </row>
        <row r="117">
          <cell r="A117" t="str">
            <v>La Higuera</v>
          </cell>
          <cell r="B117">
            <v>6250518</v>
          </cell>
          <cell r="C117">
            <v>8394081</v>
          </cell>
          <cell r="D117">
            <v>2808828</v>
          </cell>
          <cell r="E117">
            <v>2816204</v>
          </cell>
          <cell r="F117">
            <v>2940445</v>
          </cell>
          <cell r="G117">
            <v>1059752</v>
          </cell>
          <cell r="H117">
            <v>3434314</v>
          </cell>
          <cell r="I117">
            <v>5453636</v>
          </cell>
          <cell r="J117">
            <v>1749076</v>
          </cell>
        </row>
        <row r="118">
          <cell r="A118" t="str">
            <v>La Ligua</v>
          </cell>
          <cell r="B118">
            <v>56325945</v>
          </cell>
          <cell r="C118">
            <v>59761205</v>
          </cell>
          <cell r="D118">
            <v>22362487</v>
          </cell>
          <cell r="E118">
            <v>24441985</v>
          </cell>
          <cell r="F118">
            <v>24892720</v>
          </cell>
          <cell r="G118">
            <v>8690930</v>
          </cell>
          <cell r="H118">
            <v>31883960</v>
          </cell>
          <cell r="I118">
            <v>34868485</v>
          </cell>
          <cell r="J118">
            <v>13671557</v>
          </cell>
        </row>
        <row r="119">
          <cell r="A119" t="str">
            <v>La Pintana</v>
          </cell>
          <cell r="B119">
            <v>167154815</v>
          </cell>
          <cell r="C119">
            <v>168916304</v>
          </cell>
          <cell r="D119">
            <v>54975919</v>
          </cell>
          <cell r="E119">
            <v>106773247</v>
          </cell>
          <cell r="F119">
            <v>106238315</v>
          </cell>
          <cell r="G119">
            <v>33507267</v>
          </cell>
          <cell r="H119">
            <v>60381568</v>
          </cell>
          <cell r="I119">
            <v>62677989</v>
          </cell>
          <cell r="J119">
            <v>21468652</v>
          </cell>
        </row>
        <row r="120">
          <cell r="A120" t="str">
            <v>La Reina</v>
          </cell>
          <cell r="B120">
            <v>223674492</v>
          </cell>
          <cell r="C120">
            <v>226379597</v>
          </cell>
          <cell r="D120">
            <v>72990020</v>
          </cell>
          <cell r="E120">
            <v>109158115</v>
          </cell>
          <cell r="F120">
            <v>110701316</v>
          </cell>
          <cell r="G120">
            <v>32264513</v>
          </cell>
          <cell r="H120">
            <v>114516377</v>
          </cell>
          <cell r="I120">
            <v>115678281</v>
          </cell>
          <cell r="J120">
            <v>40725507</v>
          </cell>
        </row>
        <row r="121">
          <cell r="A121" t="str">
            <v>La Serena</v>
          </cell>
          <cell r="B121">
            <v>316332040</v>
          </cell>
          <cell r="C121">
            <v>321773014</v>
          </cell>
          <cell r="D121">
            <v>108094100</v>
          </cell>
          <cell r="E121">
            <v>151972909</v>
          </cell>
          <cell r="F121">
            <v>154993959</v>
          </cell>
          <cell r="G121">
            <v>51282829</v>
          </cell>
          <cell r="H121">
            <v>164359131</v>
          </cell>
          <cell r="I121">
            <v>166779055</v>
          </cell>
          <cell r="J121">
            <v>56811271</v>
          </cell>
        </row>
        <row r="122">
          <cell r="A122" t="str">
            <v>La Unión</v>
          </cell>
          <cell r="B122">
            <v>107806488</v>
          </cell>
          <cell r="C122">
            <v>118940584</v>
          </cell>
          <cell r="D122">
            <v>42068001</v>
          </cell>
          <cell r="E122">
            <v>23271084</v>
          </cell>
          <cell r="F122">
            <v>23480344</v>
          </cell>
          <cell r="G122">
            <v>7865016</v>
          </cell>
          <cell r="H122">
            <v>84535404</v>
          </cell>
          <cell r="I122">
            <v>95460240</v>
          </cell>
          <cell r="J122">
            <v>34202985</v>
          </cell>
        </row>
        <row r="123">
          <cell r="A123" t="str">
            <v>Lago Ranco</v>
          </cell>
          <cell r="B123">
            <v>9685509</v>
          </cell>
          <cell r="C123">
            <v>11007240</v>
          </cell>
          <cell r="D123">
            <v>4344309</v>
          </cell>
          <cell r="E123">
            <v>5229860</v>
          </cell>
          <cell r="F123">
            <v>5396798</v>
          </cell>
          <cell r="G123">
            <v>2054212</v>
          </cell>
          <cell r="H123">
            <v>4455649</v>
          </cell>
          <cell r="I123">
            <v>5610442</v>
          </cell>
          <cell r="J123">
            <v>2290097</v>
          </cell>
        </row>
        <row r="124">
          <cell r="A124" t="str">
            <v>Lago Verde</v>
          </cell>
          <cell r="B124">
            <v>232918</v>
          </cell>
          <cell r="C124">
            <v>264160</v>
          </cell>
          <cell r="D124">
            <v>87204</v>
          </cell>
          <cell r="E124">
            <v>188219</v>
          </cell>
          <cell r="F124">
            <v>202210</v>
          </cell>
          <cell r="G124">
            <v>69421</v>
          </cell>
          <cell r="H124">
            <v>44699</v>
          </cell>
          <cell r="I124">
            <v>61950</v>
          </cell>
          <cell r="J124">
            <v>17783</v>
          </cell>
        </row>
        <row r="125">
          <cell r="A125" t="str">
            <v>Laja</v>
          </cell>
          <cell r="B125">
            <v>17881208</v>
          </cell>
          <cell r="C125">
            <v>18072209</v>
          </cell>
          <cell r="D125">
            <v>6337175</v>
          </cell>
          <cell r="E125">
            <v>11490302</v>
          </cell>
          <cell r="F125">
            <v>11669685</v>
          </cell>
          <cell r="G125">
            <v>4031631</v>
          </cell>
          <cell r="H125">
            <v>6390906</v>
          </cell>
          <cell r="I125">
            <v>6402524</v>
          </cell>
          <cell r="J125">
            <v>2305544</v>
          </cell>
        </row>
        <row r="126">
          <cell r="A126" t="str">
            <v>Lampa</v>
          </cell>
          <cell r="B126">
            <v>323734698</v>
          </cell>
          <cell r="C126">
            <v>333949039</v>
          </cell>
          <cell r="D126">
            <v>114380964</v>
          </cell>
          <cell r="E126">
            <v>70517411</v>
          </cell>
          <cell r="F126">
            <v>74704166</v>
          </cell>
          <cell r="G126">
            <v>25177792</v>
          </cell>
          <cell r="H126">
            <v>253217287</v>
          </cell>
          <cell r="I126">
            <v>259244873</v>
          </cell>
          <cell r="J126">
            <v>89203172</v>
          </cell>
        </row>
        <row r="127">
          <cell r="A127" t="str">
            <v>Lanco</v>
          </cell>
          <cell r="B127">
            <v>27472735</v>
          </cell>
          <cell r="C127">
            <v>27998969</v>
          </cell>
          <cell r="D127">
            <v>8200269</v>
          </cell>
          <cell r="E127">
            <v>10798374</v>
          </cell>
          <cell r="F127">
            <v>11174742</v>
          </cell>
          <cell r="G127">
            <v>3191609</v>
          </cell>
          <cell r="H127">
            <v>16674361</v>
          </cell>
          <cell r="I127">
            <v>16824227</v>
          </cell>
          <cell r="J127">
            <v>5008660</v>
          </cell>
        </row>
        <row r="128">
          <cell r="A128" t="str">
            <v>Las Cabras</v>
          </cell>
          <cell r="B128">
            <v>54727406</v>
          </cell>
          <cell r="C128">
            <v>57299448</v>
          </cell>
          <cell r="D128">
            <v>27436984</v>
          </cell>
          <cell r="E128">
            <v>18382797</v>
          </cell>
          <cell r="F128">
            <v>19765355</v>
          </cell>
          <cell r="G128">
            <v>7477469</v>
          </cell>
          <cell r="H128">
            <v>36344609</v>
          </cell>
          <cell r="I128">
            <v>37534093</v>
          </cell>
          <cell r="J128">
            <v>19959515</v>
          </cell>
        </row>
        <row r="129">
          <cell r="A129" t="str">
            <v>Las Condes</v>
          </cell>
          <cell r="B129">
            <v>1219322015</v>
          </cell>
          <cell r="C129">
            <v>1210516745</v>
          </cell>
          <cell r="D129">
            <v>405396964</v>
          </cell>
          <cell r="E129">
            <v>411651535</v>
          </cell>
          <cell r="F129">
            <v>413458578</v>
          </cell>
          <cell r="G129">
            <v>119440836</v>
          </cell>
          <cell r="H129">
            <v>807670480</v>
          </cell>
          <cell r="I129">
            <v>797058167</v>
          </cell>
          <cell r="J129">
            <v>285956128</v>
          </cell>
        </row>
        <row r="130">
          <cell r="A130" t="str">
            <v>Lautaro</v>
          </cell>
          <cell r="B130">
            <v>118389375</v>
          </cell>
          <cell r="C130">
            <v>116705865</v>
          </cell>
          <cell r="D130">
            <v>34884837</v>
          </cell>
          <cell r="E130">
            <v>17789492</v>
          </cell>
          <cell r="F130">
            <v>18347795</v>
          </cell>
          <cell r="G130">
            <v>6219343</v>
          </cell>
          <cell r="H130">
            <v>100599883</v>
          </cell>
          <cell r="I130">
            <v>98358070</v>
          </cell>
          <cell r="J130">
            <v>28665494</v>
          </cell>
        </row>
        <row r="131">
          <cell r="A131" t="str">
            <v>Lebu</v>
          </cell>
          <cell r="B131">
            <v>20644623</v>
          </cell>
          <cell r="C131">
            <v>22156770</v>
          </cell>
          <cell r="D131">
            <v>7628894</v>
          </cell>
          <cell r="E131">
            <v>12253485</v>
          </cell>
          <cell r="F131">
            <v>12682511</v>
          </cell>
          <cell r="G131">
            <v>4266767</v>
          </cell>
          <cell r="H131">
            <v>8391138</v>
          </cell>
          <cell r="I131">
            <v>9474259</v>
          </cell>
          <cell r="J131">
            <v>3362127</v>
          </cell>
        </row>
        <row r="132">
          <cell r="A132" t="str">
            <v>Licantén</v>
          </cell>
          <cell r="B132">
            <v>8536029</v>
          </cell>
          <cell r="C132">
            <v>8899025</v>
          </cell>
          <cell r="D132">
            <v>3409366</v>
          </cell>
          <cell r="E132">
            <v>5276493</v>
          </cell>
          <cell r="F132">
            <v>5646115</v>
          </cell>
          <cell r="G132">
            <v>2121815</v>
          </cell>
          <cell r="H132">
            <v>3259536</v>
          </cell>
          <cell r="I132">
            <v>3252910</v>
          </cell>
          <cell r="J132">
            <v>1287551</v>
          </cell>
        </row>
        <row r="133">
          <cell r="A133" t="str">
            <v>Limache</v>
          </cell>
          <cell r="B133">
            <v>55653833</v>
          </cell>
          <cell r="C133">
            <v>58150858</v>
          </cell>
          <cell r="D133">
            <v>20414535</v>
          </cell>
          <cell r="E133">
            <v>32551002</v>
          </cell>
          <cell r="F133">
            <v>33943419</v>
          </cell>
          <cell r="G133">
            <v>11543386</v>
          </cell>
          <cell r="H133">
            <v>23102831</v>
          </cell>
          <cell r="I133">
            <v>24207439</v>
          </cell>
          <cell r="J133">
            <v>8871149</v>
          </cell>
        </row>
        <row r="134">
          <cell r="A134" t="str">
            <v>Linares</v>
          </cell>
          <cell r="B134">
            <v>140765330</v>
          </cell>
          <cell r="C134">
            <v>142349262</v>
          </cell>
          <cell r="D134">
            <v>49465717</v>
          </cell>
          <cell r="E134">
            <v>64314701</v>
          </cell>
          <cell r="F134">
            <v>65502485</v>
          </cell>
          <cell r="G134">
            <v>21491973</v>
          </cell>
          <cell r="H134">
            <v>76450629</v>
          </cell>
          <cell r="I134">
            <v>76846777</v>
          </cell>
          <cell r="J134">
            <v>27973744</v>
          </cell>
        </row>
        <row r="135">
          <cell r="A135" t="str">
            <v>Litueche</v>
          </cell>
          <cell r="B135">
            <v>9294877</v>
          </cell>
          <cell r="C135">
            <v>9974475</v>
          </cell>
          <cell r="D135">
            <v>4996604</v>
          </cell>
          <cell r="E135">
            <v>3613150</v>
          </cell>
          <cell r="F135">
            <v>3909675</v>
          </cell>
          <cell r="G135">
            <v>1458155</v>
          </cell>
          <cell r="H135">
            <v>5681727</v>
          </cell>
          <cell r="I135">
            <v>6064800</v>
          </cell>
          <cell r="J135">
            <v>3538449</v>
          </cell>
        </row>
        <row r="136">
          <cell r="A136" t="str">
            <v>Llaillay</v>
          </cell>
          <cell r="B136">
            <v>57449351</v>
          </cell>
          <cell r="C136">
            <v>51851028</v>
          </cell>
          <cell r="D136">
            <v>20775431</v>
          </cell>
          <cell r="E136">
            <v>14459833</v>
          </cell>
          <cell r="F136">
            <v>15501978</v>
          </cell>
          <cell r="G136">
            <v>5193451</v>
          </cell>
          <cell r="H136">
            <v>42989518</v>
          </cell>
          <cell r="I136">
            <v>36349050</v>
          </cell>
          <cell r="J136">
            <v>15581980</v>
          </cell>
        </row>
        <row r="137">
          <cell r="A137" t="str">
            <v>Llanquihue</v>
          </cell>
          <cell r="B137">
            <v>25183789</v>
          </cell>
          <cell r="C137">
            <v>25598204</v>
          </cell>
          <cell r="D137">
            <v>8624929</v>
          </cell>
          <cell r="E137">
            <v>11336690</v>
          </cell>
          <cell r="F137">
            <v>11449961</v>
          </cell>
          <cell r="G137">
            <v>3837670</v>
          </cell>
          <cell r="H137">
            <v>13847099</v>
          </cell>
          <cell r="I137">
            <v>14148243</v>
          </cell>
          <cell r="J137">
            <v>4787259</v>
          </cell>
        </row>
        <row r="138">
          <cell r="A138" t="str">
            <v>Lo Barnechea</v>
          </cell>
          <cell r="B138">
            <v>285033983</v>
          </cell>
          <cell r="C138">
            <v>292645022</v>
          </cell>
          <cell r="D138">
            <v>92839193</v>
          </cell>
          <cell r="E138">
            <v>146514612</v>
          </cell>
          <cell r="F138">
            <v>148643462</v>
          </cell>
          <cell r="G138">
            <v>43132956</v>
          </cell>
          <cell r="H138">
            <v>138519371</v>
          </cell>
          <cell r="I138">
            <v>144001560</v>
          </cell>
          <cell r="J138">
            <v>49706237</v>
          </cell>
        </row>
        <row r="139">
          <cell r="A139" t="str">
            <v>Lo Espejo</v>
          </cell>
          <cell r="B139">
            <v>90719093</v>
          </cell>
          <cell r="C139">
            <v>92438353</v>
          </cell>
          <cell r="D139">
            <v>31217063</v>
          </cell>
          <cell r="E139">
            <v>63840992</v>
          </cell>
          <cell r="F139">
            <v>63107125</v>
          </cell>
          <cell r="G139">
            <v>20661649</v>
          </cell>
          <cell r="H139">
            <v>26878101</v>
          </cell>
          <cell r="I139">
            <v>29331228</v>
          </cell>
          <cell r="J139">
            <v>10555414</v>
          </cell>
        </row>
        <row r="140">
          <cell r="A140" t="str">
            <v>Lo Prado</v>
          </cell>
          <cell r="B140">
            <v>78521573</v>
          </cell>
          <cell r="C140">
            <v>78080799</v>
          </cell>
          <cell r="D140">
            <v>25410741</v>
          </cell>
          <cell r="E140">
            <v>63115807</v>
          </cell>
          <cell r="F140">
            <v>62616720</v>
          </cell>
          <cell r="G140">
            <v>20164060</v>
          </cell>
          <cell r="H140">
            <v>15405766</v>
          </cell>
          <cell r="I140">
            <v>15464079</v>
          </cell>
          <cell r="J140">
            <v>5246681</v>
          </cell>
        </row>
        <row r="141">
          <cell r="A141" t="str">
            <v>Lolol</v>
          </cell>
          <cell r="B141">
            <v>16130121</v>
          </cell>
          <cell r="C141">
            <v>15778028</v>
          </cell>
          <cell r="D141">
            <v>7263585</v>
          </cell>
          <cell r="E141">
            <v>3876145</v>
          </cell>
          <cell r="F141">
            <v>4199204</v>
          </cell>
          <cell r="G141">
            <v>1478690</v>
          </cell>
          <cell r="H141">
            <v>12253976</v>
          </cell>
          <cell r="I141">
            <v>11578824</v>
          </cell>
          <cell r="J141">
            <v>5784895</v>
          </cell>
        </row>
        <row r="142">
          <cell r="A142" t="str">
            <v>Loncoche</v>
          </cell>
          <cell r="B142">
            <v>29437661</v>
          </cell>
          <cell r="C142">
            <v>28015157</v>
          </cell>
          <cell r="D142">
            <v>8736058</v>
          </cell>
          <cell r="E142">
            <v>11831049</v>
          </cell>
          <cell r="F142">
            <v>12081779</v>
          </cell>
          <cell r="G142">
            <v>4218505</v>
          </cell>
          <cell r="H142">
            <v>17606612</v>
          </cell>
          <cell r="I142">
            <v>15933378</v>
          </cell>
          <cell r="J142">
            <v>4517553</v>
          </cell>
        </row>
        <row r="143">
          <cell r="A143" t="str">
            <v>Longaví</v>
          </cell>
          <cell r="B143">
            <v>37215986</v>
          </cell>
          <cell r="C143">
            <v>41057435</v>
          </cell>
          <cell r="D143">
            <v>18384321</v>
          </cell>
          <cell r="E143">
            <v>14136896</v>
          </cell>
          <cell r="F143">
            <v>15154554</v>
          </cell>
          <cell r="G143">
            <v>5285193</v>
          </cell>
          <cell r="H143">
            <v>23079090</v>
          </cell>
          <cell r="I143">
            <v>25902881</v>
          </cell>
          <cell r="J143">
            <v>13099128</v>
          </cell>
        </row>
        <row r="144">
          <cell r="A144" t="str">
            <v>Lonquimay</v>
          </cell>
          <cell r="B144">
            <v>5156018</v>
          </cell>
          <cell r="C144">
            <v>5540573</v>
          </cell>
          <cell r="D144">
            <v>1899905</v>
          </cell>
          <cell r="E144">
            <v>3475573</v>
          </cell>
          <cell r="F144">
            <v>3732754</v>
          </cell>
          <cell r="G144">
            <v>1338790</v>
          </cell>
          <cell r="H144">
            <v>1680445</v>
          </cell>
          <cell r="I144">
            <v>1807819</v>
          </cell>
          <cell r="J144">
            <v>561115</v>
          </cell>
        </row>
        <row r="145">
          <cell r="A145" t="str">
            <v>Los Álamos</v>
          </cell>
          <cell r="B145">
            <v>14848278</v>
          </cell>
          <cell r="C145">
            <v>15685281</v>
          </cell>
          <cell r="D145">
            <v>5226966</v>
          </cell>
          <cell r="E145">
            <v>8886281</v>
          </cell>
          <cell r="F145">
            <v>9257751</v>
          </cell>
          <cell r="G145">
            <v>3180776</v>
          </cell>
          <cell r="H145">
            <v>5961997</v>
          </cell>
          <cell r="I145">
            <v>6427530</v>
          </cell>
          <cell r="J145">
            <v>2046190</v>
          </cell>
        </row>
        <row r="146">
          <cell r="A146" t="str">
            <v>Los Andes</v>
          </cell>
          <cell r="B146">
            <v>124192961</v>
          </cell>
          <cell r="C146">
            <v>126322725</v>
          </cell>
          <cell r="D146">
            <v>38530054</v>
          </cell>
          <cell r="E146">
            <v>50671174</v>
          </cell>
          <cell r="F146">
            <v>51555328</v>
          </cell>
          <cell r="G146">
            <v>16527248</v>
          </cell>
          <cell r="H146">
            <v>73521787</v>
          </cell>
          <cell r="I146">
            <v>74767397</v>
          </cell>
          <cell r="J146">
            <v>22002806</v>
          </cell>
        </row>
        <row r="147">
          <cell r="A147" t="str">
            <v>Los Ángeles</v>
          </cell>
          <cell r="B147">
            <v>363791599</v>
          </cell>
          <cell r="C147">
            <v>379790516</v>
          </cell>
          <cell r="D147">
            <v>130049638</v>
          </cell>
          <cell r="E147">
            <v>134872646</v>
          </cell>
          <cell r="F147">
            <v>137706006</v>
          </cell>
          <cell r="G147">
            <v>45009195</v>
          </cell>
          <cell r="H147">
            <v>228918953</v>
          </cell>
          <cell r="I147">
            <v>242084510</v>
          </cell>
          <cell r="J147">
            <v>85040443</v>
          </cell>
        </row>
        <row r="148">
          <cell r="A148" t="str">
            <v>Los Lagos</v>
          </cell>
          <cell r="B148">
            <v>40376962</v>
          </cell>
          <cell r="C148">
            <v>39789128</v>
          </cell>
          <cell r="D148">
            <v>13416081</v>
          </cell>
          <cell r="E148">
            <v>11387011</v>
          </cell>
          <cell r="F148">
            <v>11510925</v>
          </cell>
          <cell r="G148">
            <v>4078379</v>
          </cell>
          <cell r="H148">
            <v>28989951</v>
          </cell>
          <cell r="I148">
            <v>28278203</v>
          </cell>
          <cell r="J148">
            <v>9337702</v>
          </cell>
        </row>
        <row r="149">
          <cell r="A149" t="str">
            <v>Los Muermos</v>
          </cell>
          <cell r="B149">
            <v>15210994</v>
          </cell>
          <cell r="C149">
            <v>15199627</v>
          </cell>
          <cell r="D149">
            <v>5164467</v>
          </cell>
          <cell r="E149">
            <v>10218003</v>
          </cell>
          <cell r="F149">
            <v>10433368</v>
          </cell>
          <cell r="G149">
            <v>3648035</v>
          </cell>
          <cell r="H149">
            <v>4992991</v>
          </cell>
          <cell r="I149">
            <v>4766259</v>
          </cell>
          <cell r="J149">
            <v>1516432</v>
          </cell>
        </row>
        <row r="150">
          <cell r="A150" t="str">
            <v>Los Sauces</v>
          </cell>
          <cell r="B150">
            <v>4684470</v>
          </cell>
          <cell r="C150">
            <v>4920727</v>
          </cell>
          <cell r="D150">
            <v>2027033</v>
          </cell>
          <cell r="E150">
            <v>2893968</v>
          </cell>
          <cell r="F150">
            <v>3003278</v>
          </cell>
          <cell r="G150">
            <v>1030949</v>
          </cell>
          <cell r="H150">
            <v>1790502</v>
          </cell>
          <cell r="I150">
            <v>1917449</v>
          </cell>
          <cell r="J150">
            <v>996084</v>
          </cell>
        </row>
        <row r="151">
          <cell r="A151" t="str">
            <v>Los Vilos</v>
          </cell>
          <cell r="B151">
            <v>31967554</v>
          </cell>
          <cell r="C151">
            <v>31672749</v>
          </cell>
          <cell r="D151">
            <v>10956947</v>
          </cell>
          <cell r="E151">
            <v>14172389</v>
          </cell>
          <cell r="F151">
            <v>14544302</v>
          </cell>
          <cell r="G151">
            <v>5297020</v>
          </cell>
          <cell r="H151">
            <v>17795165</v>
          </cell>
          <cell r="I151">
            <v>17128447</v>
          </cell>
          <cell r="J151">
            <v>5659927</v>
          </cell>
        </row>
        <row r="152">
          <cell r="A152" t="str">
            <v>Lota</v>
          </cell>
          <cell r="B152">
            <v>53809101</v>
          </cell>
          <cell r="C152">
            <v>54691563</v>
          </cell>
          <cell r="D152">
            <v>16103836</v>
          </cell>
          <cell r="E152">
            <v>23461215</v>
          </cell>
          <cell r="F152">
            <v>23455974</v>
          </cell>
          <cell r="G152">
            <v>7654913</v>
          </cell>
          <cell r="H152">
            <v>30347886</v>
          </cell>
          <cell r="I152">
            <v>31235589</v>
          </cell>
          <cell r="J152">
            <v>8448923</v>
          </cell>
        </row>
        <row r="153">
          <cell r="A153" t="str">
            <v>Lumaco</v>
          </cell>
          <cell r="B153">
            <v>4629616</v>
          </cell>
          <cell r="C153">
            <v>4860219</v>
          </cell>
          <cell r="D153">
            <v>1648352</v>
          </cell>
          <cell r="E153">
            <v>3248696</v>
          </cell>
          <cell r="F153">
            <v>3343334</v>
          </cell>
          <cell r="G153">
            <v>1129461</v>
          </cell>
          <cell r="H153">
            <v>1380920</v>
          </cell>
          <cell r="I153">
            <v>1516885</v>
          </cell>
          <cell r="J153">
            <v>518891</v>
          </cell>
        </row>
        <row r="154">
          <cell r="A154" t="str">
            <v>Machalí</v>
          </cell>
          <cell r="B154">
            <v>65739671</v>
          </cell>
          <cell r="C154">
            <v>66390795</v>
          </cell>
          <cell r="D154">
            <v>21169326</v>
          </cell>
          <cell r="E154">
            <v>38544338</v>
          </cell>
          <cell r="F154">
            <v>40229699</v>
          </cell>
          <cell r="G154">
            <v>12586565</v>
          </cell>
          <cell r="H154">
            <v>27195333</v>
          </cell>
          <cell r="I154">
            <v>26161096</v>
          </cell>
          <cell r="J154">
            <v>8582761</v>
          </cell>
        </row>
        <row r="155">
          <cell r="A155" t="str">
            <v>Macul</v>
          </cell>
          <cell r="B155">
            <v>267818755</v>
          </cell>
          <cell r="C155">
            <v>258846695</v>
          </cell>
          <cell r="D155">
            <v>83308612</v>
          </cell>
          <cell r="E155">
            <v>93169409</v>
          </cell>
          <cell r="F155">
            <v>93448172</v>
          </cell>
          <cell r="G155">
            <v>29009900</v>
          </cell>
          <cell r="H155">
            <v>174649346</v>
          </cell>
          <cell r="I155">
            <v>165398523</v>
          </cell>
          <cell r="J155">
            <v>54298712</v>
          </cell>
        </row>
        <row r="156">
          <cell r="A156" t="str">
            <v>Máfil</v>
          </cell>
          <cell r="B156">
            <v>7588879</v>
          </cell>
          <cell r="C156">
            <v>8153149</v>
          </cell>
          <cell r="D156">
            <v>2981011</v>
          </cell>
          <cell r="E156">
            <v>3692454</v>
          </cell>
          <cell r="F156">
            <v>3865769</v>
          </cell>
          <cell r="G156">
            <v>1345169</v>
          </cell>
          <cell r="H156">
            <v>3896425</v>
          </cell>
          <cell r="I156">
            <v>4287380</v>
          </cell>
          <cell r="J156">
            <v>1635842</v>
          </cell>
        </row>
        <row r="157">
          <cell r="A157" t="str">
            <v>Maipú</v>
          </cell>
          <cell r="B157">
            <v>820881915</v>
          </cell>
          <cell r="C157">
            <v>825909285</v>
          </cell>
          <cell r="D157">
            <v>273259703</v>
          </cell>
          <cell r="E157">
            <v>376139792</v>
          </cell>
          <cell r="F157">
            <v>375590785</v>
          </cell>
          <cell r="G157">
            <v>118209233</v>
          </cell>
          <cell r="H157">
            <v>444742123</v>
          </cell>
          <cell r="I157">
            <v>450318500</v>
          </cell>
          <cell r="J157">
            <v>155050470</v>
          </cell>
        </row>
        <row r="158">
          <cell r="A158" t="str">
            <v>Malloa</v>
          </cell>
          <cell r="B158">
            <v>26880784</v>
          </cell>
          <cell r="C158">
            <v>26658175</v>
          </cell>
          <cell r="D158">
            <v>11845717</v>
          </cell>
          <cell r="E158">
            <v>7811191</v>
          </cell>
          <cell r="F158">
            <v>8077756</v>
          </cell>
          <cell r="G158">
            <v>2733347</v>
          </cell>
          <cell r="H158">
            <v>19069593</v>
          </cell>
          <cell r="I158">
            <v>18580419</v>
          </cell>
          <cell r="J158">
            <v>9112370</v>
          </cell>
        </row>
        <row r="159">
          <cell r="A159" t="str">
            <v>Marchihue</v>
          </cell>
          <cell r="B159">
            <v>25007032</v>
          </cell>
          <cell r="C159">
            <v>24839999</v>
          </cell>
          <cell r="D159">
            <v>11568830</v>
          </cell>
          <cell r="E159">
            <v>4290309</v>
          </cell>
          <cell r="F159">
            <v>4624180</v>
          </cell>
          <cell r="G159">
            <v>1651660</v>
          </cell>
          <cell r="H159">
            <v>20716723</v>
          </cell>
          <cell r="I159">
            <v>20215819</v>
          </cell>
          <cell r="J159">
            <v>9917170</v>
          </cell>
        </row>
        <row r="160">
          <cell r="A160" t="str">
            <v>María Pinto</v>
          </cell>
          <cell r="B160">
            <v>42186894</v>
          </cell>
          <cell r="C160">
            <v>41703982</v>
          </cell>
          <cell r="D160">
            <v>19286887</v>
          </cell>
          <cell r="E160">
            <v>7826540</v>
          </cell>
          <cell r="F160">
            <v>8345535</v>
          </cell>
          <cell r="G160">
            <v>2884604</v>
          </cell>
          <cell r="H160">
            <v>34360354</v>
          </cell>
          <cell r="I160">
            <v>33358447</v>
          </cell>
          <cell r="J160">
            <v>16402283</v>
          </cell>
        </row>
        <row r="161">
          <cell r="A161" t="str">
            <v>Mariquina</v>
          </cell>
          <cell r="B161">
            <v>50470957</v>
          </cell>
          <cell r="C161">
            <v>36278618</v>
          </cell>
          <cell r="D161">
            <v>7741350</v>
          </cell>
          <cell r="E161">
            <v>10299879</v>
          </cell>
          <cell r="F161">
            <v>10514510</v>
          </cell>
          <cell r="G161">
            <v>3683318</v>
          </cell>
          <cell r="H161">
            <v>40171078</v>
          </cell>
          <cell r="I161">
            <v>25764108</v>
          </cell>
          <cell r="J161">
            <v>4058032</v>
          </cell>
        </row>
        <row r="162">
          <cell r="A162" t="str">
            <v>Maule</v>
          </cell>
          <cell r="B162">
            <v>67001739</v>
          </cell>
          <cell r="C162">
            <v>69666389</v>
          </cell>
          <cell r="D162">
            <v>20017671</v>
          </cell>
          <cell r="E162">
            <v>24544951</v>
          </cell>
          <cell r="F162">
            <v>26166405</v>
          </cell>
          <cell r="G162">
            <v>8847159</v>
          </cell>
          <cell r="H162">
            <v>42456788</v>
          </cell>
          <cell r="I162">
            <v>43499984</v>
          </cell>
          <cell r="J162">
            <v>11170512</v>
          </cell>
        </row>
        <row r="163">
          <cell r="A163" t="str">
            <v>Maullín</v>
          </cell>
          <cell r="B163">
            <v>11855526</v>
          </cell>
          <cell r="C163">
            <v>11614626</v>
          </cell>
          <cell r="D163">
            <v>4073535</v>
          </cell>
          <cell r="E163">
            <v>7308941</v>
          </cell>
          <cell r="F163">
            <v>7328631</v>
          </cell>
          <cell r="G163">
            <v>2527733</v>
          </cell>
          <cell r="H163">
            <v>4546585</v>
          </cell>
          <cell r="I163">
            <v>4285995</v>
          </cell>
          <cell r="J163">
            <v>1545802</v>
          </cell>
        </row>
        <row r="164">
          <cell r="A164" t="str">
            <v>Mejillones</v>
          </cell>
          <cell r="B164">
            <v>20828705</v>
          </cell>
          <cell r="C164">
            <v>17957989</v>
          </cell>
          <cell r="D164">
            <v>7253754</v>
          </cell>
          <cell r="E164">
            <v>9100801</v>
          </cell>
          <cell r="F164">
            <v>9217097</v>
          </cell>
          <cell r="G164">
            <v>3117068</v>
          </cell>
          <cell r="H164">
            <v>11727904</v>
          </cell>
          <cell r="I164">
            <v>8740892</v>
          </cell>
          <cell r="J164">
            <v>4136686</v>
          </cell>
        </row>
        <row r="165">
          <cell r="A165" t="str">
            <v>Melipeuco</v>
          </cell>
          <cell r="B165">
            <v>8236518</v>
          </cell>
          <cell r="C165">
            <v>5635532</v>
          </cell>
          <cell r="D165">
            <v>2359363</v>
          </cell>
          <cell r="E165">
            <v>2163877</v>
          </cell>
          <cell r="F165">
            <v>2214010</v>
          </cell>
          <cell r="G165">
            <v>785192</v>
          </cell>
          <cell r="H165">
            <v>6072641</v>
          </cell>
          <cell r="I165">
            <v>3421522</v>
          </cell>
          <cell r="J165">
            <v>1574171</v>
          </cell>
        </row>
        <row r="166">
          <cell r="A166" t="str">
            <v>Melipilla</v>
          </cell>
          <cell r="B166">
            <v>214474236</v>
          </cell>
          <cell r="C166">
            <v>215839548</v>
          </cell>
          <cell r="D166">
            <v>78408057</v>
          </cell>
          <cell r="E166">
            <v>73439602</v>
          </cell>
          <cell r="F166">
            <v>74485593</v>
          </cell>
          <cell r="G166">
            <v>24828507</v>
          </cell>
          <cell r="H166">
            <v>141034634</v>
          </cell>
          <cell r="I166">
            <v>141353955</v>
          </cell>
          <cell r="J166">
            <v>53579550</v>
          </cell>
        </row>
        <row r="167">
          <cell r="A167" t="str">
            <v>Molina</v>
          </cell>
          <cell r="B167">
            <v>95035775</v>
          </cell>
          <cell r="C167">
            <v>97593397</v>
          </cell>
          <cell r="D167">
            <v>40799044</v>
          </cell>
          <cell r="E167">
            <v>26089822</v>
          </cell>
          <cell r="F167">
            <v>26378433</v>
          </cell>
          <cell r="G167">
            <v>8694823</v>
          </cell>
          <cell r="H167">
            <v>68945953</v>
          </cell>
          <cell r="I167">
            <v>71214964</v>
          </cell>
          <cell r="J167">
            <v>32104221</v>
          </cell>
        </row>
        <row r="168">
          <cell r="A168" t="str">
            <v>Monte Patria</v>
          </cell>
          <cell r="B168">
            <v>44109270</v>
          </cell>
          <cell r="C168">
            <v>50059818</v>
          </cell>
          <cell r="D168">
            <v>23111948</v>
          </cell>
          <cell r="E168">
            <v>14916795</v>
          </cell>
          <cell r="F168">
            <v>15442991</v>
          </cell>
          <cell r="G168">
            <v>5596009</v>
          </cell>
          <cell r="H168">
            <v>29192475</v>
          </cell>
          <cell r="I168">
            <v>34616827</v>
          </cell>
          <cell r="J168">
            <v>17515939</v>
          </cell>
        </row>
        <row r="169">
          <cell r="A169" t="str">
            <v>Mostazal</v>
          </cell>
          <cell r="B169">
            <v>67872871</v>
          </cell>
          <cell r="C169">
            <v>69848498</v>
          </cell>
          <cell r="D169">
            <v>24257291</v>
          </cell>
          <cell r="E169">
            <v>14725807</v>
          </cell>
          <cell r="F169">
            <v>15237028</v>
          </cell>
          <cell r="G169">
            <v>5225217</v>
          </cell>
          <cell r="H169">
            <v>53147064</v>
          </cell>
          <cell r="I169">
            <v>54611470</v>
          </cell>
          <cell r="J169">
            <v>19032074</v>
          </cell>
        </row>
        <row r="170">
          <cell r="A170" t="str">
            <v>Mulchén</v>
          </cell>
          <cell r="B170">
            <v>28379380</v>
          </cell>
          <cell r="C170">
            <v>29170428</v>
          </cell>
          <cell r="D170">
            <v>10854022</v>
          </cell>
          <cell r="E170">
            <v>13724966</v>
          </cell>
          <cell r="F170">
            <v>13961545</v>
          </cell>
          <cell r="G170">
            <v>4772253</v>
          </cell>
          <cell r="H170">
            <v>14654414</v>
          </cell>
          <cell r="I170">
            <v>15208883</v>
          </cell>
          <cell r="J170">
            <v>6081769</v>
          </cell>
        </row>
        <row r="171">
          <cell r="A171" t="str">
            <v>Nacimiento</v>
          </cell>
          <cell r="B171">
            <v>19461129</v>
          </cell>
          <cell r="C171">
            <v>19929306</v>
          </cell>
          <cell r="D171">
            <v>6685629</v>
          </cell>
          <cell r="E171">
            <v>12346147</v>
          </cell>
          <cell r="F171">
            <v>12583625</v>
          </cell>
          <cell r="G171">
            <v>4307711</v>
          </cell>
          <cell r="H171">
            <v>7114982</v>
          </cell>
          <cell r="I171">
            <v>7345681</v>
          </cell>
          <cell r="J171">
            <v>2377918</v>
          </cell>
        </row>
        <row r="172">
          <cell r="A172" t="str">
            <v>Nancagua</v>
          </cell>
          <cell r="B172">
            <v>28205437</v>
          </cell>
          <cell r="C172">
            <v>28478816</v>
          </cell>
          <cell r="D172">
            <v>12047567</v>
          </cell>
          <cell r="E172">
            <v>10279792</v>
          </cell>
          <cell r="F172">
            <v>10609427</v>
          </cell>
          <cell r="G172">
            <v>3603825</v>
          </cell>
          <cell r="H172">
            <v>17925645</v>
          </cell>
          <cell r="I172">
            <v>17869389</v>
          </cell>
          <cell r="J172">
            <v>8443742</v>
          </cell>
        </row>
        <row r="173">
          <cell r="A173" t="str">
            <v>Natales</v>
          </cell>
          <cell r="B173">
            <v>31512103</v>
          </cell>
          <cell r="C173">
            <v>33494130</v>
          </cell>
          <cell r="D173">
            <v>11894504</v>
          </cell>
          <cell r="E173">
            <v>15104747</v>
          </cell>
          <cell r="F173">
            <v>16017937</v>
          </cell>
          <cell r="G173">
            <v>5186118</v>
          </cell>
          <cell r="H173">
            <v>16407356</v>
          </cell>
          <cell r="I173">
            <v>17476193</v>
          </cell>
          <cell r="J173">
            <v>6708386</v>
          </cell>
        </row>
        <row r="174">
          <cell r="A174" t="str">
            <v>Navidad</v>
          </cell>
          <cell r="B174">
            <v>6206994</v>
          </cell>
          <cell r="C174">
            <v>6967851</v>
          </cell>
          <cell r="D174">
            <v>2712006</v>
          </cell>
          <cell r="E174">
            <v>4464654</v>
          </cell>
          <cell r="F174">
            <v>4923009</v>
          </cell>
          <cell r="G174">
            <v>1888820</v>
          </cell>
          <cell r="H174">
            <v>1742340</v>
          </cell>
          <cell r="I174">
            <v>2044842</v>
          </cell>
          <cell r="J174">
            <v>823186</v>
          </cell>
        </row>
        <row r="175">
          <cell r="A175" t="str">
            <v>Negrete</v>
          </cell>
          <cell r="B175">
            <v>12817920</v>
          </cell>
          <cell r="C175">
            <v>13974314</v>
          </cell>
          <cell r="D175">
            <v>5922180</v>
          </cell>
          <cell r="E175">
            <v>4615468</v>
          </cell>
          <cell r="F175">
            <v>4752522</v>
          </cell>
          <cell r="G175">
            <v>1707199</v>
          </cell>
          <cell r="H175">
            <v>8202452</v>
          </cell>
          <cell r="I175">
            <v>9221792</v>
          </cell>
          <cell r="J175">
            <v>4214981</v>
          </cell>
        </row>
        <row r="176">
          <cell r="A176" t="str">
            <v>Ninhue</v>
          </cell>
          <cell r="B176">
            <v>3231077</v>
          </cell>
          <cell r="C176">
            <v>3687323</v>
          </cell>
          <cell r="D176">
            <v>1399097</v>
          </cell>
          <cell r="E176">
            <v>2009287</v>
          </cell>
          <cell r="F176">
            <v>2101914</v>
          </cell>
          <cell r="G176">
            <v>718380</v>
          </cell>
          <cell r="H176">
            <v>1221790</v>
          </cell>
          <cell r="I176">
            <v>1585409</v>
          </cell>
          <cell r="J176">
            <v>680717</v>
          </cell>
        </row>
        <row r="177">
          <cell r="A177" t="str">
            <v>Nogales</v>
          </cell>
          <cell r="B177">
            <v>39954136</v>
          </cell>
          <cell r="C177">
            <v>39756940</v>
          </cell>
          <cell r="D177">
            <v>16347575</v>
          </cell>
          <cell r="E177">
            <v>12889445</v>
          </cell>
          <cell r="F177">
            <v>13396697</v>
          </cell>
          <cell r="G177">
            <v>4575185</v>
          </cell>
          <cell r="H177">
            <v>27064691</v>
          </cell>
          <cell r="I177">
            <v>26360243</v>
          </cell>
          <cell r="J177">
            <v>11772390</v>
          </cell>
        </row>
        <row r="178">
          <cell r="A178" t="str">
            <v>Nueva Imperial</v>
          </cell>
          <cell r="B178">
            <v>27988438</v>
          </cell>
          <cell r="C178">
            <v>28266847</v>
          </cell>
          <cell r="D178">
            <v>8380166</v>
          </cell>
          <cell r="E178">
            <v>11991153</v>
          </cell>
          <cell r="F178">
            <v>12119131</v>
          </cell>
          <cell r="G178">
            <v>4033760</v>
          </cell>
          <cell r="H178">
            <v>15997285</v>
          </cell>
          <cell r="I178">
            <v>16147716</v>
          </cell>
          <cell r="J178">
            <v>4346406</v>
          </cell>
        </row>
        <row r="179">
          <cell r="A179" t="str">
            <v>Ñiquén</v>
          </cell>
          <cell r="B179">
            <v>11952164</v>
          </cell>
          <cell r="C179">
            <v>13015132</v>
          </cell>
          <cell r="D179">
            <v>5813099</v>
          </cell>
          <cell r="E179">
            <v>5072067</v>
          </cell>
          <cell r="F179">
            <v>5615250</v>
          </cell>
          <cell r="G179">
            <v>2023377</v>
          </cell>
          <cell r="H179">
            <v>6880097</v>
          </cell>
          <cell r="I179">
            <v>7399882</v>
          </cell>
          <cell r="J179">
            <v>3789722</v>
          </cell>
        </row>
        <row r="180">
          <cell r="A180" t="str">
            <v>Ñuñoa</v>
          </cell>
          <cell r="B180">
            <v>421530086</v>
          </cell>
          <cell r="C180">
            <v>431513551</v>
          </cell>
          <cell r="D180">
            <v>135766479</v>
          </cell>
          <cell r="E180">
            <v>222246737</v>
          </cell>
          <cell r="F180">
            <v>225544280</v>
          </cell>
          <cell r="G180">
            <v>66725763</v>
          </cell>
          <cell r="H180">
            <v>199283349</v>
          </cell>
          <cell r="I180">
            <v>205969271</v>
          </cell>
          <cell r="J180">
            <v>69040716</v>
          </cell>
        </row>
        <row r="181">
          <cell r="A181" t="str">
            <v>O'Higgins</v>
          </cell>
          <cell r="B181">
            <v>28813870</v>
          </cell>
          <cell r="C181">
            <v>29151674</v>
          </cell>
          <cell r="D181">
            <v>11208492</v>
          </cell>
          <cell r="E181">
            <v>8531474</v>
          </cell>
          <cell r="F181">
            <v>8579356</v>
          </cell>
          <cell r="G181">
            <v>2806747</v>
          </cell>
          <cell r="H181">
            <v>20282396</v>
          </cell>
          <cell r="I181">
            <v>20572318</v>
          </cell>
          <cell r="J181">
            <v>8401745</v>
          </cell>
        </row>
        <row r="182">
          <cell r="A182" t="str">
            <v>Olivar</v>
          </cell>
          <cell r="B182">
            <v>28287739</v>
          </cell>
          <cell r="C182">
            <v>30642737</v>
          </cell>
          <cell r="D182">
            <v>11834755</v>
          </cell>
          <cell r="E182">
            <v>15901378</v>
          </cell>
          <cell r="F182">
            <v>17390561</v>
          </cell>
          <cell r="G182">
            <v>6583437</v>
          </cell>
          <cell r="H182">
            <v>12386361</v>
          </cell>
          <cell r="I182">
            <v>13252176</v>
          </cell>
          <cell r="J182">
            <v>5251318</v>
          </cell>
        </row>
        <row r="183">
          <cell r="A183" t="str">
            <v>Osorno</v>
          </cell>
          <cell r="B183">
            <v>350727338</v>
          </cell>
          <cell r="C183">
            <v>345328267</v>
          </cell>
          <cell r="D183">
            <v>117562865</v>
          </cell>
          <cell r="E183">
            <v>122495510</v>
          </cell>
          <cell r="F183">
            <v>122088784</v>
          </cell>
          <cell r="G183">
            <v>39370554</v>
          </cell>
          <cell r="H183">
            <v>228231828</v>
          </cell>
          <cell r="I183">
            <v>223239483</v>
          </cell>
          <cell r="J183">
            <v>78192311</v>
          </cell>
        </row>
        <row r="184">
          <cell r="A184" t="str">
            <v>Ovalle</v>
          </cell>
          <cell r="B184">
            <v>163796945</v>
          </cell>
          <cell r="C184">
            <v>172622711</v>
          </cell>
          <cell r="D184">
            <v>62839960</v>
          </cell>
          <cell r="E184">
            <v>59798084</v>
          </cell>
          <cell r="F184">
            <v>60874319</v>
          </cell>
          <cell r="G184">
            <v>20702264</v>
          </cell>
          <cell r="H184">
            <v>103998861</v>
          </cell>
          <cell r="I184">
            <v>111748392</v>
          </cell>
          <cell r="J184">
            <v>42137696</v>
          </cell>
        </row>
        <row r="185">
          <cell r="A185" t="str">
            <v>Padre Hurtado</v>
          </cell>
          <cell r="B185">
            <v>69133958</v>
          </cell>
          <cell r="C185">
            <v>75384658</v>
          </cell>
          <cell r="D185">
            <v>24211914</v>
          </cell>
          <cell r="E185">
            <v>38562341</v>
          </cell>
          <cell r="F185">
            <v>41702730</v>
          </cell>
          <cell r="G185">
            <v>13483374</v>
          </cell>
          <cell r="H185">
            <v>30571617</v>
          </cell>
          <cell r="I185">
            <v>33681928</v>
          </cell>
          <cell r="J185">
            <v>10728540</v>
          </cell>
        </row>
        <row r="186">
          <cell r="A186" t="str">
            <v>Padre Las Casas</v>
          </cell>
          <cell r="B186">
            <v>61533387</v>
          </cell>
          <cell r="C186">
            <v>62410319</v>
          </cell>
          <cell r="D186">
            <v>19510524</v>
          </cell>
          <cell r="E186">
            <v>32073172</v>
          </cell>
          <cell r="F186">
            <v>32448698</v>
          </cell>
          <cell r="G186">
            <v>10522602</v>
          </cell>
          <cell r="H186">
            <v>29460215</v>
          </cell>
          <cell r="I186">
            <v>29961621</v>
          </cell>
          <cell r="J186">
            <v>8987922</v>
          </cell>
        </row>
        <row r="187">
          <cell r="A187" t="str">
            <v>Paiguano</v>
          </cell>
          <cell r="B187">
            <v>9611641</v>
          </cell>
          <cell r="C187">
            <v>10208320</v>
          </cell>
          <cell r="D187">
            <v>3815714</v>
          </cell>
          <cell r="E187">
            <v>3475280</v>
          </cell>
          <cell r="F187">
            <v>3388629</v>
          </cell>
          <cell r="G187">
            <v>1289096</v>
          </cell>
          <cell r="H187">
            <v>6136361</v>
          </cell>
          <cell r="I187">
            <v>6819691</v>
          </cell>
          <cell r="J187">
            <v>2526618</v>
          </cell>
        </row>
        <row r="188">
          <cell r="A188" t="str">
            <v>Paillaco</v>
          </cell>
          <cell r="B188">
            <v>24018662</v>
          </cell>
          <cell r="C188">
            <v>26954927</v>
          </cell>
          <cell r="D188">
            <v>10314455</v>
          </cell>
          <cell r="E188">
            <v>11036656</v>
          </cell>
          <cell r="F188">
            <v>11322380</v>
          </cell>
          <cell r="G188">
            <v>3953905</v>
          </cell>
          <cell r="H188">
            <v>12982006</v>
          </cell>
          <cell r="I188">
            <v>15632547</v>
          </cell>
          <cell r="J188">
            <v>6360550</v>
          </cell>
        </row>
        <row r="189">
          <cell r="A189" t="str">
            <v>Paine</v>
          </cell>
          <cell r="B189">
            <v>172857316</v>
          </cell>
          <cell r="C189">
            <v>188932401</v>
          </cell>
          <cell r="D189">
            <v>66654408</v>
          </cell>
          <cell r="E189">
            <v>46375178</v>
          </cell>
          <cell r="F189">
            <v>48954522</v>
          </cell>
          <cell r="G189">
            <v>17093249</v>
          </cell>
          <cell r="H189">
            <v>126482138</v>
          </cell>
          <cell r="I189">
            <v>139977879</v>
          </cell>
          <cell r="J189">
            <v>49561159</v>
          </cell>
        </row>
        <row r="190">
          <cell r="A190" t="str">
            <v>Palena</v>
          </cell>
          <cell r="B190">
            <v>1742273</v>
          </cell>
          <cell r="C190">
            <v>1828137</v>
          </cell>
          <cell r="D190">
            <v>631733</v>
          </cell>
          <cell r="E190">
            <v>1244877</v>
          </cell>
          <cell r="F190">
            <v>1260619</v>
          </cell>
          <cell r="G190">
            <v>427320</v>
          </cell>
          <cell r="H190">
            <v>497396</v>
          </cell>
          <cell r="I190">
            <v>567518</v>
          </cell>
          <cell r="J190">
            <v>204413</v>
          </cell>
        </row>
        <row r="191">
          <cell r="A191" t="str">
            <v>Palmilla</v>
          </cell>
          <cell r="B191">
            <v>23371163</v>
          </cell>
          <cell r="C191">
            <v>23193114</v>
          </cell>
          <cell r="D191">
            <v>12762097</v>
          </cell>
          <cell r="E191">
            <v>6459722</v>
          </cell>
          <cell r="F191">
            <v>6795008</v>
          </cell>
          <cell r="G191">
            <v>2344339</v>
          </cell>
          <cell r="H191">
            <v>16911441</v>
          </cell>
          <cell r="I191">
            <v>16398106</v>
          </cell>
          <cell r="J191">
            <v>10417758</v>
          </cell>
        </row>
        <row r="192">
          <cell r="A192" t="str">
            <v>Panguipulli</v>
          </cell>
          <cell r="B192">
            <v>46523782</v>
          </cell>
          <cell r="C192">
            <v>47696979</v>
          </cell>
          <cell r="D192">
            <v>13572909</v>
          </cell>
          <cell r="E192">
            <v>15933853</v>
          </cell>
          <cell r="F192">
            <v>17341975</v>
          </cell>
          <cell r="G192">
            <v>7301056</v>
          </cell>
          <cell r="H192">
            <v>30589929</v>
          </cell>
          <cell r="I192">
            <v>30355004</v>
          </cell>
          <cell r="J192">
            <v>6271853</v>
          </cell>
        </row>
        <row r="193">
          <cell r="A193" t="str">
            <v>Panquehue</v>
          </cell>
          <cell r="B193">
            <v>45499464</v>
          </cell>
          <cell r="C193">
            <v>46366409</v>
          </cell>
          <cell r="D193">
            <v>21454894</v>
          </cell>
          <cell r="E193">
            <v>5177712</v>
          </cell>
          <cell r="F193">
            <v>5351072</v>
          </cell>
          <cell r="G193">
            <v>1738061</v>
          </cell>
          <cell r="H193">
            <v>40321752</v>
          </cell>
          <cell r="I193">
            <v>41015337</v>
          </cell>
          <cell r="J193">
            <v>19716833</v>
          </cell>
        </row>
        <row r="194">
          <cell r="A194" t="str">
            <v>Papudo</v>
          </cell>
          <cell r="B194">
            <v>11647648</v>
          </cell>
          <cell r="C194">
            <v>12152235</v>
          </cell>
          <cell r="D194">
            <v>4840905</v>
          </cell>
          <cell r="E194">
            <v>6133563</v>
          </cell>
          <cell r="F194">
            <v>6450967</v>
          </cell>
          <cell r="G194">
            <v>2676704</v>
          </cell>
          <cell r="H194">
            <v>5514085</v>
          </cell>
          <cell r="I194">
            <v>5701268</v>
          </cell>
          <cell r="J194">
            <v>2164201</v>
          </cell>
        </row>
        <row r="195">
          <cell r="A195" t="str">
            <v>Paredones</v>
          </cell>
          <cell r="B195">
            <v>5502140</v>
          </cell>
          <cell r="C195">
            <v>6602464</v>
          </cell>
          <cell r="D195">
            <v>2645353</v>
          </cell>
          <cell r="E195">
            <v>3246148</v>
          </cell>
          <cell r="F195">
            <v>3466810</v>
          </cell>
          <cell r="G195">
            <v>1218822</v>
          </cell>
          <cell r="H195">
            <v>2255992</v>
          </cell>
          <cell r="I195">
            <v>3135654</v>
          </cell>
          <cell r="J195">
            <v>1426531</v>
          </cell>
        </row>
        <row r="196">
          <cell r="A196" t="str">
            <v>Parral</v>
          </cell>
          <cell r="B196">
            <v>52068851</v>
          </cell>
          <cell r="C196">
            <v>54836777</v>
          </cell>
          <cell r="D196">
            <v>22039577</v>
          </cell>
          <cell r="E196">
            <v>24172267</v>
          </cell>
          <cell r="F196">
            <v>25884917</v>
          </cell>
          <cell r="G196">
            <v>8964066</v>
          </cell>
          <cell r="H196">
            <v>27896584</v>
          </cell>
          <cell r="I196">
            <v>28951860</v>
          </cell>
          <cell r="J196">
            <v>13075511</v>
          </cell>
        </row>
        <row r="197">
          <cell r="A197" t="str">
            <v>Pedro Aguirre Cerda</v>
          </cell>
          <cell r="B197">
            <v>97982528</v>
          </cell>
          <cell r="C197">
            <v>98520531</v>
          </cell>
          <cell r="D197">
            <v>32036886</v>
          </cell>
          <cell r="E197">
            <v>73721662</v>
          </cell>
          <cell r="F197">
            <v>73618299</v>
          </cell>
          <cell r="G197">
            <v>23741423</v>
          </cell>
          <cell r="H197">
            <v>24260866</v>
          </cell>
          <cell r="I197">
            <v>24902232</v>
          </cell>
          <cell r="J197">
            <v>8295463</v>
          </cell>
        </row>
        <row r="198">
          <cell r="A198" t="str">
            <v>Pelarco</v>
          </cell>
          <cell r="B198">
            <v>8680731</v>
          </cell>
          <cell r="C198">
            <v>9085928</v>
          </cell>
          <cell r="D198">
            <v>4170239</v>
          </cell>
          <cell r="E198">
            <v>4136426</v>
          </cell>
          <cell r="F198">
            <v>4233560</v>
          </cell>
          <cell r="G198">
            <v>1477662</v>
          </cell>
          <cell r="H198">
            <v>4544305</v>
          </cell>
          <cell r="I198">
            <v>4852368</v>
          </cell>
          <cell r="J198">
            <v>2692577</v>
          </cell>
        </row>
        <row r="199">
          <cell r="A199" t="str">
            <v>Pelluhue</v>
          </cell>
          <cell r="B199">
            <v>8852299</v>
          </cell>
          <cell r="C199">
            <v>9314453</v>
          </cell>
          <cell r="D199">
            <v>3555664</v>
          </cell>
          <cell r="E199">
            <v>5093569</v>
          </cell>
          <cell r="F199">
            <v>5502278</v>
          </cell>
          <cell r="G199">
            <v>2280831</v>
          </cell>
          <cell r="H199">
            <v>3758730</v>
          </cell>
          <cell r="I199">
            <v>3812175</v>
          </cell>
          <cell r="J199">
            <v>1274833</v>
          </cell>
        </row>
        <row r="200">
          <cell r="A200" t="str">
            <v>Pemuco</v>
          </cell>
          <cell r="B200">
            <v>10795054</v>
          </cell>
          <cell r="C200">
            <v>10171058</v>
          </cell>
          <cell r="D200">
            <v>3620982</v>
          </cell>
          <cell r="E200">
            <v>3324645</v>
          </cell>
          <cell r="F200">
            <v>3531683</v>
          </cell>
          <cell r="G200">
            <v>1224902</v>
          </cell>
          <cell r="H200">
            <v>7470409</v>
          </cell>
          <cell r="I200">
            <v>6639375</v>
          </cell>
          <cell r="J200">
            <v>2396080</v>
          </cell>
        </row>
        <row r="201">
          <cell r="A201" t="str">
            <v>Pencahue</v>
          </cell>
          <cell r="B201">
            <v>22319429</v>
          </cell>
          <cell r="C201">
            <v>21544051</v>
          </cell>
          <cell r="D201">
            <v>10149088</v>
          </cell>
          <cell r="E201">
            <v>4596324</v>
          </cell>
          <cell r="F201">
            <v>4776768</v>
          </cell>
          <cell r="G201">
            <v>1665456</v>
          </cell>
          <cell r="H201">
            <v>17723105</v>
          </cell>
          <cell r="I201">
            <v>16767283</v>
          </cell>
          <cell r="J201">
            <v>8483632</v>
          </cell>
        </row>
        <row r="202">
          <cell r="A202" t="str">
            <v>Penco</v>
          </cell>
          <cell r="B202">
            <v>79756662</v>
          </cell>
          <cell r="C202">
            <v>112671162</v>
          </cell>
          <cell r="D202">
            <v>33759768</v>
          </cell>
          <cell r="E202">
            <v>27120227</v>
          </cell>
          <cell r="F202">
            <v>27781054</v>
          </cell>
          <cell r="G202">
            <v>8782824</v>
          </cell>
          <cell r="H202">
            <v>52636435</v>
          </cell>
          <cell r="I202">
            <v>84890108</v>
          </cell>
          <cell r="J202">
            <v>24976944</v>
          </cell>
        </row>
        <row r="203">
          <cell r="A203" t="str">
            <v>Peñaflor</v>
          </cell>
          <cell r="B203">
            <v>110605734</v>
          </cell>
          <cell r="C203">
            <v>114269538</v>
          </cell>
          <cell r="D203">
            <v>37520541</v>
          </cell>
          <cell r="E203">
            <v>61098273</v>
          </cell>
          <cell r="F203">
            <v>63419683</v>
          </cell>
          <cell r="G203">
            <v>19916178</v>
          </cell>
          <cell r="H203">
            <v>49507461</v>
          </cell>
          <cell r="I203">
            <v>50849855</v>
          </cell>
          <cell r="J203">
            <v>17604363</v>
          </cell>
        </row>
        <row r="204">
          <cell r="A204" t="str">
            <v>Peñalolén</v>
          </cell>
          <cell r="B204">
            <v>301391144</v>
          </cell>
          <cell r="C204">
            <v>300798090</v>
          </cell>
          <cell r="D204">
            <v>96918868</v>
          </cell>
          <cell r="E204">
            <v>194699654</v>
          </cell>
          <cell r="F204">
            <v>195328155</v>
          </cell>
          <cell r="G204">
            <v>61215835</v>
          </cell>
          <cell r="H204">
            <v>106691490</v>
          </cell>
          <cell r="I204">
            <v>105469935</v>
          </cell>
          <cell r="J204">
            <v>35703033</v>
          </cell>
        </row>
        <row r="205">
          <cell r="A205" t="str">
            <v>Peralillo</v>
          </cell>
          <cell r="B205">
            <v>20686217</v>
          </cell>
          <cell r="C205">
            <v>19886245</v>
          </cell>
          <cell r="D205">
            <v>10720677</v>
          </cell>
          <cell r="E205">
            <v>6559080</v>
          </cell>
          <cell r="F205">
            <v>6920188</v>
          </cell>
          <cell r="G205">
            <v>2380041</v>
          </cell>
          <cell r="H205">
            <v>14127137</v>
          </cell>
          <cell r="I205">
            <v>12966057</v>
          </cell>
          <cell r="J205">
            <v>8340636</v>
          </cell>
        </row>
        <row r="206">
          <cell r="A206" t="str">
            <v>Perquenco</v>
          </cell>
          <cell r="B206">
            <v>9466121</v>
          </cell>
          <cell r="C206">
            <v>9469185</v>
          </cell>
          <cell r="D206">
            <v>3204756</v>
          </cell>
          <cell r="E206">
            <v>2582588</v>
          </cell>
          <cell r="F206">
            <v>2605799</v>
          </cell>
          <cell r="G206">
            <v>902171</v>
          </cell>
          <cell r="H206">
            <v>6883533</v>
          </cell>
          <cell r="I206">
            <v>6863386</v>
          </cell>
          <cell r="J206">
            <v>2302585</v>
          </cell>
        </row>
        <row r="207">
          <cell r="A207" t="str">
            <v>Petorca</v>
          </cell>
          <cell r="B207">
            <v>21256122</v>
          </cell>
          <cell r="C207">
            <v>19151090</v>
          </cell>
          <cell r="D207">
            <v>8664591</v>
          </cell>
          <cell r="E207">
            <v>5910385</v>
          </cell>
          <cell r="F207">
            <v>6050366</v>
          </cell>
          <cell r="G207">
            <v>2182297</v>
          </cell>
          <cell r="H207">
            <v>15345737</v>
          </cell>
          <cell r="I207">
            <v>13100724</v>
          </cell>
          <cell r="J207">
            <v>6482294</v>
          </cell>
        </row>
        <row r="208">
          <cell r="A208" t="str">
            <v>Peumo</v>
          </cell>
          <cell r="B208">
            <v>27872399</v>
          </cell>
          <cell r="C208">
            <v>31572788</v>
          </cell>
          <cell r="D208">
            <v>13494161</v>
          </cell>
          <cell r="E208">
            <v>8584021</v>
          </cell>
          <cell r="F208">
            <v>8904577</v>
          </cell>
          <cell r="G208">
            <v>2964779</v>
          </cell>
          <cell r="H208">
            <v>19288378</v>
          </cell>
          <cell r="I208">
            <v>22668211</v>
          </cell>
          <cell r="J208">
            <v>10529382</v>
          </cell>
        </row>
        <row r="209">
          <cell r="A209" t="str">
            <v>Pica</v>
          </cell>
          <cell r="B209">
            <v>7320989</v>
          </cell>
          <cell r="C209">
            <v>7433135</v>
          </cell>
          <cell r="D209">
            <v>2673387</v>
          </cell>
          <cell r="E209">
            <v>4942595</v>
          </cell>
          <cell r="F209">
            <v>5088804</v>
          </cell>
          <cell r="G209">
            <v>1813567</v>
          </cell>
          <cell r="H209">
            <v>2378394</v>
          </cell>
          <cell r="I209">
            <v>2344331</v>
          </cell>
          <cell r="J209">
            <v>859820</v>
          </cell>
        </row>
        <row r="210">
          <cell r="A210" t="str">
            <v>Pichidegua</v>
          </cell>
          <cell r="B210">
            <v>51232238</v>
          </cell>
          <cell r="C210">
            <v>54730509</v>
          </cell>
          <cell r="D210">
            <v>17930418</v>
          </cell>
          <cell r="E210">
            <v>10832512</v>
          </cell>
          <cell r="F210">
            <v>11381697</v>
          </cell>
          <cell r="G210">
            <v>3984002</v>
          </cell>
          <cell r="H210">
            <v>40399726</v>
          </cell>
          <cell r="I210">
            <v>43348812</v>
          </cell>
          <cell r="J210">
            <v>13946416</v>
          </cell>
        </row>
        <row r="211">
          <cell r="A211" t="str">
            <v>Pichilemu</v>
          </cell>
          <cell r="B211">
            <v>20656203</v>
          </cell>
          <cell r="C211">
            <v>22562318</v>
          </cell>
          <cell r="D211">
            <v>8592962</v>
          </cell>
          <cell r="E211">
            <v>13094503</v>
          </cell>
          <cell r="F211">
            <v>14520467</v>
          </cell>
          <cell r="G211">
            <v>5512689</v>
          </cell>
          <cell r="H211">
            <v>7561700</v>
          </cell>
          <cell r="I211">
            <v>8041851</v>
          </cell>
          <cell r="J211">
            <v>3080273</v>
          </cell>
        </row>
        <row r="212">
          <cell r="A212" t="str">
            <v>Pinto</v>
          </cell>
          <cell r="B212">
            <v>12955427</v>
          </cell>
          <cell r="C212">
            <v>13043332</v>
          </cell>
          <cell r="D212">
            <v>4657387</v>
          </cell>
          <cell r="E212">
            <v>7701385</v>
          </cell>
          <cell r="F212">
            <v>8005883</v>
          </cell>
          <cell r="G212">
            <v>2838095</v>
          </cell>
          <cell r="H212">
            <v>5254042</v>
          </cell>
          <cell r="I212">
            <v>5037449</v>
          </cell>
          <cell r="J212">
            <v>1819292</v>
          </cell>
        </row>
        <row r="213">
          <cell r="A213" t="str">
            <v>Pirque</v>
          </cell>
          <cell r="B213">
            <v>50500149</v>
          </cell>
          <cell r="C213">
            <v>51134486</v>
          </cell>
          <cell r="D213">
            <v>18373949</v>
          </cell>
          <cell r="E213">
            <v>21751953</v>
          </cell>
          <cell r="F213">
            <v>22634784</v>
          </cell>
          <cell r="G213">
            <v>7645744</v>
          </cell>
          <cell r="H213">
            <v>28748196</v>
          </cell>
          <cell r="I213">
            <v>28499702</v>
          </cell>
          <cell r="J213">
            <v>10728205</v>
          </cell>
        </row>
        <row r="214">
          <cell r="A214" t="str">
            <v>Pitrufquén</v>
          </cell>
          <cell r="B214">
            <v>28164937</v>
          </cell>
          <cell r="C214">
            <v>27037025</v>
          </cell>
          <cell r="D214">
            <v>8819169</v>
          </cell>
          <cell r="E214">
            <v>12011666</v>
          </cell>
          <cell r="F214">
            <v>12246005</v>
          </cell>
          <cell r="G214">
            <v>4150140</v>
          </cell>
          <cell r="H214">
            <v>16153271</v>
          </cell>
          <cell r="I214">
            <v>14791020</v>
          </cell>
          <cell r="J214">
            <v>4669029</v>
          </cell>
        </row>
        <row r="215">
          <cell r="A215" t="str">
            <v>Placilla</v>
          </cell>
          <cell r="B215">
            <v>15077142</v>
          </cell>
          <cell r="C215">
            <v>15490756</v>
          </cell>
          <cell r="D215">
            <v>6618740</v>
          </cell>
          <cell r="E215">
            <v>4709067</v>
          </cell>
          <cell r="F215">
            <v>4807848</v>
          </cell>
          <cell r="G215">
            <v>1662736</v>
          </cell>
          <cell r="H215">
            <v>10368075</v>
          </cell>
          <cell r="I215">
            <v>10682908</v>
          </cell>
          <cell r="J215">
            <v>4956004</v>
          </cell>
        </row>
        <row r="216">
          <cell r="A216" t="str">
            <v>Portezuelo</v>
          </cell>
          <cell r="B216">
            <v>2864550</v>
          </cell>
          <cell r="C216">
            <v>3047709</v>
          </cell>
          <cell r="D216">
            <v>1079679</v>
          </cell>
          <cell r="E216">
            <v>2212000</v>
          </cell>
          <cell r="F216">
            <v>2402643</v>
          </cell>
          <cell r="G216">
            <v>847485</v>
          </cell>
          <cell r="H216">
            <v>652550</v>
          </cell>
          <cell r="I216">
            <v>645066</v>
          </cell>
          <cell r="J216">
            <v>232194</v>
          </cell>
        </row>
        <row r="217">
          <cell r="A217" t="str">
            <v>Porvenir</v>
          </cell>
          <cell r="B217">
            <v>20968324</v>
          </cell>
          <cell r="C217">
            <v>22964235</v>
          </cell>
          <cell r="D217">
            <v>8340400</v>
          </cell>
          <cell r="E217">
            <v>4279479</v>
          </cell>
          <cell r="F217">
            <v>4495809</v>
          </cell>
          <cell r="G217">
            <v>1407304</v>
          </cell>
          <cell r="H217">
            <v>16688845</v>
          </cell>
          <cell r="I217">
            <v>18468426</v>
          </cell>
          <cell r="J217">
            <v>6933096</v>
          </cell>
        </row>
        <row r="218">
          <cell r="A218" t="str">
            <v>Pozo Almonte</v>
          </cell>
          <cell r="B218">
            <v>60786318</v>
          </cell>
          <cell r="C218">
            <v>62655975</v>
          </cell>
          <cell r="D218">
            <v>20681025</v>
          </cell>
          <cell r="E218">
            <v>9686205</v>
          </cell>
          <cell r="F218">
            <v>9682636</v>
          </cell>
          <cell r="G218">
            <v>3170605</v>
          </cell>
          <cell r="H218">
            <v>51100113</v>
          </cell>
          <cell r="I218">
            <v>52973339</v>
          </cell>
          <cell r="J218">
            <v>17510420</v>
          </cell>
        </row>
        <row r="219">
          <cell r="A219" t="str">
            <v>Providencia</v>
          </cell>
          <cell r="B219">
            <v>693857919</v>
          </cell>
          <cell r="C219">
            <v>690350375</v>
          </cell>
          <cell r="D219">
            <v>223855744</v>
          </cell>
          <cell r="E219">
            <v>235520437</v>
          </cell>
          <cell r="F219">
            <v>233741941</v>
          </cell>
          <cell r="G219">
            <v>68828942</v>
          </cell>
          <cell r="H219">
            <v>458337482</v>
          </cell>
          <cell r="I219">
            <v>456608434</v>
          </cell>
          <cell r="J219">
            <v>155026802</v>
          </cell>
        </row>
        <row r="220">
          <cell r="A220" t="str">
            <v>Puchuncaví</v>
          </cell>
          <cell r="B220">
            <v>36930864</v>
          </cell>
          <cell r="C220">
            <v>39585456</v>
          </cell>
          <cell r="D220">
            <v>15642502</v>
          </cell>
          <cell r="E220">
            <v>22039895</v>
          </cell>
          <cell r="F220">
            <v>23346262</v>
          </cell>
          <cell r="G220">
            <v>9337174</v>
          </cell>
          <cell r="H220">
            <v>14890969</v>
          </cell>
          <cell r="I220">
            <v>16239194</v>
          </cell>
          <cell r="J220">
            <v>6305328</v>
          </cell>
        </row>
        <row r="221">
          <cell r="A221" t="str">
            <v>Pucón</v>
          </cell>
          <cell r="B221">
            <v>51203476</v>
          </cell>
          <cell r="C221">
            <v>53795964</v>
          </cell>
          <cell r="D221">
            <v>19811302</v>
          </cell>
          <cell r="E221">
            <v>23231146</v>
          </cell>
          <cell r="F221">
            <v>25317491</v>
          </cell>
          <cell r="G221">
            <v>9982889</v>
          </cell>
          <cell r="H221">
            <v>27972330</v>
          </cell>
          <cell r="I221">
            <v>28478473</v>
          </cell>
          <cell r="J221">
            <v>9828413</v>
          </cell>
        </row>
        <row r="222">
          <cell r="A222" t="str">
            <v>Pudahuel</v>
          </cell>
          <cell r="B222">
            <v>456235231</v>
          </cell>
          <cell r="C222">
            <v>477476160</v>
          </cell>
          <cell r="D222">
            <v>162378877</v>
          </cell>
          <cell r="E222">
            <v>158807313</v>
          </cell>
          <cell r="F222">
            <v>158304051</v>
          </cell>
          <cell r="G222">
            <v>51659229</v>
          </cell>
          <cell r="H222">
            <v>297427918</v>
          </cell>
          <cell r="I222">
            <v>319172109</v>
          </cell>
          <cell r="J222">
            <v>110719648</v>
          </cell>
        </row>
        <row r="223">
          <cell r="A223" t="str">
            <v>Puente Alto</v>
          </cell>
          <cell r="B223">
            <v>611375370</v>
          </cell>
          <cell r="C223">
            <v>616258064</v>
          </cell>
          <cell r="D223">
            <v>187505400</v>
          </cell>
          <cell r="E223">
            <v>381678618</v>
          </cell>
          <cell r="F223">
            <v>389314494</v>
          </cell>
          <cell r="G223">
            <v>121893588</v>
          </cell>
          <cell r="H223">
            <v>229696752</v>
          </cell>
          <cell r="I223">
            <v>226943570</v>
          </cell>
          <cell r="J223">
            <v>65611812</v>
          </cell>
        </row>
        <row r="224">
          <cell r="A224" t="str">
            <v>Puerto Montt</v>
          </cell>
          <cell r="B224">
            <v>538768688</v>
          </cell>
          <cell r="C224">
            <v>532001354</v>
          </cell>
          <cell r="D224">
            <v>173422638</v>
          </cell>
          <cell r="E224">
            <v>166383371</v>
          </cell>
          <cell r="F224">
            <v>168162318</v>
          </cell>
          <cell r="G224">
            <v>53823063</v>
          </cell>
          <cell r="H224">
            <v>372385317</v>
          </cell>
          <cell r="I224">
            <v>363839036</v>
          </cell>
          <cell r="J224">
            <v>119599575</v>
          </cell>
        </row>
        <row r="225">
          <cell r="A225" t="str">
            <v>Puerto Octay</v>
          </cell>
          <cell r="B225">
            <v>25214649</v>
          </cell>
          <cell r="C225">
            <v>27607676</v>
          </cell>
          <cell r="D225">
            <v>9847053</v>
          </cell>
          <cell r="E225">
            <v>4439011</v>
          </cell>
          <cell r="F225">
            <v>4527593</v>
          </cell>
          <cell r="G225">
            <v>1690768</v>
          </cell>
          <cell r="H225">
            <v>20775638</v>
          </cell>
          <cell r="I225">
            <v>23080083</v>
          </cell>
          <cell r="J225">
            <v>8156285</v>
          </cell>
        </row>
        <row r="226">
          <cell r="A226" t="str">
            <v>Puerto Varas</v>
          </cell>
          <cell r="B226">
            <v>124076138</v>
          </cell>
          <cell r="C226">
            <v>127954926</v>
          </cell>
          <cell r="D226">
            <v>43102532</v>
          </cell>
          <cell r="E226">
            <v>39524059</v>
          </cell>
          <cell r="F226">
            <v>40607446</v>
          </cell>
          <cell r="G226">
            <v>13316923</v>
          </cell>
          <cell r="H226">
            <v>84552079</v>
          </cell>
          <cell r="I226">
            <v>87347480</v>
          </cell>
          <cell r="J226">
            <v>29785609</v>
          </cell>
        </row>
        <row r="227">
          <cell r="A227" t="str">
            <v>Pumanque</v>
          </cell>
          <cell r="B227">
            <v>7299045</v>
          </cell>
          <cell r="C227">
            <v>7505287</v>
          </cell>
          <cell r="D227">
            <v>3487229</v>
          </cell>
          <cell r="E227">
            <v>2283181</v>
          </cell>
          <cell r="F227">
            <v>2500977</v>
          </cell>
          <cell r="G227">
            <v>892510</v>
          </cell>
          <cell r="H227">
            <v>5015864</v>
          </cell>
          <cell r="I227">
            <v>5004310</v>
          </cell>
          <cell r="J227">
            <v>2594719</v>
          </cell>
        </row>
        <row r="228">
          <cell r="A228" t="str">
            <v>Punitaqui</v>
          </cell>
          <cell r="B228">
            <v>24357830</v>
          </cell>
          <cell r="C228">
            <v>25183704</v>
          </cell>
          <cell r="D228">
            <v>9229299</v>
          </cell>
          <cell r="E228">
            <v>5067248</v>
          </cell>
          <cell r="F228">
            <v>5243606</v>
          </cell>
          <cell r="G228">
            <v>1854317</v>
          </cell>
          <cell r="H228">
            <v>19290582</v>
          </cell>
          <cell r="I228">
            <v>19940098</v>
          </cell>
          <cell r="J228">
            <v>7374982</v>
          </cell>
        </row>
        <row r="229">
          <cell r="A229" t="str">
            <v>Punta Arenas</v>
          </cell>
          <cell r="B229">
            <v>212496829</v>
          </cell>
          <cell r="C229">
            <v>219917899</v>
          </cell>
          <cell r="D229">
            <v>74329492</v>
          </cell>
          <cell r="E229">
            <v>97660553</v>
          </cell>
          <cell r="F229">
            <v>100871077</v>
          </cell>
          <cell r="G229">
            <v>30934540</v>
          </cell>
          <cell r="H229">
            <v>114836276</v>
          </cell>
          <cell r="I229">
            <v>119046822</v>
          </cell>
          <cell r="J229">
            <v>43394952</v>
          </cell>
        </row>
        <row r="230">
          <cell r="A230" t="str">
            <v>Puqueldón</v>
          </cell>
          <cell r="B230">
            <v>2106106</v>
          </cell>
          <cell r="C230">
            <v>2126044</v>
          </cell>
          <cell r="D230">
            <v>724429</v>
          </cell>
          <cell r="E230">
            <v>1590679</v>
          </cell>
          <cell r="F230">
            <v>1623616</v>
          </cell>
          <cell r="G230">
            <v>558487</v>
          </cell>
          <cell r="H230">
            <v>515427</v>
          </cell>
          <cell r="I230">
            <v>502428</v>
          </cell>
          <cell r="J230">
            <v>165942</v>
          </cell>
        </row>
        <row r="231">
          <cell r="A231" t="str">
            <v>Purén</v>
          </cell>
          <cell r="B231">
            <v>6426287</v>
          </cell>
          <cell r="C231">
            <v>6617198</v>
          </cell>
          <cell r="D231">
            <v>2284551</v>
          </cell>
          <cell r="E231">
            <v>4768309</v>
          </cell>
          <cell r="F231">
            <v>4939359</v>
          </cell>
          <cell r="G231">
            <v>1708164</v>
          </cell>
          <cell r="H231">
            <v>1657978</v>
          </cell>
          <cell r="I231">
            <v>1677839</v>
          </cell>
          <cell r="J231">
            <v>576387</v>
          </cell>
        </row>
        <row r="232">
          <cell r="A232" t="str">
            <v>Purranque</v>
          </cell>
          <cell r="B232">
            <v>36320424</v>
          </cell>
          <cell r="C232">
            <v>36979217</v>
          </cell>
          <cell r="D232">
            <v>13196815</v>
          </cell>
          <cell r="E232">
            <v>11274505</v>
          </cell>
          <cell r="F232">
            <v>11356781</v>
          </cell>
          <cell r="G232">
            <v>3762025</v>
          </cell>
          <cell r="H232">
            <v>25045919</v>
          </cell>
          <cell r="I232">
            <v>25622436</v>
          </cell>
          <cell r="J232">
            <v>9434790</v>
          </cell>
        </row>
        <row r="233">
          <cell r="A233" t="str">
            <v>Putaendo</v>
          </cell>
          <cell r="B233">
            <v>19008615</v>
          </cell>
          <cell r="C233">
            <v>17796735</v>
          </cell>
          <cell r="D233">
            <v>6895775</v>
          </cell>
          <cell r="E233">
            <v>9872479</v>
          </cell>
          <cell r="F233">
            <v>10221520</v>
          </cell>
          <cell r="G233">
            <v>3522480</v>
          </cell>
          <cell r="H233">
            <v>9136136</v>
          </cell>
          <cell r="I233">
            <v>7575215</v>
          </cell>
          <cell r="J233">
            <v>3373295</v>
          </cell>
        </row>
        <row r="234">
          <cell r="A234" t="str">
            <v>Putre</v>
          </cell>
          <cell r="B234">
            <v>2302056</v>
          </cell>
          <cell r="C234">
            <v>1600344</v>
          </cell>
          <cell r="D234">
            <v>648087</v>
          </cell>
          <cell r="E234">
            <v>1459168</v>
          </cell>
          <cell r="F234">
            <v>842295</v>
          </cell>
          <cell r="G234">
            <v>326110</v>
          </cell>
          <cell r="H234">
            <v>842888</v>
          </cell>
          <cell r="I234">
            <v>758049</v>
          </cell>
          <cell r="J234">
            <v>321977</v>
          </cell>
        </row>
        <row r="235">
          <cell r="A235" t="str">
            <v>Puyehue</v>
          </cell>
          <cell r="B235">
            <v>23404328</v>
          </cell>
          <cell r="C235">
            <v>23552981</v>
          </cell>
          <cell r="D235">
            <v>7998865</v>
          </cell>
          <cell r="E235">
            <v>6396214</v>
          </cell>
          <cell r="F235">
            <v>6882349</v>
          </cell>
          <cell r="G235">
            <v>2524166</v>
          </cell>
          <cell r="H235">
            <v>17008114</v>
          </cell>
          <cell r="I235">
            <v>16670632</v>
          </cell>
          <cell r="J235">
            <v>5474699</v>
          </cell>
        </row>
        <row r="236">
          <cell r="A236" t="str">
            <v>Queilén</v>
          </cell>
          <cell r="B236">
            <v>3517669</v>
          </cell>
          <cell r="C236">
            <v>3689966</v>
          </cell>
          <cell r="D236">
            <v>1176898</v>
          </cell>
          <cell r="E236">
            <v>2535341</v>
          </cell>
          <cell r="F236">
            <v>2575918</v>
          </cell>
          <cell r="G236">
            <v>845833</v>
          </cell>
          <cell r="H236">
            <v>982328</v>
          </cell>
          <cell r="I236">
            <v>1114048</v>
          </cell>
          <cell r="J236">
            <v>331065</v>
          </cell>
        </row>
        <row r="237">
          <cell r="A237" t="str">
            <v>Quellón</v>
          </cell>
          <cell r="B237">
            <v>109639054</v>
          </cell>
          <cell r="C237">
            <v>108638747</v>
          </cell>
          <cell r="D237">
            <v>40841397</v>
          </cell>
          <cell r="E237">
            <v>15481999</v>
          </cell>
          <cell r="F237">
            <v>15790774</v>
          </cell>
          <cell r="G237">
            <v>5088629</v>
          </cell>
          <cell r="H237">
            <v>94157055</v>
          </cell>
          <cell r="I237">
            <v>92847973</v>
          </cell>
          <cell r="J237">
            <v>35752768</v>
          </cell>
        </row>
        <row r="238">
          <cell r="A238" t="str">
            <v>Quemchi</v>
          </cell>
          <cell r="B238">
            <v>19230224</v>
          </cell>
          <cell r="C238">
            <v>16726132</v>
          </cell>
          <cell r="D238">
            <v>7690030</v>
          </cell>
          <cell r="E238">
            <v>3743171</v>
          </cell>
          <cell r="F238">
            <v>3848623</v>
          </cell>
          <cell r="G238">
            <v>1310602</v>
          </cell>
          <cell r="H238">
            <v>15487053</v>
          </cell>
          <cell r="I238">
            <v>12877509</v>
          </cell>
          <cell r="J238">
            <v>6379428</v>
          </cell>
        </row>
        <row r="239">
          <cell r="A239" t="str">
            <v>Quilaco</v>
          </cell>
          <cell r="B239">
            <v>2718832</v>
          </cell>
          <cell r="C239">
            <v>2909044</v>
          </cell>
          <cell r="D239">
            <v>873318</v>
          </cell>
          <cell r="E239">
            <v>1645627</v>
          </cell>
          <cell r="F239">
            <v>1789556</v>
          </cell>
          <cell r="G239">
            <v>654054</v>
          </cell>
          <cell r="H239">
            <v>1073205</v>
          </cell>
          <cell r="I239">
            <v>1119488</v>
          </cell>
          <cell r="J239">
            <v>219264</v>
          </cell>
        </row>
        <row r="240">
          <cell r="A240" t="str">
            <v>Quilicura</v>
          </cell>
          <cell r="B240">
            <v>636650513</v>
          </cell>
          <cell r="C240">
            <v>666899649</v>
          </cell>
          <cell r="D240">
            <v>221445439</v>
          </cell>
          <cell r="E240">
            <v>139702447</v>
          </cell>
          <cell r="F240">
            <v>142246478</v>
          </cell>
          <cell r="G240">
            <v>45976324</v>
          </cell>
          <cell r="H240">
            <v>496948066</v>
          </cell>
          <cell r="I240">
            <v>524653171</v>
          </cell>
          <cell r="J240">
            <v>175469115</v>
          </cell>
        </row>
        <row r="241">
          <cell r="A241" t="str">
            <v>Quilleco</v>
          </cell>
          <cell r="B241">
            <v>9214419</v>
          </cell>
          <cell r="C241">
            <v>9872719</v>
          </cell>
          <cell r="D241">
            <v>3504552</v>
          </cell>
          <cell r="E241">
            <v>4150344</v>
          </cell>
          <cell r="F241">
            <v>4140843</v>
          </cell>
          <cell r="G241">
            <v>1475067</v>
          </cell>
          <cell r="H241">
            <v>5064075</v>
          </cell>
          <cell r="I241">
            <v>5731876</v>
          </cell>
          <cell r="J241">
            <v>2029485</v>
          </cell>
        </row>
        <row r="242">
          <cell r="A242" t="str">
            <v>Quillón</v>
          </cell>
          <cell r="B242">
            <v>16691592</v>
          </cell>
          <cell r="C242">
            <v>17549105</v>
          </cell>
          <cell r="D242">
            <v>6960520</v>
          </cell>
          <cell r="E242">
            <v>12208911</v>
          </cell>
          <cell r="F242">
            <v>12830430</v>
          </cell>
          <cell r="G242">
            <v>5208753</v>
          </cell>
          <cell r="H242">
            <v>4482681</v>
          </cell>
          <cell r="I242">
            <v>4718675</v>
          </cell>
          <cell r="J242">
            <v>1751767</v>
          </cell>
        </row>
        <row r="243">
          <cell r="A243" t="str">
            <v>Quillota</v>
          </cell>
          <cell r="B243">
            <v>129207684</v>
          </cell>
          <cell r="C243">
            <v>132261154</v>
          </cell>
          <cell r="D243">
            <v>46564845</v>
          </cell>
          <cell r="E243">
            <v>59913798</v>
          </cell>
          <cell r="F243">
            <v>62207894</v>
          </cell>
          <cell r="G243">
            <v>20479812</v>
          </cell>
          <cell r="H243">
            <v>69293886</v>
          </cell>
          <cell r="I243">
            <v>70053260</v>
          </cell>
          <cell r="J243">
            <v>26085033</v>
          </cell>
        </row>
        <row r="244">
          <cell r="A244" t="str">
            <v>Quilpué</v>
          </cell>
          <cell r="B244">
            <v>176770480</v>
          </cell>
          <cell r="C244">
            <v>181389399</v>
          </cell>
          <cell r="D244">
            <v>58507639</v>
          </cell>
          <cell r="E244">
            <v>110838269</v>
          </cell>
          <cell r="F244">
            <v>113359804</v>
          </cell>
          <cell r="G244">
            <v>35491335</v>
          </cell>
          <cell r="H244">
            <v>65932211</v>
          </cell>
          <cell r="I244">
            <v>68029595</v>
          </cell>
          <cell r="J244">
            <v>23016304</v>
          </cell>
        </row>
        <row r="245">
          <cell r="A245" t="str">
            <v>Quinchao</v>
          </cell>
          <cell r="B245">
            <v>4264516</v>
          </cell>
          <cell r="C245">
            <v>4502877</v>
          </cell>
          <cell r="D245">
            <v>1460056</v>
          </cell>
          <cell r="E245">
            <v>2896487</v>
          </cell>
          <cell r="F245">
            <v>3022657</v>
          </cell>
          <cell r="G245">
            <v>990882</v>
          </cell>
          <cell r="H245">
            <v>1368029</v>
          </cell>
          <cell r="I245">
            <v>1480220</v>
          </cell>
          <cell r="J245">
            <v>469174</v>
          </cell>
        </row>
        <row r="246">
          <cell r="A246" t="str">
            <v>Quinta de Tilcoco</v>
          </cell>
          <cell r="B246">
            <v>26540443</v>
          </cell>
          <cell r="C246">
            <v>25841509</v>
          </cell>
          <cell r="D246">
            <v>17060106</v>
          </cell>
          <cell r="E246">
            <v>7247831</v>
          </cell>
          <cell r="F246">
            <v>7422164</v>
          </cell>
          <cell r="G246">
            <v>2595922</v>
          </cell>
          <cell r="H246">
            <v>19292612</v>
          </cell>
          <cell r="I246">
            <v>18419345</v>
          </cell>
          <cell r="J246">
            <v>14464184</v>
          </cell>
        </row>
        <row r="247">
          <cell r="A247" t="str">
            <v>Quinta Normal</v>
          </cell>
          <cell r="B247">
            <v>183506599</v>
          </cell>
          <cell r="C247">
            <v>183299069</v>
          </cell>
          <cell r="D247">
            <v>60490306</v>
          </cell>
          <cell r="E247">
            <v>90865745</v>
          </cell>
          <cell r="F247">
            <v>92284944</v>
          </cell>
          <cell r="G247">
            <v>29370527</v>
          </cell>
          <cell r="H247">
            <v>92640854</v>
          </cell>
          <cell r="I247">
            <v>91014125</v>
          </cell>
          <cell r="J247">
            <v>31119779</v>
          </cell>
        </row>
        <row r="248">
          <cell r="A248" t="str">
            <v>Quintero</v>
          </cell>
          <cell r="B248">
            <v>77648893</v>
          </cell>
          <cell r="C248">
            <v>79157181</v>
          </cell>
          <cell r="D248">
            <v>27995174</v>
          </cell>
          <cell r="E248">
            <v>24202342</v>
          </cell>
          <cell r="F248">
            <v>25660716</v>
          </cell>
          <cell r="G248">
            <v>9003277</v>
          </cell>
          <cell r="H248">
            <v>53446551</v>
          </cell>
          <cell r="I248">
            <v>53496465</v>
          </cell>
          <cell r="J248">
            <v>18991897</v>
          </cell>
        </row>
        <row r="249">
          <cell r="A249" t="str">
            <v>Quirihue</v>
          </cell>
          <cell r="B249">
            <v>9025994</v>
          </cell>
          <cell r="C249">
            <v>9192724</v>
          </cell>
          <cell r="D249">
            <v>3015949</v>
          </cell>
          <cell r="E249">
            <v>5290709</v>
          </cell>
          <cell r="F249">
            <v>5512262</v>
          </cell>
          <cell r="G249">
            <v>1833809</v>
          </cell>
          <cell r="H249">
            <v>3735285</v>
          </cell>
          <cell r="I249">
            <v>3680462</v>
          </cell>
          <cell r="J249">
            <v>1182140</v>
          </cell>
        </row>
        <row r="250">
          <cell r="A250" t="str">
            <v>Rancagua</v>
          </cell>
          <cell r="B250">
            <v>378713265</v>
          </cell>
          <cell r="C250">
            <v>384699884</v>
          </cell>
          <cell r="D250">
            <v>128363154</v>
          </cell>
          <cell r="E250">
            <v>171932429</v>
          </cell>
          <cell r="F250">
            <v>172877440</v>
          </cell>
          <cell r="G250">
            <v>53942517</v>
          </cell>
          <cell r="H250">
            <v>206780836</v>
          </cell>
          <cell r="I250">
            <v>211822444</v>
          </cell>
          <cell r="J250">
            <v>74420637</v>
          </cell>
        </row>
        <row r="251">
          <cell r="A251" t="str">
            <v>Ránquil</v>
          </cell>
          <cell r="B251">
            <v>7437719</v>
          </cell>
          <cell r="C251">
            <v>7703050</v>
          </cell>
          <cell r="D251">
            <v>2662047</v>
          </cell>
          <cell r="E251">
            <v>3114347</v>
          </cell>
          <cell r="F251">
            <v>3209609</v>
          </cell>
          <cell r="G251">
            <v>1145272</v>
          </cell>
          <cell r="H251">
            <v>4323372</v>
          </cell>
          <cell r="I251">
            <v>4493441</v>
          </cell>
          <cell r="J251">
            <v>1516775</v>
          </cell>
        </row>
        <row r="252">
          <cell r="A252" t="str">
            <v>Rauco</v>
          </cell>
          <cell r="B252">
            <v>13724566</v>
          </cell>
          <cell r="C252">
            <v>13803473</v>
          </cell>
          <cell r="D252">
            <v>5526039</v>
          </cell>
          <cell r="E252">
            <v>5702726</v>
          </cell>
          <cell r="F252">
            <v>6015026</v>
          </cell>
          <cell r="G252">
            <v>2079270</v>
          </cell>
          <cell r="H252">
            <v>8021840</v>
          </cell>
          <cell r="I252">
            <v>7788447</v>
          </cell>
          <cell r="J252">
            <v>3446769</v>
          </cell>
        </row>
        <row r="253">
          <cell r="A253" t="str">
            <v>Recoleta</v>
          </cell>
          <cell r="B253">
            <v>234286810</v>
          </cell>
          <cell r="C253">
            <v>239496016</v>
          </cell>
          <cell r="D253">
            <v>79294823</v>
          </cell>
          <cell r="E253">
            <v>132955472</v>
          </cell>
          <cell r="F253">
            <v>132724245</v>
          </cell>
          <cell r="G253">
            <v>42703120</v>
          </cell>
          <cell r="H253">
            <v>101331338</v>
          </cell>
          <cell r="I253">
            <v>106771771</v>
          </cell>
          <cell r="J253">
            <v>36591703</v>
          </cell>
        </row>
        <row r="254">
          <cell r="A254" t="str">
            <v>Renaico</v>
          </cell>
          <cell r="B254">
            <v>13173104</v>
          </cell>
          <cell r="C254">
            <v>14304942</v>
          </cell>
          <cell r="D254">
            <v>6508834</v>
          </cell>
          <cell r="E254">
            <v>4649403</v>
          </cell>
          <cell r="F254">
            <v>4922554</v>
          </cell>
          <cell r="G254">
            <v>1753563</v>
          </cell>
          <cell r="H254">
            <v>8523701</v>
          </cell>
          <cell r="I254">
            <v>9382388</v>
          </cell>
          <cell r="J254">
            <v>4755271</v>
          </cell>
        </row>
        <row r="255">
          <cell r="A255" t="str">
            <v>Renca</v>
          </cell>
          <cell r="B255">
            <v>273343342</v>
          </cell>
          <cell r="C255">
            <v>275153878</v>
          </cell>
          <cell r="D255">
            <v>100785193</v>
          </cell>
          <cell r="E255">
            <v>93671810</v>
          </cell>
          <cell r="F255">
            <v>92936866</v>
          </cell>
          <cell r="G255">
            <v>30323929</v>
          </cell>
          <cell r="H255">
            <v>179671532</v>
          </cell>
          <cell r="I255">
            <v>182217012</v>
          </cell>
          <cell r="J255">
            <v>70461264</v>
          </cell>
        </row>
        <row r="256">
          <cell r="A256" t="str">
            <v>Rengo</v>
          </cell>
          <cell r="B256">
            <v>108851394</v>
          </cell>
          <cell r="C256">
            <v>112222386</v>
          </cell>
          <cell r="D256">
            <v>42161555</v>
          </cell>
          <cell r="E256">
            <v>35272942</v>
          </cell>
          <cell r="F256">
            <v>36458807</v>
          </cell>
          <cell r="G256">
            <v>12142150</v>
          </cell>
          <cell r="H256">
            <v>73578452</v>
          </cell>
          <cell r="I256">
            <v>75763579</v>
          </cell>
          <cell r="J256">
            <v>30019405</v>
          </cell>
        </row>
        <row r="257">
          <cell r="A257" t="str">
            <v>Requínoa</v>
          </cell>
          <cell r="B257">
            <v>75031101</v>
          </cell>
          <cell r="C257">
            <v>74461327</v>
          </cell>
          <cell r="D257">
            <v>33710033</v>
          </cell>
          <cell r="E257">
            <v>17917530</v>
          </cell>
          <cell r="F257">
            <v>18302382</v>
          </cell>
          <cell r="G257">
            <v>5980329</v>
          </cell>
          <cell r="H257">
            <v>57113571</v>
          </cell>
          <cell r="I257">
            <v>56158945</v>
          </cell>
          <cell r="J257">
            <v>27729704</v>
          </cell>
        </row>
        <row r="258">
          <cell r="A258" t="str">
            <v>Retiro</v>
          </cell>
          <cell r="B258">
            <v>34871762</v>
          </cell>
          <cell r="C258">
            <v>40439260</v>
          </cell>
          <cell r="D258">
            <v>18701097</v>
          </cell>
          <cell r="E258">
            <v>10688287</v>
          </cell>
          <cell r="F258">
            <v>11928621</v>
          </cell>
          <cell r="G258">
            <v>4434257</v>
          </cell>
          <cell r="H258">
            <v>24183475</v>
          </cell>
          <cell r="I258">
            <v>28510639</v>
          </cell>
          <cell r="J258">
            <v>14266840</v>
          </cell>
        </row>
        <row r="259">
          <cell r="A259" t="str">
            <v>Rinconada</v>
          </cell>
          <cell r="B259">
            <v>26329924</v>
          </cell>
          <cell r="C259">
            <v>26225238</v>
          </cell>
          <cell r="D259">
            <v>9961434</v>
          </cell>
          <cell r="E259">
            <v>6818636</v>
          </cell>
          <cell r="F259">
            <v>7302282</v>
          </cell>
          <cell r="G259">
            <v>2438708</v>
          </cell>
          <cell r="H259">
            <v>19511288</v>
          </cell>
          <cell r="I259">
            <v>18922956</v>
          </cell>
          <cell r="J259">
            <v>7522726</v>
          </cell>
        </row>
        <row r="260">
          <cell r="A260" t="str">
            <v>Río Bueno</v>
          </cell>
          <cell r="B260">
            <v>45862761</v>
          </cell>
          <cell r="C260">
            <v>44567356</v>
          </cell>
          <cell r="D260">
            <v>15888992</v>
          </cell>
          <cell r="E260">
            <v>20666768</v>
          </cell>
          <cell r="F260">
            <v>20828622</v>
          </cell>
          <cell r="G260">
            <v>7196184</v>
          </cell>
          <cell r="H260">
            <v>25195993</v>
          </cell>
          <cell r="I260">
            <v>23738734</v>
          </cell>
          <cell r="J260">
            <v>8692808</v>
          </cell>
        </row>
        <row r="261">
          <cell r="A261" t="str">
            <v>Río Claro</v>
          </cell>
          <cell r="B261">
            <v>22240584</v>
          </cell>
          <cell r="C261">
            <v>25318451</v>
          </cell>
          <cell r="D261">
            <v>14938005</v>
          </cell>
          <cell r="E261">
            <v>7171375</v>
          </cell>
          <cell r="F261">
            <v>7467351</v>
          </cell>
          <cell r="G261">
            <v>2600080</v>
          </cell>
          <cell r="H261">
            <v>15069209</v>
          </cell>
          <cell r="I261">
            <v>17851100</v>
          </cell>
          <cell r="J261">
            <v>12337925</v>
          </cell>
        </row>
        <row r="262">
          <cell r="A262" t="str">
            <v>Río Hurtado</v>
          </cell>
          <cell r="B262">
            <v>4047292</v>
          </cell>
          <cell r="C262">
            <v>4218731</v>
          </cell>
          <cell r="D262">
            <v>1677659</v>
          </cell>
          <cell r="E262">
            <v>1992769</v>
          </cell>
          <cell r="F262">
            <v>2043551</v>
          </cell>
          <cell r="G262">
            <v>738040</v>
          </cell>
          <cell r="H262">
            <v>2054523</v>
          </cell>
          <cell r="I262">
            <v>2175180</v>
          </cell>
          <cell r="J262">
            <v>939619</v>
          </cell>
        </row>
        <row r="263">
          <cell r="A263" t="str">
            <v>Río Ibáñez</v>
          </cell>
          <cell r="B263">
            <v>1829554</v>
          </cell>
          <cell r="C263">
            <v>2096569</v>
          </cell>
          <cell r="D263">
            <v>699541</v>
          </cell>
          <cell r="E263">
            <v>1350492</v>
          </cell>
          <cell r="F263">
            <v>1597995</v>
          </cell>
          <cell r="G263">
            <v>549604</v>
          </cell>
          <cell r="H263">
            <v>479062</v>
          </cell>
          <cell r="I263">
            <v>498574</v>
          </cell>
          <cell r="J263">
            <v>149937</v>
          </cell>
        </row>
        <row r="264">
          <cell r="A264" t="str">
            <v>Río Negro</v>
          </cell>
          <cell r="B264">
            <v>20067619</v>
          </cell>
          <cell r="C264">
            <v>20543102</v>
          </cell>
          <cell r="D264">
            <v>7578433</v>
          </cell>
          <cell r="E264">
            <v>7385993</v>
          </cell>
          <cell r="F264">
            <v>7653400</v>
          </cell>
          <cell r="G264">
            <v>2581424</v>
          </cell>
          <cell r="H264">
            <v>12681626</v>
          </cell>
          <cell r="I264">
            <v>12889702</v>
          </cell>
          <cell r="J264">
            <v>4997009</v>
          </cell>
        </row>
        <row r="265">
          <cell r="A265" t="str">
            <v>Romeral</v>
          </cell>
          <cell r="B265">
            <v>71035178</v>
          </cell>
          <cell r="C265">
            <v>74943145</v>
          </cell>
          <cell r="D265">
            <v>31062935</v>
          </cell>
          <cell r="E265">
            <v>9720209</v>
          </cell>
          <cell r="F265">
            <v>10165952</v>
          </cell>
          <cell r="G265">
            <v>3456051</v>
          </cell>
          <cell r="H265">
            <v>61314969</v>
          </cell>
          <cell r="I265">
            <v>64777193</v>
          </cell>
          <cell r="J265">
            <v>27606884</v>
          </cell>
        </row>
        <row r="266">
          <cell r="A266" t="str">
            <v>Saavedra</v>
          </cell>
          <cell r="B266">
            <v>5554999</v>
          </cell>
          <cell r="C266">
            <v>5733071</v>
          </cell>
          <cell r="D266">
            <v>1901766</v>
          </cell>
          <cell r="E266">
            <v>3752281</v>
          </cell>
          <cell r="F266">
            <v>3853257</v>
          </cell>
          <cell r="G266">
            <v>1338434</v>
          </cell>
          <cell r="H266">
            <v>1802718</v>
          </cell>
          <cell r="I266">
            <v>1879814</v>
          </cell>
          <cell r="J266">
            <v>563332</v>
          </cell>
        </row>
        <row r="267">
          <cell r="A267" t="str">
            <v>Sagrada Familia</v>
          </cell>
          <cell r="B267">
            <v>54086443</v>
          </cell>
          <cell r="C267">
            <v>55836188</v>
          </cell>
          <cell r="D267">
            <v>25295484</v>
          </cell>
          <cell r="E267">
            <v>8743812</v>
          </cell>
          <cell r="F267">
            <v>9119206</v>
          </cell>
          <cell r="G267">
            <v>3195087</v>
          </cell>
          <cell r="H267">
            <v>45342631</v>
          </cell>
          <cell r="I267">
            <v>46716982</v>
          </cell>
          <cell r="J267">
            <v>22100397</v>
          </cell>
        </row>
        <row r="268">
          <cell r="A268" t="str">
            <v>Salamanca</v>
          </cell>
          <cell r="B268">
            <v>30987561</v>
          </cell>
          <cell r="C268">
            <v>32315954</v>
          </cell>
          <cell r="D268">
            <v>11893625</v>
          </cell>
          <cell r="E268">
            <v>15149158</v>
          </cell>
          <cell r="F268">
            <v>15442844</v>
          </cell>
          <cell r="G268">
            <v>5240161</v>
          </cell>
          <cell r="H268">
            <v>15838403</v>
          </cell>
          <cell r="I268">
            <v>16873110</v>
          </cell>
          <cell r="J268">
            <v>6653464</v>
          </cell>
        </row>
        <row r="269">
          <cell r="A269" t="str">
            <v>San Antonio</v>
          </cell>
          <cell r="B269">
            <v>162874057</v>
          </cell>
          <cell r="C269">
            <v>166019113</v>
          </cell>
          <cell r="D269">
            <v>58753687</v>
          </cell>
          <cell r="E269">
            <v>60070447</v>
          </cell>
          <cell r="F269">
            <v>62614216</v>
          </cell>
          <cell r="G269">
            <v>19930055</v>
          </cell>
          <cell r="H269">
            <v>102803610</v>
          </cell>
          <cell r="I269">
            <v>103404897</v>
          </cell>
          <cell r="J269">
            <v>38823632</v>
          </cell>
        </row>
        <row r="270">
          <cell r="A270" t="str">
            <v>San Bernardo</v>
          </cell>
          <cell r="B270">
            <v>633196969</v>
          </cell>
          <cell r="C270">
            <v>667932545</v>
          </cell>
          <cell r="D270">
            <v>211014135</v>
          </cell>
          <cell r="E270">
            <v>187185704</v>
          </cell>
          <cell r="F270">
            <v>191712557</v>
          </cell>
          <cell r="G270">
            <v>59628583</v>
          </cell>
          <cell r="H270">
            <v>446011265</v>
          </cell>
          <cell r="I270">
            <v>476219988</v>
          </cell>
          <cell r="J270">
            <v>151385552</v>
          </cell>
        </row>
        <row r="271">
          <cell r="A271" t="str">
            <v>San Carlos</v>
          </cell>
          <cell r="B271">
            <v>73423352</v>
          </cell>
          <cell r="C271">
            <v>80466196</v>
          </cell>
          <cell r="D271">
            <v>31918817</v>
          </cell>
          <cell r="E271">
            <v>29785065</v>
          </cell>
          <cell r="F271">
            <v>30880175</v>
          </cell>
          <cell r="G271">
            <v>10652381</v>
          </cell>
          <cell r="H271">
            <v>43638287</v>
          </cell>
          <cell r="I271">
            <v>49586021</v>
          </cell>
          <cell r="J271">
            <v>21266436</v>
          </cell>
        </row>
        <row r="272">
          <cell r="A272" t="str">
            <v>San Clemente</v>
          </cell>
          <cell r="B272">
            <v>39786885</v>
          </cell>
          <cell r="C272">
            <v>40686428</v>
          </cell>
          <cell r="D272">
            <v>16493354</v>
          </cell>
          <cell r="E272">
            <v>21234830</v>
          </cell>
          <cell r="F272">
            <v>21975616</v>
          </cell>
          <cell r="G272">
            <v>7549497</v>
          </cell>
          <cell r="H272">
            <v>18552055</v>
          </cell>
          <cell r="I272">
            <v>18710812</v>
          </cell>
          <cell r="J272">
            <v>8943857</v>
          </cell>
        </row>
        <row r="273">
          <cell r="A273" t="str">
            <v>San Esteban</v>
          </cell>
          <cell r="B273">
            <v>28955972</v>
          </cell>
          <cell r="C273">
            <v>28862780</v>
          </cell>
          <cell r="D273">
            <v>11909975</v>
          </cell>
          <cell r="E273">
            <v>12740569</v>
          </cell>
          <cell r="F273">
            <v>13238741</v>
          </cell>
          <cell r="G273">
            <v>4390128</v>
          </cell>
          <cell r="H273">
            <v>16215403</v>
          </cell>
          <cell r="I273">
            <v>15624039</v>
          </cell>
          <cell r="J273">
            <v>7519847</v>
          </cell>
        </row>
        <row r="274">
          <cell r="A274" t="str">
            <v>San Fabián</v>
          </cell>
          <cell r="B274">
            <v>2750799</v>
          </cell>
          <cell r="C274">
            <v>2868153</v>
          </cell>
          <cell r="D274">
            <v>1060871</v>
          </cell>
          <cell r="E274">
            <v>2328807</v>
          </cell>
          <cell r="F274">
            <v>2456850</v>
          </cell>
          <cell r="G274">
            <v>900009</v>
          </cell>
          <cell r="H274">
            <v>421992</v>
          </cell>
          <cell r="I274">
            <v>411303</v>
          </cell>
          <cell r="J274">
            <v>160862</v>
          </cell>
        </row>
        <row r="275">
          <cell r="A275" t="str">
            <v>San Felipe</v>
          </cell>
          <cell r="B275">
            <v>144374175</v>
          </cell>
          <cell r="C275">
            <v>140454633</v>
          </cell>
          <cell r="D275">
            <v>54153337</v>
          </cell>
          <cell r="E275">
            <v>54405109</v>
          </cell>
          <cell r="F275">
            <v>56238290</v>
          </cell>
          <cell r="G275">
            <v>18523296</v>
          </cell>
          <cell r="H275">
            <v>89969066</v>
          </cell>
          <cell r="I275">
            <v>84216343</v>
          </cell>
          <cell r="J275">
            <v>35630041</v>
          </cell>
        </row>
        <row r="276">
          <cell r="A276" t="str">
            <v>San Fernando</v>
          </cell>
          <cell r="B276">
            <v>139849893</v>
          </cell>
          <cell r="C276">
            <v>144619695</v>
          </cell>
          <cell r="D276">
            <v>51374538</v>
          </cell>
          <cell r="E276">
            <v>49350774</v>
          </cell>
          <cell r="F276">
            <v>50197903</v>
          </cell>
          <cell r="G276">
            <v>16216866</v>
          </cell>
          <cell r="H276">
            <v>90499119</v>
          </cell>
          <cell r="I276">
            <v>94421792</v>
          </cell>
          <cell r="J276">
            <v>35157672</v>
          </cell>
        </row>
        <row r="277">
          <cell r="A277" t="str">
            <v>San Ignacio</v>
          </cell>
          <cell r="B277">
            <v>10726431</v>
          </cell>
          <cell r="C277">
            <v>11674826</v>
          </cell>
          <cell r="D277">
            <v>4851319</v>
          </cell>
          <cell r="E277">
            <v>6985848</v>
          </cell>
          <cell r="F277">
            <v>7292474</v>
          </cell>
          <cell r="G277">
            <v>2644957</v>
          </cell>
          <cell r="H277">
            <v>3740583</v>
          </cell>
          <cell r="I277">
            <v>4382352</v>
          </cell>
          <cell r="J277">
            <v>2206362</v>
          </cell>
        </row>
        <row r="278">
          <cell r="A278" t="str">
            <v>San Javier</v>
          </cell>
          <cell r="B278">
            <v>60514462</v>
          </cell>
          <cell r="C278">
            <v>63803384</v>
          </cell>
          <cell r="D278">
            <v>25901375</v>
          </cell>
          <cell r="E278">
            <v>26298930</v>
          </cell>
          <cell r="F278">
            <v>27594247</v>
          </cell>
          <cell r="G278">
            <v>9241647</v>
          </cell>
          <cell r="H278">
            <v>34215532</v>
          </cell>
          <cell r="I278">
            <v>36209137</v>
          </cell>
          <cell r="J278">
            <v>16659728</v>
          </cell>
        </row>
        <row r="279">
          <cell r="A279" t="str">
            <v>San Joaquín</v>
          </cell>
          <cell r="B279">
            <v>176724051</v>
          </cell>
          <cell r="C279">
            <v>177303951</v>
          </cell>
          <cell r="D279">
            <v>56702074</v>
          </cell>
          <cell r="E279">
            <v>70301979</v>
          </cell>
          <cell r="F279">
            <v>70805887</v>
          </cell>
          <cell r="G279">
            <v>22501976</v>
          </cell>
          <cell r="H279">
            <v>106422072</v>
          </cell>
          <cell r="I279">
            <v>106498064</v>
          </cell>
          <cell r="J279">
            <v>34200098</v>
          </cell>
        </row>
        <row r="280">
          <cell r="A280" t="str">
            <v>San José de Maipo</v>
          </cell>
          <cell r="B280">
            <v>25149748</v>
          </cell>
          <cell r="C280">
            <v>26548736</v>
          </cell>
          <cell r="D280">
            <v>8853198</v>
          </cell>
          <cell r="E280">
            <v>13472019</v>
          </cell>
          <cell r="F280">
            <v>14011623</v>
          </cell>
          <cell r="G280">
            <v>4690783</v>
          </cell>
          <cell r="H280">
            <v>11677729</v>
          </cell>
          <cell r="I280">
            <v>12537113</v>
          </cell>
          <cell r="J280">
            <v>4162415</v>
          </cell>
        </row>
        <row r="281">
          <cell r="A281" t="str">
            <v>San Juan de la Costa</v>
          </cell>
          <cell r="B281">
            <v>4065072</v>
          </cell>
          <cell r="C281">
            <v>4011955</v>
          </cell>
          <cell r="D281">
            <v>1486457</v>
          </cell>
          <cell r="E281">
            <v>2955490</v>
          </cell>
          <cell r="F281">
            <v>3000252</v>
          </cell>
          <cell r="G281">
            <v>1163905</v>
          </cell>
          <cell r="H281">
            <v>1109582</v>
          </cell>
          <cell r="I281">
            <v>1011703</v>
          </cell>
          <cell r="J281">
            <v>322552</v>
          </cell>
        </row>
        <row r="282">
          <cell r="A282" t="str">
            <v>San Miguel</v>
          </cell>
          <cell r="B282">
            <v>211356708</v>
          </cell>
          <cell r="C282">
            <v>216902411</v>
          </cell>
          <cell r="D282">
            <v>69185390</v>
          </cell>
          <cell r="E282">
            <v>96778665</v>
          </cell>
          <cell r="F282">
            <v>100866808</v>
          </cell>
          <cell r="G282">
            <v>31189225</v>
          </cell>
          <cell r="H282">
            <v>114578043</v>
          </cell>
          <cell r="I282">
            <v>116035603</v>
          </cell>
          <cell r="J282">
            <v>37996165</v>
          </cell>
        </row>
        <row r="283">
          <cell r="A283" t="str">
            <v>San Nicolás</v>
          </cell>
          <cell r="B283">
            <v>11089171</v>
          </cell>
          <cell r="C283">
            <v>11573555</v>
          </cell>
          <cell r="D283">
            <v>4792443</v>
          </cell>
          <cell r="E283">
            <v>5905058</v>
          </cell>
          <cell r="F283">
            <v>6208323</v>
          </cell>
          <cell r="G283">
            <v>2382920</v>
          </cell>
          <cell r="H283">
            <v>5184113</v>
          </cell>
          <cell r="I283">
            <v>5365232</v>
          </cell>
          <cell r="J283">
            <v>2409523</v>
          </cell>
        </row>
        <row r="284">
          <cell r="A284" t="str">
            <v>San Pablo</v>
          </cell>
          <cell r="B284">
            <v>17520623</v>
          </cell>
          <cell r="C284">
            <v>17239019</v>
          </cell>
          <cell r="D284">
            <v>6954799</v>
          </cell>
          <cell r="E284">
            <v>4750402</v>
          </cell>
          <cell r="F284">
            <v>4870647</v>
          </cell>
          <cell r="G284">
            <v>1818435</v>
          </cell>
          <cell r="H284">
            <v>12770221</v>
          </cell>
          <cell r="I284">
            <v>12368372</v>
          </cell>
          <cell r="J284">
            <v>5136364</v>
          </cell>
        </row>
        <row r="285">
          <cell r="A285" t="str">
            <v>San Pedro</v>
          </cell>
          <cell r="B285">
            <v>87214548</v>
          </cell>
          <cell r="C285">
            <v>74554995</v>
          </cell>
          <cell r="D285">
            <v>21158146</v>
          </cell>
          <cell r="E285">
            <v>6694862</v>
          </cell>
          <cell r="F285">
            <v>7255204</v>
          </cell>
          <cell r="G285">
            <v>2849044</v>
          </cell>
          <cell r="H285">
            <v>80519686</v>
          </cell>
          <cell r="I285">
            <v>67299791</v>
          </cell>
          <cell r="J285">
            <v>18309102</v>
          </cell>
        </row>
        <row r="286">
          <cell r="A286" t="str">
            <v>San Pedro de la Paz</v>
          </cell>
          <cell r="B286">
            <v>146757186</v>
          </cell>
          <cell r="C286">
            <v>148837396</v>
          </cell>
          <cell r="D286">
            <v>46811895</v>
          </cell>
          <cell r="E286">
            <v>87971689</v>
          </cell>
          <cell r="F286">
            <v>90119421</v>
          </cell>
          <cell r="G286">
            <v>27129841</v>
          </cell>
          <cell r="H286">
            <v>58785497</v>
          </cell>
          <cell r="I286">
            <v>58717975</v>
          </cell>
          <cell r="J286">
            <v>19682054</v>
          </cell>
        </row>
        <row r="287">
          <cell r="A287" t="str">
            <v>San Rafael</v>
          </cell>
          <cell r="B287">
            <v>17967743</v>
          </cell>
          <cell r="C287">
            <v>16923604</v>
          </cell>
          <cell r="D287">
            <v>7804810</v>
          </cell>
          <cell r="E287">
            <v>4778308</v>
          </cell>
          <cell r="F287">
            <v>4893322</v>
          </cell>
          <cell r="G287">
            <v>1717809</v>
          </cell>
          <cell r="H287">
            <v>13189435</v>
          </cell>
          <cell r="I287">
            <v>12030282</v>
          </cell>
          <cell r="J287">
            <v>6087001</v>
          </cell>
        </row>
        <row r="288">
          <cell r="A288" t="str">
            <v>San Ramón</v>
          </cell>
          <cell r="B288">
            <v>74104147</v>
          </cell>
          <cell r="C288">
            <v>74205983</v>
          </cell>
          <cell r="D288">
            <v>24121337</v>
          </cell>
          <cell r="E288">
            <v>58588864</v>
          </cell>
          <cell r="F288">
            <v>58145940</v>
          </cell>
          <cell r="G288">
            <v>18776645</v>
          </cell>
          <cell r="H288">
            <v>15515283</v>
          </cell>
          <cell r="I288">
            <v>16060043</v>
          </cell>
          <cell r="J288">
            <v>5344692</v>
          </cell>
        </row>
        <row r="289">
          <cell r="A289" t="str">
            <v>San Rosendo</v>
          </cell>
          <cell r="B289">
            <v>2553724</v>
          </cell>
          <cell r="C289">
            <v>2530806</v>
          </cell>
          <cell r="D289">
            <v>872402</v>
          </cell>
          <cell r="E289">
            <v>1689167</v>
          </cell>
          <cell r="F289">
            <v>1700834</v>
          </cell>
          <cell r="G289">
            <v>590912</v>
          </cell>
          <cell r="H289">
            <v>864557</v>
          </cell>
          <cell r="I289">
            <v>829972</v>
          </cell>
          <cell r="J289">
            <v>281490</v>
          </cell>
        </row>
        <row r="290">
          <cell r="A290" t="str">
            <v>San Vicente</v>
          </cell>
          <cell r="B290">
            <v>60750993</v>
          </cell>
          <cell r="C290">
            <v>62074512</v>
          </cell>
          <cell r="D290">
            <v>25613253</v>
          </cell>
          <cell r="E290">
            <v>30343002</v>
          </cell>
          <cell r="F290">
            <v>31245210</v>
          </cell>
          <cell r="G290">
            <v>10537705</v>
          </cell>
          <cell r="H290">
            <v>30407991</v>
          </cell>
          <cell r="I290">
            <v>30829302</v>
          </cell>
          <cell r="J290">
            <v>15075548</v>
          </cell>
        </row>
        <row r="291">
          <cell r="A291" t="str">
            <v>Santa Bárbara</v>
          </cell>
          <cell r="B291">
            <v>10555632</v>
          </cell>
          <cell r="C291">
            <v>11141256</v>
          </cell>
          <cell r="D291">
            <v>4162821</v>
          </cell>
          <cell r="E291">
            <v>6704981</v>
          </cell>
          <cell r="F291">
            <v>6888453</v>
          </cell>
          <cell r="G291">
            <v>2411499</v>
          </cell>
          <cell r="H291">
            <v>3850651</v>
          </cell>
          <cell r="I291">
            <v>4252803</v>
          </cell>
          <cell r="J291">
            <v>1751322</v>
          </cell>
        </row>
        <row r="292">
          <cell r="A292" t="str">
            <v>Santa Cruz</v>
          </cell>
          <cell r="B292">
            <v>57770351</v>
          </cell>
          <cell r="C292">
            <v>57283488</v>
          </cell>
          <cell r="D292">
            <v>22194324</v>
          </cell>
          <cell r="E292">
            <v>25126847</v>
          </cell>
          <cell r="F292">
            <v>26182219</v>
          </cell>
          <cell r="G292">
            <v>8759095</v>
          </cell>
          <cell r="H292">
            <v>32643504</v>
          </cell>
          <cell r="I292">
            <v>31101269</v>
          </cell>
          <cell r="J292">
            <v>13435229</v>
          </cell>
        </row>
        <row r="293">
          <cell r="A293" t="str">
            <v>Santa Juana</v>
          </cell>
          <cell r="B293">
            <v>9917208</v>
          </cell>
          <cell r="C293">
            <v>10739279</v>
          </cell>
          <cell r="D293">
            <v>3814260</v>
          </cell>
          <cell r="E293">
            <v>6139802</v>
          </cell>
          <cell r="F293">
            <v>6330896</v>
          </cell>
          <cell r="G293">
            <v>2256874</v>
          </cell>
          <cell r="H293">
            <v>3777406</v>
          </cell>
          <cell r="I293">
            <v>4408383</v>
          </cell>
          <cell r="J293">
            <v>1557386</v>
          </cell>
        </row>
        <row r="294">
          <cell r="A294" t="str">
            <v>Santa María</v>
          </cell>
          <cell r="B294">
            <v>22985221</v>
          </cell>
          <cell r="C294">
            <v>24085628</v>
          </cell>
          <cell r="D294">
            <v>10431909</v>
          </cell>
          <cell r="E294">
            <v>9034821</v>
          </cell>
          <cell r="F294">
            <v>9084504</v>
          </cell>
          <cell r="G294">
            <v>3158080</v>
          </cell>
          <cell r="H294">
            <v>13950400</v>
          </cell>
          <cell r="I294">
            <v>15001124</v>
          </cell>
          <cell r="J294">
            <v>7273829</v>
          </cell>
        </row>
        <row r="295">
          <cell r="A295" t="str">
            <v>Santiago</v>
          </cell>
          <cell r="B295">
            <v>1445125476</v>
          </cell>
          <cell r="C295">
            <v>1459327033</v>
          </cell>
          <cell r="D295">
            <v>498502861</v>
          </cell>
          <cell r="E295">
            <v>454344523</v>
          </cell>
          <cell r="F295">
            <v>470328667</v>
          </cell>
          <cell r="G295">
            <v>149641659</v>
          </cell>
          <cell r="H295">
            <v>990780953</v>
          </cell>
          <cell r="I295">
            <v>988998366</v>
          </cell>
          <cell r="J295">
            <v>348861202</v>
          </cell>
        </row>
        <row r="296">
          <cell r="A296" t="str">
            <v>Santo Domingo</v>
          </cell>
          <cell r="B296">
            <v>47339297</v>
          </cell>
          <cell r="C296">
            <v>50941100</v>
          </cell>
          <cell r="D296">
            <v>19150680</v>
          </cell>
          <cell r="E296">
            <v>15045258</v>
          </cell>
          <cell r="F296">
            <v>16165947</v>
          </cell>
          <cell r="G296">
            <v>5894392</v>
          </cell>
          <cell r="H296">
            <v>32294039</v>
          </cell>
          <cell r="I296">
            <v>34775153</v>
          </cell>
          <cell r="J296">
            <v>13256288</v>
          </cell>
        </row>
        <row r="297">
          <cell r="A297" t="str">
            <v>Sierra Gorda</v>
          </cell>
          <cell r="B297">
            <v>3778503</v>
          </cell>
          <cell r="C297">
            <v>3528955</v>
          </cell>
          <cell r="D297">
            <v>1157158</v>
          </cell>
          <cell r="E297">
            <v>1711720</v>
          </cell>
          <cell r="F297">
            <v>1486869</v>
          </cell>
          <cell r="G297">
            <v>443319</v>
          </cell>
          <cell r="H297">
            <v>2066783</v>
          </cell>
          <cell r="I297">
            <v>2042086</v>
          </cell>
          <cell r="J297">
            <v>713839</v>
          </cell>
        </row>
        <row r="298">
          <cell r="A298" t="str">
            <v>Talagante</v>
          </cell>
          <cell r="B298">
            <v>112535310</v>
          </cell>
          <cell r="C298">
            <v>116137845</v>
          </cell>
          <cell r="D298">
            <v>40154768</v>
          </cell>
          <cell r="E298">
            <v>48831947</v>
          </cell>
          <cell r="F298">
            <v>50758359</v>
          </cell>
          <cell r="G298">
            <v>16540564</v>
          </cell>
          <cell r="H298">
            <v>63703363</v>
          </cell>
          <cell r="I298">
            <v>65379486</v>
          </cell>
          <cell r="J298">
            <v>23614204</v>
          </cell>
        </row>
        <row r="299">
          <cell r="A299" t="str">
            <v>Talca</v>
          </cell>
          <cell r="B299">
            <v>390366241</v>
          </cell>
          <cell r="C299">
            <v>401451500</v>
          </cell>
          <cell r="D299">
            <v>136763837</v>
          </cell>
          <cell r="E299">
            <v>155479227</v>
          </cell>
          <cell r="F299">
            <v>159523694</v>
          </cell>
          <cell r="G299">
            <v>49808237</v>
          </cell>
          <cell r="H299">
            <v>234887014</v>
          </cell>
          <cell r="I299">
            <v>241927806</v>
          </cell>
          <cell r="J299">
            <v>86955600</v>
          </cell>
        </row>
        <row r="300">
          <cell r="A300" t="str">
            <v>Talcahuano</v>
          </cell>
          <cell r="B300">
            <v>252095802</v>
          </cell>
          <cell r="C300">
            <v>259749213</v>
          </cell>
          <cell r="D300">
            <v>80483635</v>
          </cell>
          <cell r="E300">
            <v>95773552</v>
          </cell>
          <cell r="F300">
            <v>96748900</v>
          </cell>
          <cell r="G300">
            <v>29572592</v>
          </cell>
          <cell r="H300">
            <v>156322250</v>
          </cell>
          <cell r="I300">
            <v>163000313</v>
          </cell>
          <cell r="J300">
            <v>50911043</v>
          </cell>
        </row>
        <row r="301">
          <cell r="A301" t="str">
            <v>Taltal</v>
          </cell>
          <cell r="B301">
            <v>19966428</v>
          </cell>
          <cell r="C301">
            <v>19878178</v>
          </cell>
          <cell r="D301">
            <v>6664676</v>
          </cell>
          <cell r="E301">
            <v>8241653</v>
          </cell>
          <cell r="F301">
            <v>8492517</v>
          </cell>
          <cell r="G301">
            <v>2859961</v>
          </cell>
          <cell r="H301">
            <v>11724775</v>
          </cell>
          <cell r="I301">
            <v>11385661</v>
          </cell>
          <cell r="J301">
            <v>3804715</v>
          </cell>
        </row>
        <row r="302">
          <cell r="A302" t="str">
            <v>Temuco</v>
          </cell>
          <cell r="B302">
            <v>433078344</v>
          </cell>
          <cell r="C302">
            <v>452208458</v>
          </cell>
          <cell r="D302">
            <v>139332043</v>
          </cell>
          <cell r="E302">
            <v>197780920</v>
          </cell>
          <cell r="F302">
            <v>201566963</v>
          </cell>
          <cell r="G302">
            <v>60155824</v>
          </cell>
          <cell r="H302">
            <v>235297424</v>
          </cell>
          <cell r="I302">
            <v>250641495</v>
          </cell>
          <cell r="J302">
            <v>79176219</v>
          </cell>
        </row>
        <row r="303">
          <cell r="A303" t="str">
            <v>Teno</v>
          </cell>
          <cell r="B303">
            <v>83790487</v>
          </cell>
          <cell r="C303">
            <v>90840586</v>
          </cell>
          <cell r="D303">
            <v>37287275</v>
          </cell>
          <cell r="E303">
            <v>17784607</v>
          </cell>
          <cell r="F303">
            <v>18340367</v>
          </cell>
          <cell r="G303">
            <v>6363935</v>
          </cell>
          <cell r="H303">
            <v>66005880</v>
          </cell>
          <cell r="I303">
            <v>72500219</v>
          </cell>
          <cell r="J303">
            <v>30923340</v>
          </cell>
        </row>
        <row r="304">
          <cell r="A304" t="str">
            <v>Teodoro Schmidt</v>
          </cell>
          <cell r="B304">
            <v>7544448</v>
          </cell>
          <cell r="C304">
            <v>7676693</v>
          </cell>
          <cell r="D304">
            <v>2688466</v>
          </cell>
          <cell r="E304">
            <v>5188495</v>
          </cell>
          <cell r="F304">
            <v>5337826</v>
          </cell>
          <cell r="G304">
            <v>1867933</v>
          </cell>
          <cell r="H304">
            <v>2355953</v>
          </cell>
          <cell r="I304">
            <v>2338867</v>
          </cell>
          <cell r="J304">
            <v>820533</v>
          </cell>
        </row>
        <row r="305">
          <cell r="A305" t="str">
            <v>Tierra Amarilla</v>
          </cell>
          <cell r="B305">
            <v>184524739</v>
          </cell>
          <cell r="C305">
            <v>171236353</v>
          </cell>
          <cell r="D305">
            <v>61571521</v>
          </cell>
          <cell r="E305">
            <v>6987276</v>
          </cell>
          <cell r="F305">
            <v>7488380</v>
          </cell>
          <cell r="G305">
            <v>2462489</v>
          </cell>
          <cell r="H305">
            <v>177537463</v>
          </cell>
          <cell r="I305">
            <v>163747973</v>
          </cell>
          <cell r="J305">
            <v>59109032</v>
          </cell>
        </row>
        <row r="306">
          <cell r="A306" t="str">
            <v>Tiltil</v>
          </cell>
          <cell r="B306">
            <v>52737420</v>
          </cell>
          <cell r="C306">
            <v>51253447</v>
          </cell>
          <cell r="D306">
            <v>19588223</v>
          </cell>
          <cell r="E306">
            <v>12513103</v>
          </cell>
          <cell r="F306">
            <v>12617833</v>
          </cell>
          <cell r="G306">
            <v>4390059</v>
          </cell>
          <cell r="H306">
            <v>40224317</v>
          </cell>
          <cell r="I306">
            <v>38635614</v>
          </cell>
          <cell r="J306">
            <v>15198164</v>
          </cell>
        </row>
        <row r="307">
          <cell r="A307" t="str">
            <v>Tirúa</v>
          </cell>
          <cell r="B307">
            <v>4404672</v>
          </cell>
          <cell r="C307">
            <v>4624883</v>
          </cell>
          <cell r="D307">
            <v>1604643</v>
          </cell>
          <cell r="E307">
            <v>3245577</v>
          </cell>
          <cell r="F307">
            <v>3369017</v>
          </cell>
          <cell r="G307">
            <v>1169642</v>
          </cell>
          <cell r="H307">
            <v>1159095</v>
          </cell>
          <cell r="I307">
            <v>1255866</v>
          </cell>
          <cell r="J307">
            <v>435001</v>
          </cell>
        </row>
        <row r="308">
          <cell r="A308" t="str">
            <v>Tocopilla</v>
          </cell>
          <cell r="B308">
            <v>25603559</v>
          </cell>
          <cell r="C308">
            <v>25318112</v>
          </cell>
          <cell r="D308">
            <v>8344119</v>
          </cell>
          <cell r="E308">
            <v>17550778</v>
          </cell>
          <cell r="F308">
            <v>17400128</v>
          </cell>
          <cell r="G308">
            <v>5821529</v>
          </cell>
          <cell r="H308">
            <v>8052781</v>
          </cell>
          <cell r="I308">
            <v>7917984</v>
          </cell>
          <cell r="J308">
            <v>2522590</v>
          </cell>
        </row>
        <row r="309">
          <cell r="A309" t="str">
            <v>Toltén</v>
          </cell>
          <cell r="B309">
            <v>5362254</v>
          </cell>
          <cell r="C309">
            <v>5609910</v>
          </cell>
          <cell r="D309">
            <v>1926623</v>
          </cell>
          <cell r="E309">
            <v>4098135</v>
          </cell>
          <cell r="F309">
            <v>4228627</v>
          </cell>
          <cell r="G309">
            <v>1479084</v>
          </cell>
          <cell r="H309">
            <v>1264119</v>
          </cell>
          <cell r="I309">
            <v>1381283</v>
          </cell>
          <cell r="J309">
            <v>447539</v>
          </cell>
        </row>
        <row r="310">
          <cell r="A310" t="str">
            <v>Tomé</v>
          </cell>
          <cell r="B310">
            <v>67448989</v>
          </cell>
          <cell r="C310">
            <v>65787496</v>
          </cell>
          <cell r="D310">
            <v>21876415</v>
          </cell>
          <cell r="E310">
            <v>33618979</v>
          </cell>
          <cell r="F310">
            <v>34754085</v>
          </cell>
          <cell r="G310">
            <v>11565505</v>
          </cell>
          <cell r="H310">
            <v>33830010</v>
          </cell>
          <cell r="I310">
            <v>31033411</v>
          </cell>
          <cell r="J310">
            <v>10310910</v>
          </cell>
        </row>
        <row r="311">
          <cell r="A311" t="str">
            <v>Traiguén</v>
          </cell>
          <cell r="B311">
            <v>15916828</v>
          </cell>
          <cell r="C311">
            <v>17143209</v>
          </cell>
          <cell r="D311">
            <v>5839854</v>
          </cell>
          <cell r="E311">
            <v>8780612</v>
          </cell>
          <cell r="F311">
            <v>9013217</v>
          </cell>
          <cell r="G311">
            <v>2960005</v>
          </cell>
          <cell r="H311">
            <v>7136216</v>
          </cell>
          <cell r="I311">
            <v>8129992</v>
          </cell>
          <cell r="J311">
            <v>2879849</v>
          </cell>
        </row>
        <row r="312">
          <cell r="A312" t="str">
            <v>Treguaco</v>
          </cell>
          <cell r="B312">
            <v>13573255</v>
          </cell>
          <cell r="C312">
            <v>12037602</v>
          </cell>
          <cell r="D312">
            <v>1929103</v>
          </cell>
          <cell r="E312">
            <v>2336720</v>
          </cell>
          <cell r="F312">
            <v>2532638</v>
          </cell>
          <cell r="G312">
            <v>873614</v>
          </cell>
          <cell r="H312">
            <v>11236535</v>
          </cell>
          <cell r="I312">
            <v>9504964</v>
          </cell>
          <cell r="J312">
            <v>1055489</v>
          </cell>
        </row>
        <row r="313">
          <cell r="A313" t="str">
            <v>Tucapel</v>
          </cell>
          <cell r="B313">
            <v>15117895</v>
          </cell>
          <cell r="C313">
            <v>15572128</v>
          </cell>
          <cell r="D313">
            <v>5348704</v>
          </cell>
          <cell r="E313">
            <v>7308730</v>
          </cell>
          <cell r="F313">
            <v>7618533</v>
          </cell>
          <cell r="G313">
            <v>2600730</v>
          </cell>
          <cell r="H313">
            <v>7809165</v>
          </cell>
          <cell r="I313">
            <v>7953595</v>
          </cell>
          <cell r="J313">
            <v>2747974</v>
          </cell>
        </row>
        <row r="314">
          <cell r="A314" t="str">
            <v>Valdivia</v>
          </cell>
          <cell r="B314">
            <v>261093310</v>
          </cell>
          <cell r="C314">
            <v>261680718</v>
          </cell>
          <cell r="D314">
            <v>85651936</v>
          </cell>
          <cell r="E314">
            <v>115975767</v>
          </cell>
          <cell r="F314">
            <v>117367245</v>
          </cell>
          <cell r="G314">
            <v>37915927</v>
          </cell>
          <cell r="H314">
            <v>145117543</v>
          </cell>
          <cell r="I314">
            <v>144313473</v>
          </cell>
          <cell r="J314">
            <v>47736009</v>
          </cell>
        </row>
        <row r="315">
          <cell r="A315" t="str">
            <v>Vallenar</v>
          </cell>
          <cell r="B315">
            <v>77391163</v>
          </cell>
          <cell r="C315">
            <v>78854031</v>
          </cell>
          <cell r="D315">
            <v>25934055</v>
          </cell>
          <cell r="E315">
            <v>31399039</v>
          </cell>
          <cell r="F315">
            <v>31672761</v>
          </cell>
          <cell r="G315">
            <v>10469916</v>
          </cell>
          <cell r="H315">
            <v>45992124</v>
          </cell>
          <cell r="I315">
            <v>47181270</v>
          </cell>
          <cell r="J315">
            <v>15464139</v>
          </cell>
        </row>
        <row r="316">
          <cell r="A316" t="str">
            <v>Valparaíso</v>
          </cell>
          <cell r="B316">
            <v>429372878</v>
          </cell>
          <cell r="C316">
            <v>442417362</v>
          </cell>
          <cell r="D316">
            <v>137494901</v>
          </cell>
          <cell r="E316">
            <v>207933309</v>
          </cell>
          <cell r="F316">
            <v>211919511</v>
          </cell>
          <cell r="G316">
            <v>65375407</v>
          </cell>
          <cell r="H316">
            <v>221439569</v>
          </cell>
          <cell r="I316">
            <v>230497851</v>
          </cell>
          <cell r="J316">
            <v>72119494</v>
          </cell>
        </row>
        <row r="317">
          <cell r="A317" t="str">
            <v>Vichuquén</v>
          </cell>
          <cell r="B317">
            <v>5751678</v>
          </cell>
          <cell r="C317">
            <v>6102434</v>
          </cell>
          <cell r="D317">
            <v>2426203</v>
          </cell>
          <cell r="E317">
            <v>3924330</v>
          </cell>
          <cell r="F317">
            <v>4112909</v>
          </cell>
          <cell r="G317">
            <v>1716296</v>
          </cell>
          <cell r="H317">
            <v>1827348</v>
          </cell>
          <cell r="I317">
            <v>1989525</v>
          </cell>
          <cell r="J317">
            <v>709907</v>
          </cell>
        </row>
        <row r="318">
          <cell r="A318" t="str">
            <v>Victoria</v>
          </cell>
          <cell r="B318">
            <v>46320463</v>
          </cell>
          <cell r="C318">
            <v>48737573</v>
          </cell>
          <cell r="D318">
            <v>17384121</v>
          </cell>
          <cell r="E318">
            <v>17605011</v>
          </cell>
          <cell r="F318">
            <v>18168954</v>
          </cell>
          <cell r="G318">
            <v>6001949</v>
          </cell>
          <cell r="H318">
            <v>28715452</v>
          </cell>
          <cell r="I318">
            <v>30568619</v>
          </cell>
          <cell r="J318">
            <v>11382172</v>
          </cell>
        </row>
        <row r="319">
          <cell r="A319" t="str">
            <v>Vicuña</v>
          </cell>
          <cell r="B319">
            <v>110084841</v>
          </cell>
          <cell r="C319">
            <v>111969889</v>
          </cell>
          <cell r="D319">
            <v>40178250</v>
          </cell>
          <cell r="E319">
            <v>15834760</v>
          </cell>
          <cell r="F319">
            <v>16456110</v>
          </cell>
          <cell r="G319">
            <v>5768409</v>
          </cell>
          <cell r="H319">
            <v>94250081</v>
          </cell>
          <cell r="I319">
            <v>95513779</v>
          </cell>
          <cell r="J319">
            <v>34409841</v>
          </cell>
        </row>
        <row r="320">
          <cell r="A320" t="str">
            <v>Vilcún</v>
          </cell>
          <cell r="B320">
            <v>26031214</v>
          </cell>
          <cell r="C320">
            <v>29589705</v>
          </cell>
          <cell r="D320">
            <v>10656792</v>
          </cell>
          <cell r="E320">
            <v>10906409</v>
          </cell>
          <cell r="F320">
            <v>11339630</v>
          </cell>
          <cell r="G320">
            <v>3901945</v>
          </cell>
          <cell r="H320">
            <v>15124805</v>
          </cell>
          <cell r="I320">
            <v>18250075</v>
          </cell>
          <cell r="J320">
            <v>6754847</v>
          </cell>
        </row>
        <row r="321">
          <cell r="A321" t="str">
            <v>Villa Alegre</v>
          </cell>
          <cell r="B321">
            <v>21233574</v>
          </cell>
          <cell r="C321">
            <v>20782072</v>
          </cell>
          <cell r="D321">
            <v>8284504</v>
          </cell>
          <cell r="E321">
            <v>8997582</v>
          </cell>
          <cell r="F321">
            <v>9302054</v>
          </cell>
          <cell r="G321">
            <v>3278996</v>
          </cell>
          <cell r="H321">
            <v>12235992</v>
          </cell>
          <cell r="I321">
            <v>11480018</v>
          </cell>
          <cell r="J321">
            <v>5005508</v>
          </cell>
        </row>
        <row r="322">
          <cell r="A322" t="str">
            <v>Villa Alemana</v>
          </cell>
          <cell r="B322">
            <v>110417644</v>
          </cell>
          <cell r="C322">
            <v>116712832</v>
          </cell>
          <cell r="D322">
            <v>37452360</v>
          </cell>
          <cell r="E322">
            <v>80541478</v>
          </cell>
          <cell r="F322">
            <v>83978770</v>
          </cell>
          <cell r="G322">
            <v>26739864</v>
          </cell>
          <cell r="H322">
            <v>29876166</v>
          </cell>
          <cell r="I322">
            <v>32734062</v>
          </cell>
          <cell r="J322">
            <v>10712496</v>
          </cell>
        </row>
        <row r="323">
          <cell r="A323" t="str">
            <v>Villarrica</v>
          </cell>
          <cell r="B323">
            <v>76278557</v>
          </cell>
          <cell r="C323">
            <v>78400271</v>
          </cell>
          <cell r="D323">
            <v>27750353</v>
          </cell>
          <cell r="E323">
            <v>36485630</v>
          </cell>
          <cell r="F323">
            <v>38540295</v>
          </cell>
          <cell r="G323">
            <v>14340273</v>
          </cell>
          <cell r="H323">
            <v>39792927</v>
          </cell>
          <cell r="I323">
            <v>39859976</v>
          </cell>
          <cell r="J323">
            <v>13410080</v>
          </cell>
        </row>
        <row r="324">
          <cell r="A324" t="str">
            <v>Viña del Mar</v>
          </cell>
          <cell r="B324">
            <v>573767508</v>
          </cell>
          <cell r="C324">
            <v>575825674</v>
          </cell>
          <cell r="D324">
            <v>187404729</v>
          </cell>
          <cell r="E324">
            <v>271122434</v>
          </cell>
          <cell r="F324">
            <v>275647404</v>
          </cell>
          <cell r="G324">
            <v>85284987</v>
          </cell>
          <cell r="H324">
            <v>302645074</v>
          </cell>
          <cell r="I324">
            <v>300178270</v>
          </cell>
          <cell r="J324">
            <v>102119742</v>
          </cell>
        </row>
        <row r="325">
          <cell r="A325" t="str">
            <v>Vitacura</v>
          </cell>
          <cell r="B325">
            <v>341050042</v>
          </cell>
          <cell r="C325">
            <v>351307984</v>
          </cell>
          <cell r="D325">
            <v>112987348</v>
          </cell>
          <cell r="E325">
            <v>139348668</v>
          </cell>
          <cell r="F325">
            <v>141668054</v>
          </cell>
          <cell r="G325">
            <v>40189192</v>
          </cell>
          <cell r="H325">
            <v>201701374</v>
          </cell>
          <cell r="I325">
            <v>209639930</v>
          </cell>
          <cell r="J325">
            <v>72798156</v>
          </cell>
        </row>
        <row r="326">
          <cell r="A326" t="str">
            <v>Yerbas Buenas</v>
          </cell>
          <cell r="B326">
            <v>31553629</v>
          </cell>
          <cell r="C326">
            <v>32154458</v>
          </cell>
          <cell r="D326">
            <v>14972408</v>
          </cell>
          <cell r="E326">
            <v>8512348</v>
          </cell>
          <cell r="F326">
            <v>9128146</v>
          </cell>
          <cell r="G326">
            <v>3110523</v>
          </cell>
          <cell r="H326">
            <v>23041281</v>
          </cell>
          <cell r="I326">
            <v>23026312</v>
          </cell>
          <cell r="J326">
            <v>11861885</v>
          </cell>
        </row>
        <row r="327">
          <cell r="A327" t="str">
            <v>Yumbel</v>
          </cell>
          <cell r="B327">
            <v>18599272</v>
          </cell>
          <cell r="C327">
            <v>20204696</v>
          </cell>
          <cell r="D327">
            <v>6561941</v>
          </cell>
          <cell r="E327">
            <v>10293885</v>
          </cell>
          <cell r="F327">
            <v>11576697</v>
          </cell>
          <cell r="G327">
            <v>3610149</v>
          </cell>
          <cell r="H327">
            <v>8305387</v>
          </cell>
          <cell r="I327">
            <v>8627999</v>
          </cell>
          <cell r="J327">
            <v>2951792</v>
          </cell>
        </row>
        <row r="328">
          <cell r="A328" t="str">
            <v>Yungay</v>
          </cell>
          <cell r="B328">
            <v>20998295</v>
          </cell>
          <cell r="C328">
            <v>20819177</v>
          </cell>
          <cell r="D328">
            <v>7169266</v>
          </cell>
          <cell r="E328">
            <v>9268683</v>
          </cell>
          <cell r="F328">
            <v>9903498</v>
          </cell>
          <cell r="G328">
            <v>3192543</v>
          </cell>
          <cell r="H328">
            <v>11729612</v>
          </cell>
          <cell r="I328">
            <v>10915679</v>
          </cell>
          <cell r="J328">
            <v>3976723</v>
          </cell>
        </row>
        <row r="329">
          <cell r="A329" t="str">
            <v>Zapallar</v>
          </cell>
          <cell r="B329">
            <v>24102856</v>
          </cell>
          <cell r="C329">
            <v>24438497</v>
          </cell>
          <cell r="D329">
            <v>9646101</v>
          </cell>
          <cell r="E329">
            <v>14828924</v>
          </cell>
          <cell r="F329">
            <v>15159501</v>
          </cell>
          <cell r="G329">
            <v>5991090</v>
          </cell>
          <cell r="H329">
            <v>9273932</v>
          </cell>
          <cell r="I329">
            <v>9278996</v>
          </cell>
          <cell r="J329">
            <v>3655011</v>
          </cell>
        </row>
      </sheetData>
      <sheetData sheetId="6">
        <row r="1">
          <cell r="B1" t="str">
            <v>NCOMUNA</v>
          </cell>
          <cell r="C1" t="str">
            <v>Ocupada con personas presentes</v>
          </cell>
          <cell r="D1" t="str">
            <v>Ocupada con personas ausentes</v>
          </cell>
          <cell r="E1" t="str">
            <v>Desocupada</v>
          </cell>
          <cell r="F1" t="str">
            <v>Total</v>
          </cell>
          <cell r="G1" t="str">
            <v>%Segunda Vivienda</v>
          </cell>
        </row>
        <row r="2">
          <cell r="B2" t="str">
            <v>El Tabo</v>
          </cell>
          <cell r="C2">
            <v>2373</v>
          </cell>
          <cell r="D2">
            <v>259</v>
          </cell>
          <cell r="E2">
            <v>11016</v>
          </cell>
          <cell r="F2">
            <v>13648</v>
          </cell>
          <cell r="G2">
            <v>0.82612837045720988</v>
          </cell>
        </row>
        <row r="3">
          <cell r="B3" t="str">
            <v>El Quisco</v>
          </cell>
          <cell r="C3">
            <v>2954</v>
          </cell>
          <cell r="D3">
            <v>208</v>
          </cell>
          <cell r="E3">
            <v>9488</v>
          </cell>
          <cell r="F3">
            <v>12650</v>
          </cell>
          <cell r="G3">
            <v>0.76648221343873513</v>
          </cell>
        </row>
        <row r="4">
          <cell r="B4" t="str">
            <v>Algarrobo</v>
          </cell>
          <cell r="C4">
            <v>2648</v>
          </cell>
          <cell r="D4">
            <v>245</v>
          </cell>
          <cell r="E4">
            <v>7806</v>
          </cell>
          <cell r="F4">
            <v>10699</v>
          </cell>
          <cell r="G4">
            <v>0.75250023366669783</v>
          </cell>
        </row>
        <row r="5">
          <cell r="B5" t="str">
            <v>Ollague</v>
          </cell>
          <cell r="C5">
            <v>80</v>
          </cell>
          <cell r="D5">
            <v>0</v>
          </cell>
          <cell r="E5">
            <v>207</v>
          </cell>
          <cell r="F5">
            <v>287</v>
          </cell>
          <cell r="G5">
            <v>0.72125435540069682</v>
          </cell>
        </row>
        <row r="6">
          <cell r="B6" t="str">
            <v>Colchane</v>
          </cell>
          <cell r="C6">
            <v>470</v>
          </cell>
          <cell r="D6">
            <v>6</v>
          </cell>
          <cell r="E6">
            <v>916</v>
          </cell>
          <cell r="F6">
            <v>1392</v>
          </cell>
          <cell r="G6">
            <v>0.66235632183908044</v>
          </cell>
        </row>
        <row r="7">
          <cell r="B7" t="str">
            <v>Puchuncaví</v>
          </cell>
          <cell r="C7">
            <v>3848</v>
          </cell>
          <cell r="D7">
            <v>121</v>
          </cell>
          <cell r="E7">
            <v>6147</v>
          </cell>
          <cell r="F7">
            <v>10116</v>
          </cell>
          <cell r="G7">
            <v>0.61961249505733496</v>
          </cell>
        </row>
        <row r="8">
          <cell r="B8" t="str">
            <v>Huara</v>
          </cell>
          <cell r="C8">
            <v>795</v>
          </cell>
          <cell r="D8">
            <v>37</v>
          </cell>
          <cell r="E8">
            <v>1172</v>
          </cell>
          <cell r="F8">
            <v>2004</v>
          </cell>
          <cell r="G8">
            <v>0.6032934131736527</v>
          </cell>
        </row>
        <row r="9">
          <cell r="B9" t="str">
            <v>Zapallar</v>
          </cell>
          <cell r="C9">
            <v>1559</v>
          </cell>
          <cell r="D9">
            <v>77</v>
          </cell>
          <cell r="E9">
            <v>2239</v>
          </cell>
          <cell r="F9">
            <v>3875</v>
          </cell>
          <cell r="G9">
            <v>0.59767741935483876</v>
          </cell>
        </row>
        <row r="10">
          <cell r="B10" t="str">
            <v>Papudo</v>
          </cell>
          <cell r="C10">
            <v>1235</v>
          </cell>
          <cell r="D10">
            <v>25</v>
          </cell>
          <cell r="E10">
            <v>1740</v>
          </cell>
          <cell r="F10">
            <v>3000</v>
          </cell>
          <cell r="G10">
            <v>0.58833333333333337</v>
          </cell>
        </row>
        <row r="11">
          <cell r="B11" t="str">
            <v>Cartagena</v>
          </cell>
          <cell r="C11">
            <v>5105</v>
          </cell>
          <cell r="D11">
            <v>140</v>
          </cell>
          <cell r="E11">
            <v>6870</v>
          </cell>
          <cell r="F11">
            <v>12115</v>
          </cell>
          <cell r="G11">
            <v>0.57862154354106476</v>
          </cell>
        </row>
        <row r="12">
          <cell r="B12" t="str">
            <v>Santo Domingo</v>
          </cell>
          <cell r="C12">
            <v>2037</v>
          </cell>
          <cell r="D12">
            <v>47</v>
          </cell>
          <cell r="E12">
            <v>2608</v>
          </cell>
          <cell r="F12">
            <v>4692</v>
          </cell>
          <cell r="G12">
            <v>0.56585677749360619</v>
          </cell>
        </row>
        <row r="13">
          <cell r="B13" t="str">
            <v>Navidad</v>
          </cell>
          <cell r="C13">
            <v>1749</v>
          </cell>
          <cell r="D13">
            <v>7</v>
          </cell>
          <cell r="E13">
            <v>1924</v>
          </cell>
          <cell r="F13">
            <v>3680</v>
          </cell>
          <cell r="G13">
            <v>0.52472826086956526</v>
          </cell>
        </row>
        <row r="14">
          <cell r="B14" t="str">
            <v>Putre</v>
          </cell>
          <cell r="C14">
            <v>521</v>
          </cell>
          <cell r="D14">
            <v>87</v>
          </cell>
          <cell r="E14">
            <v>486</v>
          </cell>
          <cell r="F14">
            <v>1094</v>
          </cell>
          <cell r="G14">
            <v>0.52376599634369292</v>
          </cell>
        </row>
        <row r="15">
          <cell r="B15" t="str">
            <v>San Gregorio</v>
          </cell>
          <cell r="C15">
            <v>285</v>
          </cell>
          <cell r="D15">
            <v>20</v>
          </cell>
          <cell r="E15">
            <v>287</v>
          </cell>
          <cell r="F15">
            <v>592</v>
          </cell>
          <cell r="G15">
            <v>0.51858108108108103</v>
          </cell>
        </row>
        <row r="16">
          <cell r="B16" t="str">
            <v>Pozo Almonte</v>
          </cell>
          <cell r="C16">
            <v>2534</v>
          </cell>
          <cell r="D16">
            <v>152</v>
          </cell>
          <cell r="E16">
            <v>2539</v>
          </cell>
          <cell r="F16">
            <v>5225</v>
          </cell>
          <cell r="G16">
            <v>0.51502392344497605</v>
          </cell>
        </row>
        <row r="17">
          <cell r="B17" t="str">
            <v>Camiña</v>
          </cell>
          <cell r="C17">
            <v>393</v>
          </cell>
          <cell r="D17">
            <v>0</v>
          </cell>
          <cell r="E17">
            <v>409</v>
          </cell>
          <cell r="F17">
            <v>802</v>
          </cell>
          <cell r="G17">
            <v>0.5099750623441397</v>
          </cell>
        </row>
        <row r="18">
          <cell r="B18" t="str">
            <v>Laguna Blanca</v>
          </cell>
          <cell r="C18">
            <v>135</v>
          </cell>
          <cell r="D18">
            <v>0</v>
          </cell>
          <cell r="E18">
            <v>131</v>
          </cell>
          <cell r="F18">
            <v>266</v>
          </cell>
          <cell r="G18">
            <v>0.4924812030075188</v>
          </cell>
        </row>
        <row r="19">
          <cell r="B19" t="str">
            <v>Camarones</v>
          </cell>
          <cell r="C19">
            <v>334</v>
          </cell>
          <cell r="D19">
            <v>94</v>
          </cell>
          <cell r="E19">
            <v>230</v>
          </cell>
          <cell r="F19">
            <v>658</v>
          </cell>
          <cell r="G19">
            <v>0.49240121580547114</v>
          </cell>
        </row>
        <row r="20">
          <cell r="B20" t="str">
            <v>Caldera</v>
          </cell>
          <cell r="C20">
            <v>3777</v>
          </cell>
          <cell r="D20">
            <v>65</v>
          </cell>
          <cell r="E20">
            <v>3532</v>
          </cell>
          <cell r="F20">
            <v>7374</v>
          </cell>
          <cell r="G20">
            <v>0.48779495524816924</v>
          </cell>
        </row>
        <row r="21">
          <cell r="B21" t="str">
            <v>Pelluhue</v>
          </cell>
          <cell r="C21">
            <v>1870</v>
          </cell>
          <cell r="D21">
            <v>12</v>
          </cell>
          <cell r="E21">
            <v>1751</v>
          </cell>
          <cell r="F21">
            <v>3633</v>
          </cell>
          <cell r="G21">
            <v>0.48527387833746216</v>
          </cell>
        </row>
        <row r="22">
          <cell r="B22" t="str">
            <v>Río Verde</v>
          </cell>
          <cell r="C22">
            <v>102</v>
          </cell>
          <cell r="D22">
            <v>1</v>
          </cell>
          <cell r="E22">
            <v>94</v>
          </cell>
          <cell r="F22">
            <v>197</v>
          </cell>
          <cell r="G22">
            <v>0.48223350253807107</v>
          </cell>
        </row>
        <row r="23">
          <cell r="B23" t="str">
            <v>Vichuquén</v>
          </cell>
          <cell r="C23">
            <v>1428</v>
          </cell>
          <cell r="D23">
            <v>9</v>
          </cell>
          <cell r="E23">
            <v>1293</v>
          </cell>
          <cell r="F23">
            <v>2730</v>
          </cell>
          <cell r="G23">
            <v>0.47692307692307695</v>
          </cell>
        </row>
        <row r="24">
          <cell r="B24" t="str">
            <v>Pichilemu</v>
          </cell>
          <cell r="C24">
            <v>3422</v>
          </cell>
          <cell r="D24">
            <v>58</v>
          </cell>
          <cell r="E24">
            <v>2748</v>
          </cell>
          <cell r="F24">
            <v>6228</v>
          </cell>
          <cell r="G24">
            <v>0.45054592164418755</v>
          </cell>
        </row>
        <row r="25">
          <cell r="B25" t="str">
            <v>Quintero</v>
          </cell>
          <cell r="C25">
            <v>6119</v>
          </cell>
          <cell r="D25">
            <v>190</v>
          </cell>
          <cell r="E25">
            <v>4640</v>
          </cell>
          <cell r="F25">
            <v>10949</v>
          </cell>
          <cell r="G25">
            <v>0.44113617681980088</v>
          </cell>
        </row>
        <row r="26">
          <cell r="B26" t="str">
            <v>Timaukel</v>
          </cell>
          <cell r="C26">
            <v>100</v>
          </cell>
          <cell r="D26">
            <v>12</v>
          </cell>
          <cell r="E26">
            <v>60</v>
          </cell>
          <cell r="F26">
            <v>172</v>
          </cell>
          <cell r="G26">
            <v>0.41860465116279072</v>
          </cell>
        </row>
        <row r="27">
          <cell r="B27" t="str">
            <v>General Lagos</v>
          </cell>
          <cell r="C27">
            <v>263</v>
          </cell>
          <cell r="D27">
            <v>8</v>
          </cell>
          <cell r="E27">
            <v>176</v>
          </cell>
          <cell r="F27">
            <v>447</v>
          </cell>
          <cell r="G27">
            <v>0.4116331096196868</v>
          </cell>
        </row>
        <row r="28">
          <cell r="B28" t="str">
            <v>Lago Verde</v>
          </cell>
          <cell r="C28">
            <v>354</v>
          </cell>
          <cell r="D28">
            <v>5</v>
          </cell>
          <cell r="E28">
            <v>231</v>
          </cell>
          <cell r="F28">
            <v>590</v>
          </cell>
          <cell r="G28">
            <v>0.4</v>
          </cell>
        </row>
        <row r="29">
          <cell r="B29" t="str">
            <v>Pucón</v>
          </cell>
          <cell r="C29">
            <v>5696</v>
          </cell>
          <cell r="D29">
            <v>261</v>
          </cell>
          <cell r="E29">
            <v>3533</v>
          </cell>
          <cell r="F29">
            <v>9490</v>
          </cell>
          <cell r="G29">
            <v>0.39978925184404634</v>
          </cell>
        </row>
        <row r="30">
          <cell r="B30" t="str">
            <v>San Juan de La Costa</v>
          </cell>
          <cell r="C30">
            <v>2648</v>
          </cell>
          <cell r="D30">
            <v>87</v>
          </cell>
          <cell r="E30">
            <v>1559</v>
          </cell>
          <cell r="F30">
            <v>4294</v>
          </cell>
          <cell r="G30">
            <v>0.38332557056357708</v>
          </cell>
        </row>
        <row r="31">
          <cell r="B31" t="str">
            <v>San Pedro de Atacama</v>
          </cell>
          <cell r="C31">
            <v>1278</v>
          </cell>
          <cell r="D31">
            <v>31</v>
          </cell>
          <cell r="E31">
            <v>758</v>
          </cell>
          <cell r="F31">
            <v>2067</v>
          </cell>
          <cell r="G31">
            <v>0.38171262699564584</v>
          </cell>
        </row>
        <row r="32">
          <cell r="B32" t="str">
            <v>Torres del Paine</v>
          </cell>
          <cell r="C32">
            <v>162</v>
          </cell>
          <cell r="D32">
            <v>4</v>
          </cell>
          <cell r="E32">
            <v>94</v>
          </cell>
          <cell r="F32">
            <v>260</v>
          </cell>
          <cell r="G32">
            <v>0.37692307692307692</v>
          </cell>
        </row>
        <row r="33">
          <cell r="B33" t="str">
            <v>Los Vilos</v>
          </cell>
          <cell r="C33">
            <v>4741</v>
          </cell>
          <cell r="D33">
            <v>208</v>
          </cell>
          <cell r="E33">
            <v>2555</v>
          </cell>
          <cell r="F33">
            <v>7504</v>
          </cell>
          <cell r="G33">
            <v>0.36820362473347545</v>
          </cell>
        </row>
        <row r="34">
          <cell r="B34" t="str">
            <v>Primavera</v>
          </cell>
          <cell r="C34">
            <v>290</v>
          </cell>
          <cell r="D34">
            <v>5</v>
          </cell>
          <cell r="E34">
            <v>163</v>
          </cell>
          <cell r="F34">
            <v>458</v>
          </cell>
          <cell r="G34">
            <v>0.36681222707423583</v>
          </cell>
        </row>
        <row r="35">
          <cell r="B35" t="str">
            <v>O'Higgins</v>
          </cell>
          <cell r="C35">
            <v>160</v>
          </cell>
          <cell r="D35">
            <v>7</v>
          </cell>
          <cell r="E35">
            <v>82</v>
          </cell>
          <cell r="F35">
            <v>249</v>
          </cell>
          <cell r="G35">
            <v>0.35742971887550201</v>
          </cell>
        </row>
        <row r="36">
          <cell r="B36" t="str">
            <v>La Higuera</v>
          </cell>
          <cell r="C36">
            <v>1168</v>
          </cell>
          <cell r="D36">
            <v>19</v>
          </cell>
          <cell r="E36">
            <v>625</v>
          </cell>
          <cell r="F36">
            <v>1812</v>
          </cell>
          <cell r="G36">
            <v>0.35540838852097129</v>
          </cell>
        </row>
        <row r="37">
          <cell r="B37" t="str">
            <v>Licantén</v>
          </cell>
          <cell r="C37">
            <v>1872</v>
          </cell>
          <cell r="D37">
            <v>16</v>
          </cell>
          <cell r="E37">
            <v>1006</v>
          </cell>
          <cell r="F37">
            <v>2894</v>
          </cell>
          <cell r="G37">
            <v>0.35314443676572216</v>
          </cell>
        </row>
        <row r="38">
          <cell r="B38" t="str">
            <v>Pinto</v>
          </cell>
          <cell r="C38">
            <v>2693</v>
          </cell>
          <cell r="D38">
            <v>94</v>
          </cell>
          <cell r="E38">
            <v>1328</v>
          </cell>
          <cell r="F38">
            <v>4115</v>
          </cell>
          <cell r="G38">
            <v>0.34556500607533414</v>
          </cell>
        </row>
        <row r="39">
          <cell r="B39" t="str">
            <v>La Estrella</v>
          </cell>
          <cell r="C39">
            <v>922</v>
          </cell>
          <cell r="D39">
            <v>6</v>
          </cell>
          <cell r="E39">
            <v>464</v>
          </cell>
          <cell r="F39">
            <v>1392</v>
          </cell>
          <cell r="G39">
            <v>0.33764367816091956</v>
          </cell>
        </row>
        <row r="40">
          <cell r="B40" t="str">
            <v>Pica</v>
          </cell>
          <cell r="C40">
            <v>1054</v>
          </cell>
          <cell r="D40">
            <v>9</v>
          </cell>
          <cell r="E40">
            <v>528</v>
          </cell>
          <cell r="F40">
            <v>1591</v>
          </cell>
          <cell r="G40">
            <v>0.33752357008170963</v>
          </cell>
        </row>
        <row r="41">
          <cell r="B41" t="str">
            <v>Paiguano</v>
          </cell>
          <cell r="C41">
            <v>1245</v>
          </cell>
          <cell r="D41">
            <v>9</v>
          </cell>
          <cell r="E41">
            <v>557</v>
          </cell>
          <cell r="F41">
            <v>1811</v>
          </cell>
          <cell r="G41">
            <v>0.31253451131971288</v>
          </cell>
        </row>
        <row r="42">
          <cell r="B42" t="str">
            <v>Las Cabras</v>
          </cell>
          <cell r="C42">
            <v>5453</v>
          </cell>
          <cell r="D42">
            <v>21</v>
          </cell>
          <cell r="E42">
            <v>2321</v>
          </cell>
          <cell r="F42">
            <v>7795</v>
          </cell>
          <cell r="G42">
            <v>0.30044900577293138</v>
          </cell>
        </row>
        <row r="43">
          <cell r="B43" t="str">
            <v>Futaleufú</v>
          </cell>
          <cell r="C43">
            <v>599</v>
          </cell>
          <cell r="D43">
            <v>27</v>
          </cell>
          <cell r="E43">
            <v>227</v>
          </cell>
          <cell r="F43">
            <v>853</v>
          </cell>
          <cell r="G43">
            <v>0.29777256740914421</v>
          </cell>
        </row>
        <row r="44">
          <cell r="B44" t="str">
            <v>Río Ibáñez</v>
          </cell>
          <cell r="C44">
            <v>894</v>
          </cell>
          <cell r="D44">
            <v>35</v>
          </cell>
          <cell r="E44">
            <v>343</v>
          </cell>
          <cell r="F44">
            <v>1272</v>
          </cell>
          <cell r="G44">
            <v>0.29716981132075471</v>
          </cell>
        </row>
        <row r="45">
          <cell r="B45" t="str">
            <v>Antártica</v>
          </cell>
          <cell r="C45">
            <v>17</v>
          </cell>
          <cell r="D45">
            <v>0</v>
          </cell>
          <cell r="E45">
            <v>7</v>
          </cell>
          <cell r="F45">
            <v>24</v>
          </cell>
          <cell r="G45">
            <v>0.29166666666666669</v>
          </cell>
        </row>
        <row r="46">
          <cell r="B46" t="str">
            <v>Quillón</v>
          </cell>
          <cell r="C46">
            <v>4389</v>
          </cell>
          <cell r="D46">
            <v>47</v>
          </cell>
          <cell r="E46">
            <v>1756</v>
          </cell>
          <cell r="F46">
            <v>6192</v>
          </cell>
          <cell r="G46">
            <v>0.29118217054263568</v>
          </cell>
        </row>
        <row r="47">
          <cell r="B47" t="str">
            <v>Tortel</v>
          </cell>
          <cell r="C47">
            <v>132</v>
          </cell>
          <cell r="D47">
            <v>19</v>
          </cell>
          <cell r="E47">
            <v>35</v>
          </cell>
          <cell r="F47">
            <v>186</v>
          </cell>
          <cell r="G47">
            <v>0.29032258064516131</v>
          </cell>
        </row>
        <row r="48">
          <cell r="B48" t="str">
            <v>Mejillones</v>
          </cell>
          <cell r="C48">
            <v>1923</v>
          </cell>
          <cell r="D48">
            <v>81</v>
          </cell>
          <cell r="E48">
            <v>703</v>
          </cell>
          <cell r="F48">
            <v>2707</v>
          </cell>
          <cell r="G48">
            <v>0.28961950498707056</v>
          </cell>
        </row>
        <row r="49">
          <cell r="B49" t="str">
            <v>Villarrica</v>
          </cell>
          <cell r="C49">
            <v>12429</v>
          </cell>
          <cell r="D49">
            <v>200</v>
          </cell>
          <cell r="E49">
            <v>4722</v>
          </cell>
          <cell r="F49">
            <v>17351</v>
          </cell>
          <cell r="G49">
            <v>0.28367241081205696</v>
          </cell>
        </row>
        <row r="50">
          <cell r="B50" t="str">
            <v>Río Hurtado</v>
          </cell>
          <cell r="C50">
            <v>1493</v>
          </cell>
          <cell r="D50">
            <v>2</v>
          </cell>
          <cell r="E50">
            <v>580</v>
          </cell>
          <cell r="F50">
            <v>2075</v>
          </cell>
          <cell r="G50">
            <v>0.28048192771084335</v>
          </cell>
        </row>
        <row r="51">
          <cell r="B51" t="str">
            <v>Punitaqui</v>
          </cell>
          <cell r="C51">
            <v>2694</v>
          </cell>
          <cell r="D51">
            <v>18</v>
          </cell>
          <cell r="E51">
            <v>1029</v>
          </cell>
          <cell r="F51">
            <v>3741</v>
          </cell>
          <cell r="G51">
            <v>0.27987169206094625</v>
          </cell>
        </row>
        <row r="52">
          <cell r="B52" t="str">
            <v>Antuco</v>
          </cell>
          <cell r="C52">
            <v>1119</v>
          </cell>
          <cell r="D52">
            <v>5</v>
          </cell>
          <cell r="E52">
            <v>424</v>
          </cell>
          <cell r="F52">
            <v>1548</v>
          </cell>
          <cell r="G52">
            <v>0.27713178294573643</v>
          </cell>
        </row>
        <row r="53">
          <cell r="B53" t="str">
            <v>Huasco</v>
          </cell>
          <cell r="C53">
            <v>2256</v>
          </cell>
          <cell r="D53">
            <v>39</v>
          </cell>
          <cell r="E53">
            <v>818</v>
          </cell>
          <cell r="F53">
            <v>3113</v>
          </cell>
          <cell r="G53">
            <v>0.27529714102152264</v>
          </cell>
        </row>
        <row r="54">
          <cell r="B54" t="str">
            <v>Florida</v>
          </cell>
          <cell r="C54">
            <v>2845</v>
          </cell>
          <cell r="D54">
            <v>21</v>
          </cell>
          <cell r="E54">
            <v>1040</v>
          </cell>
          <cell r="F54">
            <v>3906</v>
          </cell>
          <cell r="G54">
            <v>0.27163338453661034</v>
          </cell>
        </row>
        <row r="55">
          <cell r="B55" t="str">
            <v>Sierra Gorda</v>
          </cell>
          <cell r="C55">
            <v>343</v>
          </cell>
          <cell r="D55">
            <v>37</v>
          </cell>
          <cell r="E55">
            <v>87</v>
          </cell>
          <cell r="F55">
            <v>467</v>
          </cell>
          <cell r="G55">
            <v>0.26552462526766596</v>
          </cell>
        </row>
        <row r="56">
          <cell r="B56" t="str">
            <v>San José de Maipo</v>
          </cell>
          <cell r="C56">
            <v>3569</v>
          </cell>
          <cell r="D56">
            <v>78</v>
          </cell>
          <cell r="E56">
            <v>1201</v>
          </cell>
          <cell r="F56">
            <v>4848</v>
          </cell>
          <cell r="G56">
            <v>0.26382013201320131</v>
          </cell>
        </row>
        <row r="57">
          <cell r="B57" t="str">
            <v>Olmue</v>
          </cell>
          <cell r="C57">
            <v>4095</v>
          </cell>
          <cell r="D57">
            <v>234</v>
          </cell>
          <cell r="E57">
            <v>1227</v>
          </cell>
          <cell r="F57">
            <v>5556</v>
          </cell>
          <cell r="G57">
            <v>0.26295896328293739</v>
          </cell>
        </row>
        <row r="58">
          <cell r="B58" t="str">
            <v>Chañaral</v>
          </cell>
          <cell r="C58">
            <v>3658</v>
          </cell>
          <cell r="D58">
            <v>97</v>
          </cell>
          <cell r="E58">
            <v>1161</v>
          </cell>
          <cell r="F58">
            <v>4916</v>
          </cell>
          <cell r="G58">
            <v>0.25589910496338486</v>
          </cell>
        </row>
        <row r="59">
          <cell r="B59" t="str">
            <v>Alto del Carmen</v>
          </cell>
          <cell r="C59">
            <v>1531</v>
          </cell>
          <cell r="D59">
            <v>7</v>
          </cell>
          <cell r="E59">
            <v>515</v>
          </cell>
          <cell r="F59">
            <v>2053</v>
          </cell>
          <cell r="G59">
            <v>0.2542620555284949</v>
          </cell>
        </row>
        <row r="60">
          <cell r="B60" t="str">
            <v>Palena</v>
          </cell>
          <cell r="C60">
            <v>568</v>
          </cell>
          <cell r="D60">
            <v>12</v>
          </cell>
          <cell r="E60">
            <v>180</v>
          </cell>
          <cell r="F60">
            <v>760</v>
          </cell>
          <cell r="G60">
            <v>0.25263157894736843</v>
          </cell>
        </row>
        <row r="61">
          <cell r="B61" t="str">
            <v>Canela</v>
          </cell>
          <cell r="C61">
            <v>2772</v>
          </cell>
          <cell r="D61">
            <v>43</v>
          </cell>
          <cell r="E61">
            <v>892</v>
          </cell>
          <cell r="F61">
            <v>3707</v>
          </cell>
          <cell r="G61">
            <v>0.25222551928783382</v>
          </cell>
        </row>
        <row r="62">
          <cell r="B62" t="str">
            <v>Paredones</v>
          </cell>
          <cell r="C62">
            <v>1801</v>
          </cell>
          <cell r="D62">
            <v>10</v>
          </cell>
          <cell r="E62">
            <v>596</v>
          </cell>
          <cell r="F62">
            <v>2407</v>
          </cell>
          <cell r="G62">
            <v>0.25176568342334854</v>
          </cell>
        </row>
        <row r="63">
          <cell r="B63" t="str">
            <v>Cobquecura</v>
          </cell>
          <cell r="C63">
            <v>1663</v>
          </cell>
          <cell r="D63">
            <v>2</v>
          </cell>
          <cell r="E63">
            <v>546</v>
          </cell>
          <cell r="F63">
            <v>2211</v>
          </cell>
          <cell r="G63">
            <v>0.24785165083672547</v>
          </cell>
        </row>
        <row r="64">
          <cell r="B64" t="str">
            <v>Litueche</v>
          </cell>
          <cell r="C64">
            <v>1581</v>
          </cell>
          <cell r="D64">
            <v>23</v>
          </cell>
          <cell r="E64">
            <v>476</v>
          </cell>
          <cell r="F64">
            <v>2080</v>
          </cell>
          <cell r="G64">
            <v>0.23990384615384616</v>
          </cell>
        </row>
        <row r="65">
          <cell r="B65" t="str">
            <v>Chile Chico</v>
          </cell>
          <cell r="C65">
            <v>1398</v>
          </cell>
          <cell r="D65">
            <v>71</v>
          </cell>
          <cell r="E65">
            <v>366</v>
          </cell>
          <cell r="F65">
            <v>1835</v>
          </cell>
          <cell r="G65">
            <v>0.23814713896457765</v>
          </cell>
        </row>
        <row r="66">
          <cell r="B66" t="str">
            <v>La Ligua</v>
          </cell>
          <cell r="C66">
            <v>8660</v>
          </cell>
          <cell r="D66">
            <v>84</v>
          </cell>
          <cell r="E66">
            <v>2481</v>
          </cell>
          <cell r="F66">
            <v>11225</v>
          </cell>
          <cell r="G66">
            <v>0.2285077951002227</v>
          </cell>
        </row>
        <row r="67">
          <cell r="B67" t="str">
            <v>Concón</v>
          </cell>
          <cell r="C67">
            <v>8920</v>
          </cell>
          <cell r="D67">
            <v>270</v>
          </cell>
          <cell r="E67">
            <v>2371</v>
          </cell>
          <cell r="F67">
            <v>11561</v>
          </cell>
          <cell r="G67">
            <v>0.22844044632817231</v>
          </cell>
        </row>
        <row r="68">
          <cell r="B68" t="str">
            <v>Cochrane</v>
          </cell>
          <cell r="C68">
            <v>898</v>
          </cell>
          <cell r="D68">
            <v>83</v>
          </cell>
          <cell r="E68">
            <v>179</v>
          </cell>
          <cell r="F68">
            <v>1160</v>
          </cell>
          <cell r="G68">
            <v>0.22586206896551725</v>
          </cell>
        </row>
        <row r="69">
          <cell r="B69" t="str">
            <v>San Fabián</v>
          </cell>
          <cell r="C69">
            <v>987</v>
          </cell>
          <cell r="D69">
            <v>22</v>
          </cell>
          <cell r="E69">
            <v>252</v>
          </cell>
          <cell r="F69">
            <v>1261</v>
          </cell>
          <cell r="G69">
            <v>0.21728786677240286</v>
          </cell>
        </row>
        <row r="70">
          <cell r="B70" t="str">
            <v>Porvenir</v>
          </cell>
          <cell r="C70">
            <v>1491</v>
          </cell>
          <cell r="D70">
            <v>40</v>
          </cell>
          <cell r="E70">
            <v>369</v>
          </cell>
          <cell r="F70">
            <v>1900</v>
          </cell>
          <cell r="G70">
            <v>0.21526315789473685</v>
          </cell>
        </row>
        <row r="71">
          <cell r="B71" t="str">
            <v>Cisnes</v>
          </cell>
          <cell r="C71">
            <v>1558</v>
          </cell>
          <cell r="D71">
            <v>56</v>
          </cell>
          <cell r="E71">
            <v>365</v>
          </cell>
          <cell r="F71">
            <v>1979</v>
          </cell>
          <cell r="G71">
            <v>0.21273370389085397</v>
          </cell>
        </row>
        <row r="72">
          <cell r="B72" t="str">
            <v>Empedrado</v>
          </cell>
          <cell r="C72">
            <v>1130</v>
          </cell>
          <cell r="D72">
            <v>17</v>
          </cell>
          <cell r="E72">
            <v>286</v>
          </cell>
          <cell r="F72">
            <v>1433</v>
          </cell>
          <cell r="G72">
            <v>0.21144452198185626</v>
          </cell>
        </row>
        <row r="73">
          <cell r="B73" t="str">
            <v>Cochamó</v>
          </cell>
          <cell r="C73">
            <v>1323</v>
          </cell>
          <cell r="D73">
            <v>69</v>
          </cell>
          <cell r="E73">
            <v>284</v>
          </cell>
          <cell r="F73">
            <v>1676</v>
          </cell>
          <cell r="G73">
            <v>0.21062052505966586</v>
          </cell>
        </row>
        <row r="74">
          <cell r="B74" t="str">
            <v>Curepto</v>
          </cell>
          <cell r="C74">
            <v>3102</v>
          </cell>
          <cell r="D74">
            <v>18</v>
          </cell>
          <cell r="E74">
            <v>806</v>
          </cell>
          <cell r="F74">
            <v>3926</v>
          </cell>
          <cell r="G74">
            <v>0.20988283239938868</v>
          </cell>
        </row>
        <row r="75">
          <cell r="B75" t="str">
            <v>Casablanca</v>
          </cell>
          <cell r="C75">
            <v>5910</v>
          </cell>
          <cell r="D75">
            <v>35</v>
          </cell>
          <cell r="E75">
            <v>1522</v>
          </cell>
          <cell r="F75">
            <v>7467</v>
          </cell>
          <cell r="G75">
            <v>0.20851747689835276</v>
          </cell>
        </row>
        <row r="76">
          <cell r="B76" t="str">
            <v>María Elena</v>
          </cell>
          <cell r="C76">
            <v>2135</v>
          </cell>
          <cell r="D76">
            <v>12</v>
          </cell>
          <cell r="E76">
            <v>542</v>
          </cell>
          <cell r="F76">
            <v>2689</v>
          </cell>
          <cell r="G76">
            <v>0.20602454444031237</v>
          </cell>
        </row>
        <row r="77">
          <cell r="B77" t="str">
            <v>Ránquil</v>
          </cell>
          <cell r="C77">
            <v>1639</v>
          </cell>
          <cell r="D77">
            <v>10</v>
          </cell>
          <cell r="E77">
            <v>397</v>
          </cell>
          <cell r="F77">
            <v>2046</v>
          </cell>
          <cell r="G77">
            <v>0.19892473118279569</v>
          </cell>
        </row>
        <row r="78">
          <cell r="B78" t="str">
            <v>Tiltil</v>
          </cell>
          <cell r="C78">
            <v>3963</v>
          </cell>
          <cell r="D78">
            <v>11</v>
          </cell>
          <cell r="E78">
            <v>942</v>
          </cell>
          <cell r="F78">
            <v>4916</v>
          </cell>
          <cell r="G78">
            <v>0.19385679414157853</v>
          </cell>
        </row>
        <row r="79">
          <cell r="B79" t="str">
            <v>Melipeuco</v>
          </cell>
          <cell r="C79">
            <v>1617</v>
          </cell>
          <cell r="D79">
            <v>20</v>
          </cell>
          <cell r="E79">
            <v>364</v>
          </cell>
          <cell r="F79">
            <v>2001</v>
          </cell>
          <cell r="G79">
            <v>0.19190404797601199</v>
          </cell>
        </row>
        <row r="80">
          <cell r="B80" t="str">
            <v>Corral</v>
          </cell>
          <cell r="C80">
            <v>1581</v>
          </cell>
          <cell r="D80">
            <v>19</v>
          </cell>
          <cell r="E80">
            <v>354</v>
          </cell>
          <cell r="F80">
            <v>1954</v>
          </cell>
          <cell r="G80">
            <v>0.19089048106448311</v>
          </cell>
        </row>
        <row r="81">
          <cell r="B81" t="str">
            <v>Vicuña</v>
          </cell>
          <cell r="C81">
            <v>6638</v>
          </cell>
          <cell r="D81">
            <v>78</v>
          </cell>
          <cell r="E81">
            <v>1474</v>
          </cell>
          <cell r="F81">
            <v>8190</v>
          </cell>
          <cell r="G81">
            <v>0.18949938949938949</v>
          </cell>
        </row>
        <row r="82">
          <cell r="B82" t="str">
            <v>Curacautín</v>
          </cell>
          <cell r="C82">
            <v>4956</v>
          </cell>
          <cell r="D82">
            <v>117</v>
          </cell>
          <cell r="E82">
            <v>1039</v>
          </cell>
          <cell r="F82">
            <v>6112</v>
          </cell>
          <cell r="G82">
            <v>0.18913612565445026</v>
          </cell>
        </row>
        <row r="83">
          <cell r="B83" t="str">
            <v>Colbún</v>
          </cell>
          <cell r="C83">
            <v>4771</v>
          </cell>
          <cell r="D83">
            <v>36</v>
          </cell>
          <cell r="E83">
            <v>1064</v>
          </cell>
          <cell r="F83">
            <v>5871</v>
          </cell>
          <cell r="G83">
            <v>0.18736160790325329</v>
          </cell>
        </row>
        <row r="84">
          <cell r="B84" t="str">
            <v>Freirina</v>
          </cell>
          <cell r="C84">
            <v>1614</v>
          </cell>
          <cell r="D84">
            <v>11</v>
          </cell>
          <cell r="E84">
            <v>360</v>
          </cell>
          <cell r="F84">
            <v>1985</v>
          </cell>
          <cell r="G84">
            <v>0.18690176322418137</v>
          </cell>
        </row>
        <row r="85">
          <cell r="B85" t="str">
            <v>Combarbalá</v>
          </cell>
          <cell r="C85">
            <v>4265</v>
          </cell>
          <cell r="D85">
            <v>92</v>
          </cell>
          <cell r="E85">
            <v>878</v>
          </cell>
          <cell r="F85">
            <v>5235</v>
          </cell>
          <cell r="G85">
            <v>0.18529130850047756</v>
          </cell>
        </row>
        <row r="86">
          <cell r="B86" t="str">
            <v>Panguipulli</v>
          </cell>
          <cell r="C86">
            <v>9115</v>
          </cell>
          <cell r="D86">
            <v>326</v>
          </cell>
          <cell r="E86">
            <v>1742</v>
          </cell>
          <cell r="F86">
            <v>11183</v>
          </cell>
          <cell r="G86">
            <v>0.18492354466601091</v>
          </cell>
        </row>
        <row r="87">
          <cell r="B87" t="str">
            <v>Petorca</v>
          </cell>
          <cell r="C87">
            <v>2689</v>
          </cell>
          <cell r="D87">
            <v>14</v>
          </cell>
          <cell r="E87">
            <v>589</v>
          </cell>
          <cell r="F87">
            <v>3292</v>
          </cell>
          <cell r="G87">
            <v>0.18317132442284326</v>
          </cell>
        </row>
        <row r="88">
          <cell r="B88" t="str">
            <v>Juan Fernández</v>
          </cell>
          <cell r="C88">
            <v>210</v>
          </cell>
          <cell r="D88">
            <v>2</v>
          </cell>
          <cell r="E88">
            <v>45</v>
          </cell>
          <cell r="F88">
            <v>257</v>
          </cell>
          <cell r="G88">
            <v>0.1828793774319066</v>
          </cell>
        </row>
        <row r="89">
          <cell r="B89" t="str">
            <v>Lago Ranco</v>
          </cell>
          <cell r="C89">
            <v>2811</v>
          </cell>
          <cell r="D89">
            <v>19</v>
          </cell>
          <cell r="E89">
            <v>601</v>
          </cell>
          <cell r="F89">
            <v>3431</v>
          </cell>
          <cell r="G89">
            <v>0.18070533372194694</v>
          </cell>
        </row>
        <row r="90">
          <cell r="B90" t="str">
            <v>Monte Patria</v>
          </cell>
          <cell r="C90">
            <v>8379</v>
          </cell>
          <cell r="D90">
            <v>22</v>
          </cell>
          <cell r="E90">
            <v>1825</v>
          </cell>
          <cell r="F90">
            <v>10226</v>
          </cell>
          <cell r="G90">
            <v>0.18061803246626246</v>
          </cell>
        </row>
        <row r="91">
          <cell r="B91" t="str">
            <v>Quilaco</v>
          </cell>
          <cell r="C91">
            <v>1176</v>
          </cell>
          <cell r="D91">
            <v>3</v>
          </cell>
          <cell r="E91">
            <v>256</v>
          </cell>
          <cell r="F91">
            <v>1435</v>
          </cell>
          <cell r="G91">
            <v>0.18048780487804877</v>
          </cell>
        </row>
        <row r="92">
          <cell r="B92" t="str">
            <v>Lonquimay</v>
          </cell>
          <cell r="C92">
            <v>2844</v>
          </cell>
          <cell r="D92">
            <v>64</v>
          </cell>
          <cell r="E92">
            <v>555</v>
          </cell>
          <cell r="F92">
            <v>3463</v>
          </cell>
          <cell r="G92">
            <v>0.17874675137164309</v>
          </cell>
        </row>
        <row r="93">
          <cell r="B93" t="str">
            <v>Contulmo</v>
          </cell>
          <cell r="C93">
            <v>1647</v>
          </cell>
          <cell r="D93">
            <v>20</v>
          </cell>
          <cell r="E93">
            <v>335</v>
          </cell>
          <cell r="F93">
            <v>2002</v>
          </cell>
          <cell r="G93">
            <v>0.17732267732267731</v>
          </cell>
        </row>
        <row r="94">
          <cell r="B94" t="str">
            <v>Coquimbo</v>
          </cell>
          <cell r="C94">
            <v>41988</v>
          </cell>
          <cell r="D94">
            <v>1072</v>
          </cell>
          <cell r="E94">
            <v>7884</v>
          </cell>
          <cell r="F94">
            <v>50944</v>
          </cell>
          <cell r="G94">
            <v>0.17580087939698494</v>
          </cell>
        </row>
        <row r="95">
          <cell r="B95" t="str">
            <v>Santa Juana</v>
          </cell>
          <cell r="C95">
            <v>3489</v>
          </cell>
          <cell r="D95">
            <v>50</v>
          </cell>
          <cell r="E95">
            <v>690</v>
          </cell>
          <cell r="F95">
            <v>4229</v>
          </cell>
          <cell r="G95">
            <v>0.17498226531094821</v>
          </cell>
        </row>
        <row r="96">
          <cell r="B96" t="str">
            <v>Viña del Mar</v>
          </cell>
          <cell r="C96">
            <v>82312</v>
          </cell>
          <cell r="D96">
            <v>5536</v>
          </cell>
          <cell r="E96">
            <v>11771</v>
          </cell>
          <cell r="F96">
            <v>99619</v>
          </cell>
          <cell r="G96">
            <v>0.17373191860990372</v>
          </cell>
        </row>
        <row r="97">
          <cell r="B97" t="str">
            <v>Pumanque</v>
          </cell>
          <cell r="C97">
            <v>915</v>
          </cell>
          <cell r="D97">
            <v>13</v>
          </cell>
          <cell r="E97">
            <v>179</v>
          </cell>
          <cell r="F97">
            <v>1107</v>
          </cell>
          <cell r="G97">
            <v>0.17344173441734417</v>
          </cell>
        </row>
        <row r="98">
          <cell r="B98" t="str">
            <v>Chaitén</v>
          </cell>
          <cell r="C98">
            <v>1906</v>
          </cell>
          <cell r="D98">
            <v>13</v>
          </cell>
          <cell r="E98">
            <v>386</v>
          </cell>
          <cell r="F98">
            <v>2305</v>
          </cell>
          <cell r="G98">
            <v>0.17310195227765726</v>
          </cell>
        </row>
        <row r="99">
          <cell r="B99" t="str">
            <v>Alhué</v>
          </cell>
          <cell r="C99">
            <v>1176</v>
          </cell>
          <cell r="D99">
            <v>10</v>
          </cell>
          <cell r="E99">
            <v>233</v>
          </cell>
          <cell r="F99">
            <v>1419</v>
          </cell>
          <cell r="G99">
            <v>0.17124735729386892</v>
          </cell>
        </row>
        <row r="100">
          <cell r="B100" t="str">
            <v>Isla de Pascua</v>
          </cell>
          <cell r="C100">
            <v>1174</v>
          </cell>
          <cell r="D100">
            <v>16</v>
          </cell>
          <cell r="E100">
            <v>226</v>
          </cell>
          <cell r="F100">
            <v>1416</v>
          </cell>
          <cell r="G100">
            <v>0.17090395480225989</v>
          </cell>
        </row>
        <row r="101">
          <cell r="B101" t="str">
            <v>Illapel</v>
          </cell>
          <cell r="C101">
            <v>8204</v>
          </cell>
          <cell r="D101">
            <v>215</v>
          </cell>
          <cell r="E101">
            <v>1449</v>
          </cell>
          <cell r="F101">
            <v>9868</v>
          </cell>
          <cell r="G101">
            <v>0.16862586137008512</v>
          </cell>
        </row>
        <row r="102">
          <cell r="B102" t="str">
            <v>San Pedro</v>
          </cell>
          <cell r="C102">
            <v>2084</v>
          </cell>
          <cell r="D102">
            <v>13</v>
          </cell>
          <cell r="E102">
            <v>408</v>
          </cell>
          <cell r="F102">
            <v>2505</v>
          </cell>
          <cell r="G102">
            <v>0.16806387225548902</v>
          </cell>
        </row>
        <row r="103">
          <cell r="B103" t="str">
            <v>Lolol</v>
          </cell>
          <cell r="C103">
            <v>1634</v>
          </cell>
          <cell r="D103">
            <v>15</v>
          </cell>
          <cell r="E103">
            <v>314</v>
          </cell>
          <cell r="F103">
            <v>1963</v>
          </cell>
          <cell r="G103">
            <v>0.16760061130922058</v>
          </cell>
        </row>
        <row r="104">
          <cell r="B104" t="str">
            <v>Diego de Almagro</v>
          </cell>
          <cell r="C104">
            <v>5349</v>
          </cell>
          <cell r="D104">
            <v>281</v>
          </cell>
          <cell r="E104">
            <v>794</v>
          </cell>
          <cell r="F104">
            <v>6424</v>
          </cell>
          <cell r="G104">
            <v>0.16734122042341221</v>
          </cell>
        </row>
        <row r="105">
          <cell r="B105" t="str">
            <v>Maule</v>
          </cell>
          <cell r="C105">
            <v>4479</v>
          </cell>
          <cell r="D105">
            <v>7</v>
          </cell>
          <cell r="E105">
            <v>893</v>
          </cell>
          <cell r="F105">
            <v>5379</v>
          </cell>
          <cell r="G105">
            <v>0.16731734523145567</v>
          </cell>
        </row>
        <row r="106">
          <cell r="B106" t="str">
            <v>Curacaví</v>
          </cell>
          <cell r="C106">
            <v>6370</v>
          </cell>
          <cell r="D106">
            <v>63</v>
          </cell>
          <cell r="E106">
            <v>1203</v>
          </cell>
          <cell r="F106">
            <v>7636</v>
          </cell>
          <cell r="G106">
            <v>0.16579360921948663</v>
          </cell>
        </row>
        <row r="107">
          <cell r="B107" t="str">
            <v>Mariquina</v>
          </cell>
          <cell r="C107">
            <v>4795</v>
          </cell>
          <cell r="D107">
            <v>9</v>
          </cell>
          <cell r="E107">
            <v>938</v>
          </cell>
          <cell r="F107">
            <v>5742</v>
          </cell>
          <cell r="G107">
            <v>0.16492511320097528</v>
          </cell>
        </row>
        <row r="108">
          <cell r="B108" t="str">
            <v>Futrono</v>
          </cell>
          <cell r="C108">
            <v>3926</v>
          </cell>
          <cell r="D108">
            <v>109</v>
          </cell>
          <cell r="E108">
            <v>663</v>
          </cell>
          <cell r="F108">
            <v>4698</v>
          </cell>
          <cell r="G108">
            <v>0.1643252447850149</v>
          </cell>
        </row>
        <row r="109">
          <cell r="B109" t="str">
            <v>Quilleco</v>
          </cell>
          <cell r="C109">
            <v>2851</v>
          </cell>
          <cell r="D109">
            <v>19</v>
          </cell>
          <cell r="E109">
            <v>541</v>
          </cell>
          <cell r="F109">
            <v>3411</v>
          </cell>
          <cell r="G109">
            <v>0.16417472881852829</v>
          </cell>
        </row>
        <row r="110">
          <cell r="B110" t="str">
            <v>Taltal</v>
          </cell>
          <cell r="C110">
            <v>2716</v>
          </cell>
          <cell r="D110">
            <v>94</v>
          </cell>
          <cell r="E110">
            <v>436</v>
          </cell>
          <cell r="F110">
            <v>3246</v>
          </cell>
          <cell r="G110">
            <v>0.16327788046826863</v>
          </cell>
        </row>
        <row r="111">
          <cell r="B111" t="str">
            <v>Marchihue</v>
          </cell>
          <cell r="C111">
            <v>1899</v>
          </cell>
          <cell r="D111">
            <v>9</v>
          </cell>
          <cell r="E111">
            <v>361</v>
          </cell>
          <cell r="F111">
            <v>2269</v>
          </cell>
          <cell r="G111">
            <v>0.1630674305861613</v>
          </cell>
        </row>
        <row r="112">
          <cell r="B112" t="str">
            <v>Santiago</v>
          </cell>
          <cell r="C112">
            <v>64979</v>
          </cell>
          <cell r="D112">
            <v>3189</v>
          </cell>
          <cell r="E112">
            <v>9346</v>
          </cell>
          <cell r="F112">
            <v>77514</v>
          </cell>
          <cell r="G112">
            <v>0.1617127228629667</v>
          </cell>
        </row>
        <row r="113">
          <cell r="B113" t="str">
            <v>Puerto Octay</v>
          </cell>
          <cell r="C113">
            <v>2710</v>
          </cell>
          <cell r="D113">
            <v>21</v>
          </cell>
          <cell r="E113">
            <v>498</v>
          </cell>
          <cell r="F113">
            <v>3229</v>
          </cell>
          <cell r="G113">
            <v>0.160730876432332</v>
          </cell>
        </row>
        <row r="114">
          <cell r="B114" t="str">
            <v>Guaitecas</v>
          </cell>
          <cell r="C114">
            <v>388</v>
          </cell>
          <cell r="D114">
            <v>0</v>
          </cell>
          <cell r="E114">
            <v>74</v>
          </cell>
          <cell r="F114">
            <v>462</v>
          </cell>
          <cell r="G114">
            <v>0.16017316017316016</v>
          </cell>
        </row>
        <row r="115">
          <cell r="B115" t="str">
            <v>Dalcahue</v>
          </cell>
          <cell r="C115">
            <v>2820</v>
          </cell>
          <cell r="D115">
            <v>6</v>
          </cell>
          <cell r="E115">
            <v>523</v>
          </cell>
          <cell r="F115">
            <v>3349</v>
          </cell>
          <cell r="G115">
            <v>0.15795759928336817</v>
          </cell>
        </row>
        <row r="116">
          <cell r="B116" t="str">
            <v>Pirque</v>
          </cell>
          <cell r="C116">
            <v>4152</v>
          </cell>
          <cell r="D116">
            <v>38</v>
          </cell>
          <cell r="E116">
            <v>736</v>
          </cell>
          <cell r="F116">
            <v>4926</v>
          </cell>
          <cell r="G116">
            <v>0.15712545676004872</v>
          </cell>
        </row>
        <row r="117">
          <cell r="B117" t="str">
            <v>Yungay</v>
          </cell>
          <cell r="C117">
            <v>4655</v>
          </cell>
          <cell r="D117">
            <v>26</v>
          </cell>
          <cell r="E117">
            <v>831</v>
          </cell>
          <cell r="F117">
            <v>5512</v>
          </cell>
          <cell r="G117">
            <v>0.15547895500725689</v>
          </cell>
        </row>
        <row r="118">
          <cell r="B118" t="str">
            <v>San Rafael</v>
          </cell>
          <cell r="C118">
            <v>2020</v>
          </cell>
          <cell r="D118">
            <v>22</v>
          </cell>
          <cell r="E118">
            <v>348</v>
          </cell>
          <cell r="F118">
            <v>2390</v>
          </cell>
          <cell r="G118">
            <v>0.15481171548117154</v>
          </cell>
        </row>
        <row r="119">
          <cell r="B119" t="str">
            <v>Salamanca</v>
          </cell>
          <cell r="C119">
            <v>6367</v>
          </cell>
          <cell r="D119">
            <v>141</v>
          </cell>
          <cell r="E119">
            <v>1024</v>
          </cell>
          <cell r="F119">
            <v>7532</v>
          </cell>
          <cell r="G119">
            <v>0.15467339352097717</v>
          </cell>
        </row>
        <row r="120">
          <cell r="B120" t="str">
            <v>Cunco</v>
          </cell>
          <cell r="C120">
            <v>5051</v>
          </cell>
          <cell r="D120">
            <v>40</v>
          </cell>
          <cell r="E120">
            <v>884</v>
          </cell>
          <cell r="F120">
            <v>5975</v>
          </cell>
          <cell r="G120">
            <v>0.15464435146443514</v>
          </cell>
        </row>
        <row r="121">
          <cell r="B121" t="str">
            <v>San Clemente</v>
          </cell>
          <cell r="C121">
            <v>9742</v>
          </cell>
          <cell r="D121">
            <v>58</v>
          </cell>
          <cell r="E121">
            <v>1721</v>
          </cell>
          <cell r="F121">
            <v>11521</v>
          </cell>
          <cell r="G121">
            <v>0.1544136793681104</v>
          </cell>
        </row>
        <row r="122">
          <cell r="B122" t="str">
            <v>Yumbel</v>
          </cell>
          <cell r="C122">
            <v>5660</v>
          </cell>
          <cell r="D122">
            <v>42</v>
          </cell>
          <cell r="E122">
            <v>987</v>
          </cell>
          <cell r="F122">
            <v>6689</v>
          </cell>
          <cell r="G122">
            <v>0.15383465390940348</v>
          </cell>
        </row>
        <row r="123">
          <cell r="B123" t="str">
            <v>Chonchi</v>
          </cell>
          <cell r="C123">
            <v>3317</v>
          </cell>
          <cell r="D123">
            <v>35</v>
          </cell>
          <cell r="E123">
            <v>568</v>
          </cell>
          <cell r="F123">
            <v>3920</v>
          </cell>
          <cell r="G123">
            <v>0.15382653061224491</v>
          </cell>
        </row>
        <row r="124">
          <cell r="B124" t="str">
            <v>Pencahue</v>
          </cell>
          <cell r="C124">
            <v>2157</v>
          </cell>
          <cell r="D124">
            <v>43</v>
          </cell>
          <cell r="E124">
            <v>347</v>
          </cell>
          <cell r="F124">
            <v>2547</v>
          </cell>
          <cell r="G124">
            <v>0.15312131919905772</v>
          </cell>
        </row>
        <row r="125">
          <cell r="B125" t="str">
            <v>Tocopilla</v>
          </cell>
          <cell r="C125">
            <v>6217</v>
          </cell>
          <cell r="D125">
            <v>152</v>
          </cell>
          <cell r="E125">
            <v>970</v>
          </cell>
          <cell r="F125">
            <v>7339</v>
          </cell>
          <cell r="G125">
            <v>0.15288186401417087</v>
          </cell>
        </row>
        <row r="126">
          <cell r="B126" t="str">
            <v>Constitución</v>
          </cell>
          <cell r="C126">
            <v>12067</v>
          </cell>
          <cell r="D126">
            <v>223</v>
          </cell>
          <cell r="E126">
            <v>1949</v>
          </cell>
          <cell r="F126">
            <v>14239</v>
          </cell>
          <cell r="G126">
            <v>0.15253880188215466</v>
          </cell>
        </row>
        <row r="127">
          <cell r="B127" t="str">
            <v>Natales</v>
          </cell>
          <cell r="C127">
            <v>5617</v>
          </cell>
          <cell r="D127">
            <v>131</v>
          </cell>
          <cell r="E127">
            <v>880</v>
          </cell>
          <cell r="F127">
            <v>6628</v>
          </cell>
          <cell r="G127">
            <v>0.15253470126735064</v>
          </cell>
        </row>
        <row r="128">
          <cell r="B128" t="str">
            <v>Chillán Viejo</v>
          </cell>
          <cell r="C128">
            <v>5975</v>
          </cell>
          <cell r="D128">
            <v>34</v>
          </cell>
          <cell r="E128">
            <v>1029</v>
          </cell>
          <cell r="F128">
            <v>7038</v>
          </cell>
          <cell r="G128">
            <v>0.15103722648479681</v>
          </cell>
        </row>
        <row r="129">
          <cell r="B129" t="str">
            <v>Río Claro</v>
          </cell>
          <cell r="C129">
            <v>3277</v>
          </cell>
          <cell r="D129">
            <v>14</v>
          </cell>
          <cell r="E129">
            <v>568</v>
          </cell>
          <cell r="F129">
            <v>3859</v>
          </cell>
          <cell r="G129">
            <v>0.15081627364602229</v>
          </cell>
        </row>
        <row r="130">
          <cell r="B130" t="str">
            <v>Puerto Varas</v>
          </cell>
          <cell r="C130">
            <v>8511</v>
          </cell>
          <cell r="D130">
            <v>133</v>
          </cell>
          <cell r="E130">
            <v>1378</v>
          </cell>
          <cell r="F130">
            <v>10022</v>
          </cell>
          <cell r="G130">
            <v>0.15076830971861904</v>
          </cell>
        </row>
        <row r="131">
          <cell r="B131" t="str">
            <v>Tucapel</v>
          </cell>
          <cell r="C131">
            <v>3572</v>
          </cell>
          <cell r="D131">
            <v>33</v>
          </cell>
          <cell r="E131">
            <v>590</v>
          </cell>
          <cell r="F131">
            <v>4195</v>
          </cell>
          <cell r="G131">
            <v>0.14851013110846245</v>
          </cell>
        </row>
        <row r="132">
          <cell r="B132" t="str">
            <v>Río Negro</v>
          </cell>
          <cell r="C132">
            <v>4224</v>
          </cell>
          <cell r="D132">
            <v>51</v>
          </cell>
          <cell r="E132">
            <v>678</v>
          </cell>
          <cell r="F132">
            <v>4953</v>
          </cell>
          <cell r="G132">
            <v>0.14718352513628105</v>
          </cell>
        </row>
        <row r="133">
          <cell r="B133" t="str">
            <v>Río Bueno</v>
          </cell>
          <cell r="C133">
            <v>9333</v>
          </cell>
          <cell r="D133">
            <v>97</v>
          </cell>
          <cell r="E133">
            <v>1510</v>
          </cell>
          <cell r="F133">
            <v>10940</v>
          </cell>
          <cell r="G133">
            <v>0.14689213893967093</v>
          </cell>
        </row>
        <row r="134">
          <cell r="B134" t="str">
            <v>Portezuelo</v>
          </cell>
          <cell r="C134">
            <v>1489</v>
          </cell>
          <cell r="D134">
            <v>8</v>
          </cell>
          <cell r="E134">
            <v>248</v>
          </cell>
          <cell r="F134">
            <v>1745</v>
          </cell>
          <cell r="G134">
            <v>0.14670487106017191</v>
          </cell>
        </row>
        <row r="135">
          <cell r="B135" t="str">
            <v>Hualañe</v>
          </cell>
          <cell r="C135">
            <v>2656</v>
          </cell>
          <cell r="D135">
            <v>12</v>
          </cell>
          <cell r="E135">
            <v>433</v>
          </cell>
          <cell r="F135">
            <v>3101</v>
          </cell>
          <cell r="G135">
            <v>0.14350209609803288</v>
          </cell>
        </row>
        <row r="136">
          <cell r="B136" t="str">
            <v>Treguaco</v>
          </cell>
          <cell r="C136">
            <v>1529</v>
          </cell>
          <cell r="D136">
            <v>7</v>
          </cell>
          <cell r="E136">
            <v>249</v>
          </cell>
          <cell r="F136">
            <v>1785</v>
          </cell>
          <cell r="G136">
            <v>0.1434173669467787</v>
          </cell>
        </row>
        <row r="137">
          <cell r="B137" t="str">
            <v>Queilén</v>
          </cell>
          <cell r="C137">
            <v>1417</v>
          </cell>
          <cell r="D137">
            <v>6</v>
          </cell>
          <cell r="E137">
            <v>231</v>
          </cell>
          <cell r="F137">
            <v>1654</v>
          </cell>
          <cell r="G137">
            <v>0.14328899637243048</v>
          </cell>
        </row>
        <row r="138">
          <cell r="B138" t="str">
            <v>Andacollo</v>
          </cell>
          <cell r="C138">
            <v>2900</v>
          </cell>
          <cell r="D138">
            <v>108</v>
          </cell>
          <cell r="E138">
            <v>377</v>
          </cell>
          <cell r="F138">
            <v>3385</v>
          </cell>
          <cell r="G138">
            <v>0.14327917282127031</v>
          </cell>
        </row>
        <row r="139">
          <cell r="B139" t="str">
            <v>Pemuco</v>
          </cell>
          <cell r="C139">
            <v>2193</v>
          </cell>
          <cell r="D139">
            <v>15</v>
          </cell>
          <cell r="E139">
            <v>350</v>
          </cell>
          <cell r="F139">
            <v>2558</v>
          </cell>
          <cell r="G139">
            <v>0.14268960125097732</v>
          </cell>
        </row>
        <row r="140">
          <cell r="B140" t="str">
            <v>Placilla</v>
          </cell>
          <cell r="C140">
            <v>2107</v>
          </cell>
          <cell r="D140">
            <v>4</v>
          </cell>
          <cell r="E140">
            <v>341</v>
          </cell>
          <cell r="F140">
            <v>2452</v>
          </cell>
          <cell r="G140">
            <v>0.14070146818923329</v>
          </cell>
        </row>
        <row r="141">
          <cell r="B141" t="str">
            <v>Tirúa</v>
          </cell>
          <cell r="C141">
            <v>2429</v>
          </cell>
          <cell r="D141">
            <v>49</v>
          </cell>
          <cell r="E141">
            <v>348</v>
          </cell>
          <cell r="F141">
            <v>2826</v>
          </cell>
          <cell r="G141">
            <v>0.14048124557678698</v>
          </cell>
        </row>
        <row r="142">
          <cell r="B142" t="str">
            <v>Iquique</v>
          </cell>
          <cell r="C142">
            <v>51868</v>
          </cell>
          <cell r="D142">
            <v>1209</v>
          </cell>
          <cell r="E142">
            <v>7235</v>
          </cell>
          <cell r="F142">
            <v>60312</v>
          </cell>
          <cell r="G142">
            <v>0.14000530574346731</v>
          </cell>
        </row>
        <row r="143">
          <cell r="B143" t="str">
            <v>El Carmen</v>
          </cell>
          <cell r="C143">
            <v>3402</v>
          </cell>
          <cell r="D143">
            <v>19</v>
          </cell>
          <cell r="E143">
            <v>530</v>
          </cell>
          <cell r="F143">
            <v>3951</v>
          </cell>
          <cell r="G143">
            <v>0.13895216400911162</v>
          </cell>
        </row>
        <row r="144">
          <cell r="B144" t="str">
            <v>San Antonio</v>
          </cell>
          <cell r="C144">
            <v>23611</v>
          </cell>
          <cell r="D144">
            <v>282</v>
          </cell>
          <cell r="E144">
            <v>3514</v>
          </cell>
          <cell r="F144">
            <v>27407</v>
          </cell>
          <cell r="G144">
            <v>0.1385047615572664</v>
          </cell>
        </row>
        <row r="145">
          <cell r="B145" t="str">
            <v>Puqueldón</v>
          </cell>
          <cell r="C145">
            <v>1108</v>
          </cell>
          <cell r="D145">
            <v>16</v>
          </cell>
          <cell r="E145">
            <v>161</v>
          </cell>
          <cell r="F145">
            <v>1285</v>
          </cell>
          <cell r="G145">
            <v>0.13774319066147861</v>
          </cell>
        </row>
        <row r="146">
          <cell r="B146" t="str">
            <v>Rauco</v>
          </cell>
          <cell r="C146">
            <v>2285</v>
          </cell>
          <cell r="D146">
            <v>18</v>
          </cell>
          <cell r="E146">
            <v>347</v>
          </cell>
          <cell r="F146">
            <v>2650</v>
          </cell>
          <cell r="G146">
            <v>0.13773584905660377</v>
          </cell>
        </row>
        <row r="147">
          <cell r="B147" t="str">
            <v>Ninhue</v>
          </cell>
          <cell r="C147">
            <v>1649</v>
          </cell>
          <cell r="D147">
            <v>8</v>
          </cell>
          <cell r="E147">
            <v>255</v>
          </cell>
          <cell r="F147">
            <v>1912</v>
          </cell>
          <cell r="G147">
            <v>0.13755230125523013</v>
          </cell>
        </row>
        <row r="148">
          <cell r="B148" t="str">
            <v>Saavedra</v>
          </cell>
          <cell r="C148">
            <v>3723</v>
          </cell>
          <cell r="D148">
            <v>30</v>
          </cell>
          <cell r="E148">
            <v>558</v>
          </cell>
          <cell r="F148">
            <v>4311</v>
          </cell>
          <cell r="G148">
            <v>0.13639526791927628</v>
          </cell>
        </row>
        <row r="149">
          <cell r="B149" t="str">
            <v>Parral</v>
          </cell>
          <cell r="C149">
            <v>10095</v>
          </cell>
          <cell r="D149">
            <v>91</v>
          </cell>
          <cell r="E149">
            <v>1494</v>
          </cell>
          <cell r="F149">
            <v>11680</v>
          </cell>
          <cell r="G149">
            <v>0.13570205479452055</v>
          </cell>
        </row>
        <row r="150">
          <cell r="B150" t="str">
            <v>Romeral</v>
          </cell>
          <cell r="C150">
            <v>3173</v>
          </cell>
          <cell r="D150">
            <v>76</v>
          </cell>
          <cell r="E150">
            <v>420</v>
          </cell>
          <cell r="F150">
            <v>3669</v>
          </cell>
          <cell r="G150">
            <v>0.13518669937312619</v>
          </cell>
        </row>
        <row r="151">
          <cell r="B151" t="str">
            <v>Coltauco</v>
          </cell>
          <cell r="C151">
            <v>4264</v>
          </cell>
          <cell r="D151">
            <v>49</v>
          </cell>
          <cell r="E151">
            <v>612</v>
          </cell>
          <cell r="F151">
            <v>4925</v>
          </cell>
          <cell r="G151">
            <v>0.13421319796954315</v>
          </cell>
        </row>
        <row r="152">
          <cell r="B152" t="str">
            <v>Tomé</v>
          </cell>
          <cell r="C152">
            <v>13779</v>
          </cell>
          <cell r="D152">
            <v>133</v>
          </cell>
          <cell r="E152">
            <v>2003</v>
          </cell>
          <cell r="F152">
            <v>15915</v>
          </cell>
          <cell r="G152">
            <v>0.13421300659754948</v>
          </cell>
        </row>
        <row r="153">
          <cell r="B153" t="str">
            <v>Fresia</v>
          </cell>
          <cell r="C153">
            <v>3578</v>
          </cell>
          <cell r="D153">
            <v>63</v>
          </cell>
          <cell r="E153">
            <v>484</v>
          </cell>
          <cell r="F153">
            <v>4125</v>
          </cell>
          <cell r="G153">
            <v>0.13260606060606062</v>
          </cell>
        </row>
        <row r="154">
          <cell r="B154" t="str">
            <v>Chanco</v>
          </cell>
          <cell r="C154">
            <v>2442</v>
          </cell>
          <cell r="D154">
            <v>18</v>
          </cell>
          <cell r="E154">
            <v>353</v>
          </cell>
          <cell r="F154">
            <v>2813</v>
          </cell>
          <cell r="G154">
            <v>0.13188766441521507</v>
          </cell>
        </row>
        <row r="155">
          <cell r="B155" t="str">
            <v>Cauquenes</v>
          </cell>
          <cell r="C155">
            <v>11774</v>
          </cell>
          <cell r="D155">
            <v>159</v>
          </cell>
          <cell r="E155">
            <v>1625</v>
          </cell>
          <cell r="F155">
            <v>13558</v>
          </cell>
          <cell r="G155">
            <v>0.13158282932585927</v>
          </cell>
        </row>
        <row r="156">
          <cell r="B156" t="str">
            <v>Cabo de Hornos</v>
          </cell>
          <cell r="C156">
            <v>543</v>
          </cell>
          <cell r="D156">
            <v>12</v>
          </cell>
          <cell r="E156">
            <v>70</v>
          </cell>
          <cell r="F156">
            <v>625</v>
          </cell>
          <cell r="G156">
            <v>0.13120000000000001</v>
          </cell>
        </row>
        <row r="157">
          <cell r="B157" t="str">
            <v>Coyhaique</v>
          </cell>
          <cell r="C157">
            <v>13698</v>
          </cell>
          <cell r="D157">
            <v>471</v>
          </cell>
          <cell r="E157">
            <v>1584</v>
          </cell>
          <cell r="F157">
            <v>15753</v>
          </cell>
          <cell r="G157">
            <v>0.13045134260140925</v>
          </cell>
        </row>
        <row r="158">
          <cell r="B158" t="str">
            <v>Chépica</v>
          </cell>
          <cell r="C158">
            <v>3455</v>
          </cell>
          <cell r="D158">
            <v>28</v>
          </cell>
          <cell r="E158">
            <v>487</v>
          </cell>
          <cell r="F158">
            <v>3970</v>
          </cell>
          <cell r="G158">
            <v>0.12972292191435769</v>
          </cell>
        </row>
        <row r="159">
          <cell r="B159" t="str">
            <v>Hualaihué</v>
          </cell>
          <cell r="C159">
            <v>2222</v>
          </cell>
          <cell r="D159">
            <v>61</v>
          </cell>
          <cell r="E159">
            <v>270</v>
          </cell>
          <cell r="F159">
            <v>2553</v>
          </cell>
          <cell r="G159">
            <v>0.12965139052095573</v>
          </cell>
        </row>
        <row r="160">
          <cell r="B160" t="str">
            <v>Victoria</v>
          </cell>
          <cell r="C160">
            <v>9233</v>
          </cell>
          <cell r="D160">
            <v>103</v>
          </cell>
          <cell r="E160">
            <v>1268</v>
          </cell>
          <cell r="F160">
            <v>10604</v>
          </cell>
          <cell r="G160">
            <v>0.12929083364768013</v>
          </cell>
        </row>
        <row r="161">
          <cell r="B161" t="str">
            <v>Nancagua</v>
          </cell>
          <cell r="C161">
            <v>3924</v>
          </cell>
          <cell r="D161">
            <v>9</v>
          </cell>
          <cell r="E161">
            <v>573</v>
          </cell>
          <cell r="F161">
            <v>4506</v>
          </cell>
          <cell r="G161">
            <v>0.12916111850865514</v>
          </cell>
        </row>
        <row r="162">
          <cell r="B162" t="str">
            <v>Purranque</v>
          </cell>
          <cell r="C162">
            <v>5734</v>
          </cell>
          <cell r="D162">
            <v>45</v>
          </cell>
          <cell r="E162">
            <v>799</v>
          </cell>
          <cell r="F162">
            <v>6578</v>
          </cell>
          <cell r="G162">
            <v>0.1283064761325631</v>
          </cell>
        </row>
        <row r="163">
          <cell r="B163" t="str">
            <v>Providencia</v>
          </cell>
          <cell r="C163">
            <v>44629</v>
          </cell>
          <cell r="D163">
            <v>2194</v>
          </cell>
          <cell r="E163">
            <v>4360</v>
          </cell>
          <cell r="F163">
            <v>51183</v>
          </cell>
          <cell r="G163">
            <v>0.12805032921087078</v>
          </cell>
        </row>
        <row r="164">
          <cell r="B164" t="str">
            <v>Paine</v>
          </cell>
          <cell r="C164">
            <v>12461</v>
          </cell>
          <cell r="D164">
            <v>80</v>
          </cell>
          <cell r="E164">
            <v>1737</v>
          </cell>
          <cell r="F164">
            <v>14278</v>
          </cell>
          <cell r="G164">
            <v>0.12725871970864266</v>
          </cell>
        </row>
        <row r="165">
          <cell r="B165" t="str">
            <v>Pelarco</v>
          </cell>
          <cell r="C165">
            <v>1956</v>
          </cell>
          <cell r="D165">
            <v>11</v>
          </cell>
          <cell r="E165">
            <v>274</v>
          </cell>
          <cell r="F165">
            <v>2241</v>
          </cell>
          <cell r="G165">
            <v>0.12717536813922356</v>
          </cell>
        </row>
        <row r="166">
          <cell r="B166" t="str">
            <v>Cabildo</v>
          </cell>
          <cell r="C166">
            <v>4712</v>
          </cell>
          <cell r="D166">
            <v>42</v>
          </cell>
          <cell r="E166">
            <v>637</v>
          </cell>
          <cell r="F166">
            <v>5391</v>
          </cell>
          <cell r="G166">
            <v>0.1259506585049156</v>
          </cell>
        </row>
        <row r="167">
          <cell r="B167" t="str">
            <v>Peralillo</v>
          </cell>
          <cell r="C167">
            <v>2696</v>
          </cell>
          <cell r="D167">
            <v>7</v>
          </cell>
          <cell r="E167">
            <v>381</v>
          </cell>
          <cell r="F167">
            <v>3084</v>
          </cell>
          <cell r="G167">
            <v>0.12581063553826199</v>
          </cell>
        </row>
        <row r="168">
          <cell r="B168" t="str">
            <v>Quemchi</v>
          </cell>
          <cell r="C168">
            <v>2400</v>
          </cell>
          <cell r="D168">
            <v>24</v>
          </cell>
          <cell r="E168">
            <v>321</v>
          </cell>
          <cell r="F168">
            <v>2745</v>
          </cell>
          <cell r="G168">
            <v>0.12568306010928962</v>
          </cell>
        </row>
        <row r="169">
          <cell r="B169" t="str">
            <v>San Fernando</v>
          </cell>
          <cell r="C169">
            <v>17123</v>
          </cell>
          <cell r="D169">
            <v>253</v>
          </cell>
          <cell r="E169">
            <v>2201</v>
          </cell>
          <cell r="F169">
            <v>19577</v>
          </cell>
          <cell r="G169">
            <v>0.12535117740205343</v>
          </cell>
        </row>
        <row r="170">
          <cell r="B170" t="str">
            <v>San Ignacio</v>
          </cell>
          <cell r="C170">
            <v>4351</v>
          </cell>
          <cell r="D170">
            <v>22</v>
          </cell>
          <cell r="E170">
            <v>600</v>
          </cell>
          <cell r="F170">
            <v>4973</v>
          </cell>
          <cell r="G170">
            <v>0.12507540719887392</v>
          </cell>
        </row>
        <row r="171">
          <cell r="B171" t="str">
            <v>La Serena</v>
          </cell>
          <cell r="C171">
            <v>41436</v>
          </cell>
          <cell r="D171">
            <v>330</v>
          </cell>
          <cell r="E171">
            <v>5546</v>
          </cell>
          <cell r="F171">
            <v>47312</v>
          </cell>
          <cell r="G171">
            <v>0.12419682110246871</v>
          </cell>
        </row>
        <row r="172">
          <cell r="B172" t="str">
            <v>Frutillar</v>
          </cell>
          <cell r="C172">
            <v>4183</v>
          </cell>
          <cell r="D172">
            <v>44</v>
          </cell>
          <cell r="E172">
            <v>547</v>
          </cell>
          <cell r="F172">
            <v>4774</v>
          </cell>
          <cell r="G172">
            <v>0.12379555927943024</v>
          </cell>
        </row>
        <row r="173">
          <cell r="B173" t="str">
            <v>Cabrero</v>
          </cell>
          <cell r="C173">
            <v>6704</v>
          </cell>
          <cell r="D173">
            <v>60</v>
          </cell>
          <cell r="E173">
            <v>885</v>
          </cell>
          <cell r="F173">
            <v>7649</v>
          </cell>
          <cell r="G173">
            <v>0.12354556151130867</v>
          </cell>
        </row>
        <row r="174">
          <cell r="B174" t="str">
            <v>Toltén</v>
          </cell>
          <cell r="C174">
            <v>3088</v>
          </cell>
          <cell r="D174">
            <v>36</v>
          </cell>
          <cell r="E174">
            <v>399</v>
          </cell>
          <cell r="F174">
            <v>3523</v>
          </cell>
          <cell r="G174">
            <v>0.12347431166619359</v>
          </cell>
        </row>
        <row r="175">
          <cell r="B175" t="str">
            <v>San Vicente</v>
          </cell>
          <cell r="C175">
            <v>10893</v>
          </cell>
          <cell r="D175">
            <v>78</v>
          </cell>
          <cell r="E175">
            <v>1454</v>
          </cell>
          <cell r="F175">
            <v>12425</v>
          </cell>
          <cell r="G175">
            <v>0.12329979879275654</v>
          </cell>
        </row>
        <row r="176">
          <cell r="B176" t="str">
            <v>Vilcún</v>
          </cell>
          <cell r="C176">
            <v>6066</v>
          </cell>
          <cell r="D176">
            <v>106</v>
          </cell>
          <cell r="E176">
            <v>745</v>
          </cell>
          <cell r="F176">
            <v>6917</v>
          </cell>
          <cell r="G176">
            <v>0.12303021541130547</v>
          </cell>
        </row>
        <row r="177">
          <cell r="B177" t="str">
            <v>Lo Barnechea</v>
          </cell>
          <cell r="C177">
            <v>15569</v>
          </cell>
          <cell r="D177">
            <v>151</v>
          </cell>
          <cell r="E177">
            <v>2026</v>
          </cell>
          <cell r="F177">
            <v>17746</v>
          </cell>
          <cell r="G177">
            <v>0.12267553251436944</v>
          </cell>
        </row>
        <row r="178">
          <cell r="B178" t="str">
            <v>Hualqui</v>
          </cell>
          <cell r="C178">
            <v>4993</v>
          </cell>
          <cell r="D178">
            <v>41</v>
          </cell>
          <cell r="E178">
            <v>653</v>
          </cell>
          <cell r="F178">
            <v>5687</v>
          </cell>
          <cell r="G178">
            <v>0.12203270617197116</v>
          </cell>
        </row>
        <row r="179">
          <cell r="B179" t="str">
            <v>Ñiquén</v>
          </cell>
          <cell r="C179">
            <v>3270</v>
          </cell>
          <cell r="D179">
            <v>26</v>
          </cell>
          <cell r="E179">
            <v>422</v>
          </cell>
          <cell r="F179">
            <v>3718</v>
          </cell>
          <cell r="G179">
            <v>0.12049488972565896</v>
          </cell>
        </row>
        <row r="180">
          <cell r="B180" t="str">
            <v>Putaendo</v>
          </cell>
          <cell r="C180">
            <v>3934</v>
          </cell>
          <cell r="D180">
            <v>60</v>
          </cell>
          <cell r="E180">
            <v>477</v>
          </cell>
          <cell r="F180">
            <v>4471</v>
          </cell>
          <cell r="G180">
            <v>0.12010735853276672</v>
          </cell>
        </row>
        <row r="181">
          <cell r="B181" t="str">
            <v>Pichidegua</v>
          </cell>
          <cell r="C181">
            <v>4706</v>
          </cell>
          <cell r="D181">
            <v>46</v>
          </cell>
          <cell r="E181">
            <v>596</v>
          </cell>
          <cell r="F181">
            <v>5348</v>
          </cell>
          <cell r="G181">
            <v>0.12004487658937921</v>
          </cell>
        </row>
        <row r="182">
          <cell r="B182" t="str">
            <v>Gorbea</v>
          </cell>
          <cell r="C182">
            <v>4411</v>
          </cell>
          <cell r="D182">
            <v>50</v>
          </cell>
          <cell r="E182">
            <v>551</v>
          </cell>
          <cell r="F182">
            <v>5012</v>
          </cell>
          <cell r="G182">
            <v>0.1199122106943336</v>
          </cell>
        </row>
        <row r="183">
          <cell r="B183" t="str">
            <v>Sagrada Familia</v>
          </cell>
          <cell r="C183">
            <v>4527</v>
          </cell>
          <cell r="D183">
            <v>39</v>
          </cell>
          <cell r="E183">
            <v>577</v>
          </cell>
          <cell r="F183">
            <v>5143</v>
          </cell>
          <cell r="G183">
            <v>0.11977445070970251</v>
          </cell>
        </row>
        <row r="184">
          <cell r="B184" t="str">
            <v>Retiro</v>
          </cell>
          <cell r="C184">
            <v>4851</v>
          </cell>
          <cell r="D184">
            <v>40</v>
          </cell>
          <cell r="E184">
            <v>617</v>
          </cell>
          <cell r="F184">
            <v>5508</v>
          </cell>
          <cell r="G184">
            <v>0.11928104575163399</v>
          </cell>
        </row>
        <row r="185">
          <cell r="B185" t="str">
            <v>Freire</v>
          </cell>
          <cell r="C185">
            <v>6824</v>
          </cell>
          <cell r="D185">
            <v>27</v>
          </cell>
          <cell r="E185">
            <v>880</v>
          </cell>
          <cell r="F185">
            <v>7731</v>
          </cell>
          <cell r="G185">
            <v>0.11731988099857715</v>
          </cell>
        </row>
        <row r="186">
          <cell r="B186" t="str">
            <v>Santa Cruz</v>
          </cell>
          <cell r="C186">
            <v>8390</v>
          </cell>
          <cell r="D186">
            <v>49</v>
          </cell>
          <cell r="E186">
            <v>1053</v>
          </cell>
          <cell r="F186">
            <v>9492</v>
          </cell>
          <cell r="G186">
            <v>0.11609776654024441</v>
          </cell>
        </row>
        <row r="187">
          <cell r="B187" t="str">
            <v>Rinconada</v>
          </cell>
          <cell r="C187">
            <v>1751</v>
          </cell>
          <cell r="D187">
            <v>31</v>
          </cell>
          <cell r="E187">
            <v>198</v>
          </cell>
          <cell r="F187">
            <v>1980</v>
          </cell>
          <cell r="G187">
            <v>0.11565656565656565</v>
          </cell>
        </row>
        <row r="188">
          <cell r="B188" t="str">
            <v>Talca</v>
          </cell>
          <cell r="C188">
            <v>53375</v>
          </cell>
          <cell r="D188">
            <v>606</v>
          </cell>
          <cell r="E188">
            <v>6339</v>
          </cell>
          <cell r="F188">
            <v>60320</v>
          </cell>
          <cell r="G188">
            <v>0.11513594164456234</v>
          </cell>
        </row>
        <row r="189">
          <cell r="B189" t="str">
            <v>San Javier</v>
          </cell>
          <cell r="C189">
            <v>10335</v>
          </cell>
          <cell r="D189">
            <v>59</v>
          </cell>
          <cell r="E189">
            <v>1276</v>
          </cell>
          <cell r="F189">
            <v>11670</v>
          </cell>
          <cell r="G189">
            <v>0.11439588688946016</v>
          </cell>
        </row>
        <row r="190">
          <cell r="B190" t="str">
            <v>Yerbas Buenas</v>
          </cell>
          <cell r="C190">
            <v>4173</v>
          </cell>
          <cell r="D190">
            <v>14</v>
          </cell>
          <cell r="E190">
            <v>519</v>
          </cell>
          <cell r="F190">
            <v>4706</v>
          </cell>
          <cell r="G190">
            <v>0.1132596685082873</v>
          </cell>
        </row>
        <row r="191">
          <cell r="B191" t="str">
            <v>María Pinto</v>
          </cell>
          <cell r="C191">
            <v>2764</v>
          </cell>
          <cell r="D191">
            <v>24</v>
          </cell>
          <cell r="E191">
            <v>329</v>
          </cell>
          <cell r="F191">
            <v>3117</v>
          </cell>
          <cell r="G191">
            <v>0.11324991979467437</v>
          </cell>
        </row>
        <row r="192">
          <cell r="B192" t="str">
            <v>Curaco de Vélez</v>
          </cell>
          <cell r="C192">
            <v>889</v>
          </cell>
          <cell r="D192">
            <v>4</v>
          </cell>
          <cell r="E192">
            <v>109</v>
          </cell>
          <cell r="F192">
            <v>1002</v>
          </cell>
          <cell r="G192">
            <v>0.11277445109780439</v>
          </cell>
        </row>
        <row r="193">
          <cell r="B193" t="str">
            <v>Malloa</v>
          </cell>
          <cell r="C193">
            <v>3385</v>
          </cell>
          <cell r="D193">
            <v>22</v>
          </cell>
          <cell r="E193">
            <v>408</v>
          </cell>
          <cell r="F193">
            <v>3815</v>
          </cell>
          <cell r="G193">
            <v>0.1127129750982962</v>
          </cell>
        </row>
        <row r="194">
          <cell r="B194" t="str">
            <v>Catemu</v>
          </cell>
          <cell r="C194">
            <v>3270</v>
          </cell>
          <cell r="D194">
            <v>21</v>
          </cell>
          <cell r="E194">
            <v>394</v>
          </cell>
          <cell r="F194">
            <v>3685</v>
          </cell>
          <cell r="G194">
            <v>0.11261872455902307</v>
          </cell>
        </row>
        <row r="195">
          <cell r="B195" t="str">
            <v>Puyehue</v>
          </cell>
          <cell r="C195">
            <v>3043</v>
          </cell>
          <cell r="D195">
            <v>140</v>
          </cell>
          <cell r="E195">
            <v>245</v>
          </cell>
          <cell r="F195">
            <v>3428</v>
          </cell>
          <cell r="G195">
            <v>0.11231038506417736</v>
          </cell>
        </row>
        <row r="196">
          <cell r="B196" t="str">
            <v>Linares</v>
          </cell>
          <cell r="C196">
            <v>22143</v>
          </cell>
          <cell r="D196">
            <v>55</v>
          </cell>
          <cell r="E196">
            <v>2745</v>
          </cell>
          <cell r="F196">
            <v>24943</v>
          </cell>
          <cell r="G196">
            <v>0.11225594355129696</v>
          </cell>
        </row>
        <row r="197">
          <cell r="B197" t="str">
            <v>Cañete</v>
          </cell>
          <cell r="C197">
            <v>8017</v>
          </cell>
          <cell r="D197">
            <v>32</v>
          </cell>
          <cell r="E197">
            <v>981</v>
          </cell>
          <cell r="F197">
            <v>9030</v>
          </cell>
          <cell r="G197">
            <v>0.11218161683277962</v>
          </cell>
        </row>
        <row r="198">
          <cell r="B198" t="str">
            <v>Purén</v>
          </cell>
          <cell r="C198">
            <v>3483</v>
          </cell>
          <cell r="D198">
            <v>44</v>
          </cell>
          <cell r="E198">
            <v>395</v>
          </cell>
          <cell r="F198">
            <v>3922</v>
          </cell>
          <cell r="G198">
            <v>0.11193268740438551</v>
          </cell>
        </row>
        <row r="199">
          <cell r="B199" t="str">
            <v>Lautaro</v>
          </cell>
          <cell r="C199">
            <v>8299</v>
          </cell>
          <cell r="D199">
            <v>85</v>
          </cell>
          <cell r="E199">
            <v>957</v>
          </cell>
          <cell r="F199">
            <v>9341</v>
          </cell>
          <cell r="G199">
            <v>0.11155122577882454</v>
          </cell>
        </row>
        <row r="200">
          <cell r="B200" t="str">
            <v>Llaillay</v>
          </cell>
          <cell r="C200">
            <v>5633</v>
          </cell>
          <cell r="D200">
            <v>37</v>
          </cell>
          <cell r="E200">
            <v>667</v>
          </cell>
          <cell r="F200">
            <v>6337</v>
          </cell>
          <cell r="G200">
            <v>0.11109357740255642</v>
          </cell>
        </row>
        <row r="201">
          <cell r="B201" t="str">
            <v>Curarrehue</v>
          </cell>
          <cell r="C201">
            <v>1821</v>
          </cell>
          <cell r="D201">
            <v>27</v>
          </cell>
          <cell r="E201">
            <v>199</v>
          </cell>
          <cell r="F201">
            <v>2047</v>
          </cell>
          <cell r="G201">
            <v>0.11040547142159257</v>
          </cell>
        </row>
        <row r="202">
          <cell r="B202" t="str">
            <v>Chimbarongo</v>
          </cell>
          <cell r="C202">
            <v>8324</v>
          </cell>
          <cell r="D202">
            <v>36</v>
          </cell>
          <cell r="E202">
            <v>997</v>
          </cell>
          <cell r="F202">
            <v>9357</v>
          </cell>
          <cell r="G202">
            <v>0.11039863204018383</v>
          </cell>
        </row>
        <row r="203">
          <cell r="B203" t="str">
            <v>Maullín</v>
          </cell>
          <cell r="C203">
            <v>4438</v>
          </cell>
          <cell r="D203">
            <v>24</v>
          </cell>
          <cell r="E203">
            <v>522</v>
          </cell>
          <cell r="F203">
            <v>4984</v>
          </cell>
          <cell r="G203">
            <v>0.10955056179775281</v>
          </cell>
        </row>
        <row r="204">
          <cell r="B204" t="str">
            <v>Ovalle</v>
          </cell>
          <cell r="C204">
            <v>26045</v>
          </cell>
          <cell r="D204">
            <v>318</v>
          </cell>
          <cell r="E204">
            <v>2882</v>
          </cell>
          <cell r="F204">
            <v>29245</v>
          </cell>
          <cell r="G204">
            <v>0.10942041374593947</v>
          </cell>
        </row>
        <row r="205">
          <cell r="B205" t="str">
            <v>Lanco</v>
          </cell>
          <cell r="C205">
            <v>4118</v>
          </cell>
          <cell r="D205">
            <v>88</v>
          </cell>
          <cell r="E205">
            <v>412</v>
          </cell>
          <cell r="F205">
            <v>4618</v>
          </cell>
          <cell r="G205">
            <v>0.10827197921177999</v>
          </cell>
        </row>
        <row r="206">
          <cell r="B206" t="str">
            <v>Teno</v>
          </cell>
          <cell r="C206">
            <v>6425</v>
          </cell>
          <cell r="D206">
            <v>32</v>
          </cell>
          <cell r="E206">
            <v>746</v>
          </cell>
          <cell r="F206">
            <v>7203</v>
          </cell>
          <cell r="G206">
            <v>0.1080105511592392</v>
          </cell>
        </row>
        <row r="207">
          <cell r="B207" t="str">
            <v>Santa Bárbara</v>
          </cell>
          <cell r="C207">
            <v>4609</v>
          </cell>
          <cell r="D207">
            <v>20</v>
          </cell>
          <cell r="E207">
            <v>536</v>
          </cell>
          <cell r="F207">
            <v>5165</v>
          </cell>
          <cell r="G207">
            <v>0.10764762826718297</v>
          </cell>
        </row>
        <row r="208">
          <cell r="B208" t="str">
            <v>Villa Alegre</v>
          </cell>
          <cell r="C208">
            <v>4066</v>
          </cell>
          <cell r="D208">
            <v>30</v>
          </cell>
          <cell r="E208">
            <v>457</v>
          </cell>
          <cell r="F208">
            <v>4553</v>
          </cell>
          <cell r="G208">
            <v>0.10696244234570612</v>
          </cell>
        </row>
        <row r="209">
          <cell r="B209" t="str">
            <v>Perquenco</v>
          </cell>
          <cell r="C209">
            <v>1784</v>
          </cell>
          <cell r="D209">
            <v>43</v>
          </cell>
          <cell r="E209">
            <v>170</v>
          </cell>
          <cell r="F209">
            <v>1997</v>
          </cell>
          <cell r="G209">
            <v>0.10665998998497747</v>
          </cell>
        </row>
        <row r="210">
          <cell r="B210" t="str">
            <v>Las Condes</v>
          </cell>
          <cell r="C210">
            <v>73381</v>
          </cell>
          <cell r="D210">
            <v>2276</v>
          </cell>
          <cell r="E210">
            <v>6442</v>
          </cell>
          <cell r="F210">
            <v>82099</v>
          </cell>
          <cell r="G210">
            <v>0.10618886953556073</v>
          </cell>
        </row>
        <row r="211">
          <cell r="B211" t="str">
            <v>Ancud</v>
          </cell>
          <cell r="C211">
            <v>11010</v>
          </cell>
          <cell r="D211">
            <v>101</v>
          </cell>
          <cell r="E211">
            <v>1203</v>
          </cell>
          <cell r="F211">
            <v>12314</v>
          </cell>
          <cell r="G211">
            <v>0.10589572843917493</v>
          </cell>
        </row>
        <row r="212">
          <cell r="B212" t="str">
            <v>San Rosendo</v>
          </cell>
          <cell r="C212">
            <v>1047</v>
          </cell>
          <cell r="D212">
            <v>1</v>
          </cell>
          <cell r="E212">
            <v>123</v>
          </cell>
          <cell r="F212">
            <v>1171</v>
          </cell>
          <cell r="G212">
            <v>0.10589239965841162</v>
          </cell>
        </row>
        <row r="213">
          <cell r="B213" t="str">
            <v>Los Alamos</v>
          </cell>
          <cell r="C213">
            <v>4644</v>
          </cell>
          <cell r="D213">
            <v>12</v>
          </cell>
          <cell r="E213">
            <v>534</v>
          </cell>
          <cell r="F213">
            <v>5190</v>
          </cell>
          <cell r="G213">
            <v>0.10520231213872833</v>
          </cell>
        </row>
        <row r="214">
          <cell r="B214" t="str">
            <v>Longaví</v>
          </cell>
          <cell r="C214">
            <v>7347</v>
          </cell>
          <cell r="D214">
            <v>60</v>
          </cell>
          <cell r="E214">
            <v>797</v>
          </cell>
          <cell r="F214">
            <v>8204</v>
          </cell>
          <cell r="G214">
            <v>0.10446123842028279</v>
          </cell>
        </row>
        <row r="215">
          <cell r="B215" t="str">
            <v>Molina</v>
          </cell>
          <cell r="C215">
            <v>9881</v>
          </cell>
          <cell r="D215">
            <v>61</v>
          </cell>
          <cell r="E215">
            <v>1091</v>
          </cell>
          <cell r="F215">
            <v>11033</v>
          </cell>
          <cell r="G215">
            <v>0.10441403063536663</v>
          </cell>
        </row>
        <row r="216">
          <cell r="B216" t="str">
            <v>Buin</v>
          </cell>
          <cell r="C216">
            <v>14909</v>
          </cell>
          <cell r="D216">
            <v>159</v>
          </cell>
          <cell r="E216">
            <v>1575</v>
          </cell>
          <cell r="F216">
            <v>16643</v>
          </cell>
          <cell r="G216">
            <v>0.1041879468845761</v>
          </cell>
        </row>
        <row r="217">
          <cell r="B217" t="str">
            <v>Quirihue</v>
          </cell>
          <cell r="C217">
            <v>3078</v>
          </cell>
          <cell r="D217">
            <v>48</v>
          </cell>
          <cell r="E217">
            <v>309</v>
          </cell>
          <cell r="F217">
            <v>3435</v>
          </cell>
          <cell r="G217">
            <v>0.10393013100436681</v>
          </cell>
        </row>
        <row r="218">
          <cell r="B218" t="str">
            <v>Cerrillos</v>
          </cell>
          <cell r="C218">
            <v>17758</v>
          </cell>
          <cell r="D218">
            <v>118</v>
          </cell>
          <cell r="E218">
            <v>1935</v>
          </cell>
          <cell r="F218">
            <v>19811</v>
          </cell>
          <cell r="G218">
            <v>0.10362929685528242</v>
          </cell>
        </row>
        <row r="219">
          <cell r="B219" t="str">
            <v>Paillaco</v>
          </cell>
          <cell r="C219">
            <v>5177</v>
          </cell>
          <cell r="D219">
            <v>115</v>
          </cell>
          <cell r="E219">
            <v>483</v>
          </cell>
          <cell r="F219">
            <v>5775</v>
          </cell>
          <cell r="G219">
            <v>0.10354978354978354</v>
          </cell>
        </row>
        <row r="220">
          <cell r="B220" t="str">
            <v>Los Lagos</v>
          </cell>
          <cell r="C220">
            <v>5351</v>
          </cell>
          <cell r="D220">
            <v>26</v>
          </cell>
          <cell r="E220">
            <v>589</v>
          </cell>
          <cell r="F220">
            <v>5966</v>
          </cell>
          <cell r="G220">
            <v>0.10308414347971841</v>
          </cell>
        </row>
        <row r="221">
          <cell r="B221" t="str">
            <v>San Carlos</v>
          </cell>
          <cell r="C221">
            <v>13108</v>
          </cell>
          <cell r="D221">
            <v>135</v>
          </cell>
          <cell r="E221">
            <v>1355</v>
          </cell>
          <cell r="F221">
            <v>14598</v>
          </cell>
          <cell r="G221">
            <v>0.10206877654473215</v>
          </cell>
        </row>
        <row r="222">
          <cell r="B222" t="str">
            <v>Aisén</v>
          </cell>
          <cell r="C222">
            <v>5861</v>
          </cell>
          <cell r="D222">
            <v>141</v>
          </cell>
          <cell r="E222">
            <v>524</v>
          </cell>
          <cell r="F222">
            <v>6526</v>
          </cell>
          <cell r="G222">
            <v>0.10190009193993257</v>
          </cell>
        </row>
        <row r="223">
          <cell r="B223" t="str">
            <v>Coihueco</v>
          </cell>
          <cell r="C223">
            <v>6120</v>
          </cell>
          <cell r="D223">
            <v>20</v>
          </cell>
          <cell r="E223">
            <v>673</v>
          </cell>
          <cell r="F223">
            <v>6813</v>
          </cell>
          <cell r="G223">
            <v>0.10171730515191546</v>
          </cell>
        </row>
        <row r="224">
          <cell r="B224" t="str">
            <v>Los Sauces</v>
          </cell>
          <cell r="C224">
            <v>2050</v>
          </cell>
          <cell r="D224">
            <v>25</v>
          </cell>
          <cell r="E224">
            <v>207</v>
          </cell>
          <cell r="F224">
            <v>2282</v>
          </cell>
          <cell r="G224">
            <v>0.10166520595968449</v>
          </cell>
        </row>
        <row r="225">
          <cell r="B225" t="str">
            <v>Arica</v>
          </cell>
          <cell r="C225">
            <v>45099</v>
          </cell>
          <cell r="D225">
            <v>717</v>
          </cell>
          <cell r="E225">
            <v>4381</v>
          </cell>
          <cell r="F225">
            <v>50197</v>
          </cell>
          <cell r="G225">
            <v>0.10155985417455227</v>
          </cell>
        </row>
        <row r="226">
          <cell r="B226" t="str">
            <v>San Nicolás</v>
          </cell>
          <cell r="C226">
            <v>2708</v>
          </cell>
          <cell r="D226">
            <v>19</v>
          </cell>
          <cell r="E226">
            <v>286</v>
          </cell>
          <cell r="F226">
            <v>3013</v>
          </cell>
          <cell r="G226">
            <v>0.10122801194822437</v>
          </cell>
        </row>
        <row r="227">
          <cell r="B227" t="str">
            <v>Teodoro Schmidt</v>
          </cell>
          <cell r="C227">
            <v>4457</v>
          </cell>
          <cell r="D227">
            <v>26</v>
          </cell>
          <cell r="E227">
            <v>475</v>
          </cell>
          <cell r="F227">
            <v>4958</v>
          </cell>
          <cell r="G227">
            <v>0.10104881000403389</v>
          </cell>
        </row>
        <row r="228">
          <cell r="B228" t="str">
            <v>Loncoche</v>
          </cell>
          <cell r="C228">
            <v>6553</v>
          </cell>
          <cell r="D228">
            <v>104</v>
          </cell>
          <cell r="E228">
            <v>625</v>
          </cell>
          <cell r="F228">
            <v>7282</v>
          </cell>
          <cell r="G228">
            <v>0.10010985992859105</v>
          </cell>
        </row>
        <row r="229">
          <cell r="B229" t="str">
            <v>Calera</v>
          </cell>
          <cell r="C229">
            <v>12921</v>
          </cell>
          <cell r="D229">
            <v>79</v>
          </cell>
          <cell r="E229">
            <v>1355</v>
          </cell>
          <cell r="F229">
            <v>14355</v>
          </cell>
          <cell r="G229">
            <v>9.9895506792058511E-2</v>
          </cell>
        </row>
        <row r="230">
          <cell r="B230" t="str">
            <v>Copiapó</v>
          </cell>
          <cell r="C230">
            <v>32245</v>
          </cell>
          <cell r="D230">
            <v>499</v>
          </cell>
          <cell r="E230">
            <v>3070</v>
          </cell>
          <cell r="F230">
            <v>35814</v>
          </cell>
          <cell r="G230">
            <v>9.9653766683419895E-2</v>
          </cell>
        </row>
        <row r="231">
          <cell r="B231" t="str">
            <v>San Esteban</v>
          </cell>
          <cell r="C231">
            <v>4067</v>
          </cell>
          <cell r="D231">
            <v>54</v>
          </cell>
          <cell r="E231">
            <v>395</v>
          </cell>
          <cell r="F231">
            <v>4516</v>
          </cell>
          <cell r="G231">
            <v>9.9424269264836135E-2</v>
          </cell>
        </row>
        <row r="232">
          <cell r="B232" t="str">
            <v>Punta Arenas</v>
          </cell>
          <cell r="C232">
            <v>33559</v>
          </cell>
          <cell r="D232">
            <v>1046</v>
          </cell>
          <cell r="E232">
            <v>2608</v>
          </cell>
          <cell r="F232">
            <v>37213</v>
          </cell>
          <cell r="G232">
            <v>9.8191492220460586E-2</v>
          </cell>
        </row>
        <row r="233">
          <cell r="B233" t="str">
            <v>Máfil</v>
          </cell>
          <cell r="C233">
            <v>1948</v>
          </cell>
          <cell r="D233">
            <v>19</v>
          </cell>
          <cell r="E233">
            <v>193</v>
          </cell>
          <cell r="F233">
            <v>2160</v>
          </cell>
          <cell r="G233">
            <v>9.8148148148148151E-2</v>
          </cell>
        </row>
        <row r="234">
          <cell r="B234" t="str">
            <v>Peumo</v>
          </cell>
          <cell r="C234">
            <v>3453</v>
          </cell>
          <cell r="D234">
            <v>16</v>
          </cell>
          <cell r="E234">
            <v>358</v>
          </cell>
          <cell r="F234">
            <v>3827</v>
          </cell>
          <cell r="G234">
            <v>9.7726678860726418E-2</v>
          </cell>
        </row>
        <row r="235">
          <cell r="B235" t="str">
            <v>Negrete</v>
          </cell>
          <cell r="C235">
            <v>2227</v>
          </cell>
          <cell r="D235">
            <v>15</v>
          </cell>
          <cell r="E235">
            <v>224</v>
          </cell>
          <cell r="F235">
            <v>2466</v>
          </cell>
          <cell r="G235">
            <v>9.6918085969180862E-2</v>
          </cell>
        </row>
        <row r="236">
          <cell r="B236" t="str">
            <v>Vallenar</v>
          </cell>
          <cell r="C236">
            <v>12666</v>
          </cell>
          <cell r="D236">
            <v>83</v>
          </cell>
          <cell r="E236">
            <v>1276</v>
          </cell>
          <cell r="F236">
            <v>14025</v>
          </cell>
          <cell r="G236">
            <v>9.6898395721925129E-2</v>
          </cell>
        </row>
        <row r="237">
          <cell r="B237" t="str">
            <v>Hijuelas</v>
          </cell>
          <cell r="C237">
            <v>4183</v>
          </cell>
          <cell r="D237">
            <v>98</v>
          </cell>
          <cell r="E237">
            <v>348</v>
          </cell>
          <cell r="F237">
            <v>4629</v>
          </cell>
          <cell r="G237">
            <v>9.6349103478073017E-2</v>
          </cell>
        </row>
        <row r="238">
          <cell r="B238" t="str">
            <v>Antofagasta</v>
          </cell>
          <cell r="C238">
            <v>66604</v>
          </cell>
          <cell r="D238">
            <v>1468</v>
          </cell>
          <cell r="E238">
            <v>5619</v>
          </cell>
          <cell r="F238">
            <v>73691</v>
          </cell>
          <cell r="G238">
            <v>9.6171852736426436E-2</v>
          </cell>
        </row>
        <row r="239">
          <cell r="B239" t="str">
            <v>Collipulli</v>
          </cell>
          <cell r="C239">
            <v>5980</v>
          </cell>
          <cell r="D239">
            <v>77</v>
          </cell>
          <cell r="E239">
            <v>559</v>
          </cell>
          <cell r="F239">
            <v>6616</v>
          </cell>
          <cell r="G239">
            <v>9.6130592503022971E-2</v>
          </cell>
        </row>
        <row r="240">
          <cell r="B240" t="str">
            <v>Bulnes</v>
          </cell>
          <cell r="C240">
            <v>5500</v>
          </cell>
          <cell r="D240">
            <v>49</v>
          </cell>
          <cell r="E240">
            <v>534</v>
          </cell>
          <cell r="F240">
            <v>6083</v>
          </cell>
          <cell r="G240">
            <v>9.5840867992766726E-2</v>
          </cell>
        </row>
        <row r="241">
          <cell r="B241" t="str">
            <v>La Cruz</v>
          </cell>
          <cell r="C241">
            <v>3484</v>
          </cell>
          <cell r="D241">
            <v>14</v>
          </cell>
          <cell r="E241">
            <v>354</v>
          </cell>
          <cell r="F241">
            <v>3852</v>
          </cell>
          <cell r="G241">
            <v>9.5534787123572176E-2</v>
          </cell>
        </row>
        <row r="242">
          <cell r="B242" t="str">
            <v>San Pablo</v>
          </cell>
          <cell r="C242">
            <v>2954</v>
          </cell>
          <cell r="D242">
            <v>18</v>
          </cell>
          <cell r="E242">
            <v>294</v>
          </cell>
          <cell r="F242">
            <v>3266</v>
          </cell>
          <cell r="G242">
            <v>9.5529699938763007E-2</v>
          </cell>
        </row>
        <row r="243">
          <cell r="B243" t="str">
            <v>Lumaco</v>
          </cell>
          <cell r="C243">
            <v>2976</v>
          </cell>
          <cell r="D243">
            <v>22</v>
          </cell>
          <cell r="E243">
            <v>292</v>
          </cell>
          <cell r="F243">
            <v>3290</v>
          </cell>
          <cell r="G243">
            <v>9.544072948328268E-2</v>
          </cell>
        </row>
        <row r="244">
          <cell r="B244" t="str">
            <v>Tierra Amarilla</v>
          </cell>
          <cell r="C244">
            <v>2994</v>
          </cell>
          <cell r="D244">
            <v>8</v>
          </cell>
          <cell r="E244">
            <v>306</v>
          </cell>
          <cell r="F244">
            <v>3308</v>
          </cell>
          <cell r="G244">
            <v>9.492140266021766E-2</v>
          </cell>
        </row>
        <row r="245">
          <cell r="B245" t="str">
            <v>Panquehue</v>
          </cell>
          <cell r="C245">
            <v>1669</v>
          </cell>
          <cell r="D245">
            <v>4</v>
          </cell>
          <cell r="E245">
            <v>171</v>
          </cell>
          <cell r="F245">
            <v>1844</v>
          </cell>
          <cell r="G245">
            <v>9.4902386117136653E-2</v>
          </cell>
        </row>
        <row r="246">
          <cell r="B246" t="str">
            <v>Machalí</v>
          </cell>
          <cell r="C246">
            <v>7250</v>
          </cell>
          <cell r="D246">
            <v>59</v>
          </cell>
          <cell r="E246">
            <v>688</v>
          </cell>
          <cell r="F246">
            <v>7997</v>
          </cell>
          <cell r="G246">
            <v>9.3410028760785288E-2</v>
          </cell>
        </row>
        <row r="247">
          <cell r="B247" t="str">
            <v>Coinco</v>
          </cell>
          <cell r="C247">
            <v>1681</v>
          </cell>
          <cell r="D247">
            <v>9</v>
          </cell>
          <cell r="E247">
            <v>163</v>
          </cell>
          <cell r="F247">
            <v>1853</v>
          </cell>
          <cell r="G247">
            <v>9.2822450080949817E-2</v>
          </cell>
        </row>
        <row r="248">
          <cell r="B248" t="str">
            <v>Graneros</v>
          </cell>
          <cell r="C248">
            <v>6366</v>
          </cell>
          <cell r="D248">
            <v>5</v>
          </cell>
          <cell r="E248">
            <v>638</v>
          </cell>
          <cell r="F248">
            <v>7009</v>
          </cell>
          <cell r="G248">
            <v>9.1739192466828365E-2</v>
          </cell>
        </row>
        <row r="249">
          <cell r="B249" t="str">
            <v>Quinchao</v>
          </cell>
          <cell r="C249">
            <v>2327</v>
          </cell>
          <cell r="D249">
            <v>10</v>
          </cell>
          <cell r="E249">
            <v>225</v>
          </cell>
          <cell r="F249">
            <v>2562</v>
          </cell>
          <cell r="G249">
            <v>9.1725214676034353E-2</v>
          </cell>
        </row>
        <row r="250">
          <cell r="B250" t="str">
            <v>Vitacura</v>
          </cell>
          <cell r="C250">
            <v>21693</v>
          </cell>
          <cell r="D250">
            <v>585</v>
          </cell>
          <cell r="E250">
            <v>1600</v>
          </cell>
          <cell r="F250">
            <v>23878</v>
          </cell>
          <cell r="G250">
            <v>9.1506826367367455E-2</v>
          </cell>
        </row>
        <row r="251">
          <cell r="B251" t="str">
            <v>La Unión</v>
          </cell>
          <cell r="C251">
            <v>10412</v>
          </cell>
          <cell r="D251">
            <v>205</v>
          </cell>
          <cell r="E251">
            <v>828</v>
          </cell>
          <cell r="F251">
            <v>11445</v>
          </cell>
          <cell r="G251">
            <v>9.0257754477937963E-2</v>
          </cell>
        </row>
        <row r="252">
          <cell r="B252" t="str">
            <v>Nacimiento</v>
          </cell>
          <cell r="C252">
            <v>6753</v>
          </cell>
          <cell r="D252">
            <v>62</v>
          </cell>
          <cell r="E252">
            <v>607</v>
          </cell>
          <cell r="F252">
            <v>7422</v>
          </cell>
          <cell r="G252">
            <v>9.0137429264349228E-2</v>
          </cell>
        </row>
        <row r="253">
          <cell r="B253" t="str">
            <v>Curicó</v>
          </cell>
          <cell r="C253">
            <v>31656</v>
          </cell>
          <cell r="D253">
            <v>417</v>
          </cell>
          <cell r="E253">
            <v>2702</v>
          </cell>
          <cell r="F253">
            <v>34775</v>
          </cell>
          <cell r="G253">
            <v>8.9690869877785767E-2</v>
          </cell>
        </row>
        <row r="254">
          <cell r="B254" t="str">
            <v>Rengo</v>
          </cell>
          <cell r="C254">
            <v>13348</v>
          </cell>
          <cell r="D254">
            <v>76</v>
          </cell>
          <cell r="E254">
            <v>1236</v>
          </cell>
          <cell r="F254">
            <v>14660</v>
          </cell>
          <cell r="G254">
            <v>8.9495225102319234E-2</v>
          </cell>
        </row>
        <row r="255">
          <cell r="B255" t="str">
            <v>Los Andes</v>
          </cell>
          <cell r="C255">
            <v>16071</v>
          </cell>
          <cell r="D255">
            <v>378</v>
          </cell>
          <cell r="E255">
            <v>1201</v>
          </cell>
          <cell r="F255">
            <v>17650</v>
          </cell>
          <cell r="G255">
            <v>8.9461756373937676E-2</v>
          </cell>
        </row>
        <row r="256">
          <cell r="B256" t="str">
            <v>Laja</v>
          </cell>
          <cell r="C256">
            <v>6080</v>
          </cell>
          <cell r="D256">
            <v>67</v>
          </cell>
          <cell r="E256">
            <v>528</v>
          </cell>
          <cell r="F256">
            <v>6675</v>
          </cell>
          <cell r="G256">
            <v>8.9138576779026216E-2</v>
          </cell>
        </row>
        <row r="257">
          <cell r="B257" t="str">
            <v>Codegua</v>
          </cell>
          <cell r="C257">
            <v>2741</v>
          </cell>
          <cell r="D257">
            <v>5</v>
          </cell>
          <cell r="E257">
            <v>262</v>
          </cell>
          <cell r="F257">
            <v>3008</v>
          </cell>
          <cell r="G257">
            <v>8.8763297872340427E-2</v>
          </cell>
        </row>
        <row r="258">
          <cell r="B258" t="str">
            <v>Mostazal</v>
          </cell>
          <cell r="C258">
            <v>5526</v>
          </cell>
          <cell r="D258">
            <v>34</v>
          </cell>
          <cell r="E258">
            <v>496</v>
          </cell>
          <cell r="F258">
            <v>6056</v>
          </cell>
          <cell r="G258">
            <v>8.7516512549537642E-2</v>
          </cell>
        </row>
        <row r="259">
          <cell r="B259" t="str">
            <v>Quinta de Tilcoco</v>
          </cell>
          <cell r="C259">
            <v>2872</v>
          </cell>
          <cell r="D259">
            <v>24</v>
          </cell>
          <cell r="E259">
            <v>251</v>
          </cell>
          <cell r="F259">
            <v>3147</v>
          </cell>
          <cell r="G259">
            <v>8.7384810931045442E-2</v>
          </cell>
        </row>
        <row r="260">
          <cell r="B260" t="str">
            <v>San Miguel</v>
          </cell>
          <cell r="C260">
            <v>20677</v>
          </cell>
          <cell r="D260">
            <v>105</v>
          </cell>
          <cell r="E260">
            <v>1873</v>
          </cell>
          <cell r="F260">
            <v>22655</v>
          </cell>
          <cell r="G260">
            <v>8.7309644670050757E-2</v>
          </cell>
        </row>
        <row r="261">
          <cell r="B261" t="str">
            <v>Chillán</v>
          </cell>
          <cell r="C261">
            <v>42606</v>
          </cell>
          <cell r="D261">
            <v>479</v>
          </cell>
          <cell r="E261">
            <v>3578</v>
          </cell>
          <cell r="F261">
            <v>46663</v>
          </cell>
          <cell r="G261">
            <v>8.6942545485716741E-2</v>
          </cell>
        </row>
        <row r="262">
          <cell r="B262" t="str">
            <v>Melipilla</v>
          </cell>
          <cell r="C262">
            <v>23831</v>
          </cell>
          <cell r="D262">
            <v>109</v>
          </cell>
          <cell r="E262">
            <v>2155</v>
          </cell>
          <cell r="F262">
            <v>26095</v>
          </cell>
          <cell r="G262">
            <v>8.6759915692661435E-2</v>
          </cell>
        </row>
        <row r="263">
          <cell r="B263" t="str">
            <v>Calama</v>
          </cell>
          <cell r="C263">
            <v>31413</v>
          </cell>
          <cell r="D263">
            <v>656</v>
          </cell>
          <cell r="E263">
            <v>2320</v>
          </cell>
          <cell r="F263">
            <v>34389</v>
          </cell>
          <cell r="G263">
            <v>8.6539300357672516E-2</v>
          </cell>
        </row>
        <row r="264">
          <cell r="B264" t="str">
            <v>Quillota</v>
          </cell>
          <cell r="C264">
            <v>20070</v>
          </cell>
          <cell r="D264">
            <v>198</v>
          </cell>
          <cell r="E264">
            <v>1698</v>
          </cell>
          <cell r="F264">
            <v>21966</v>
          </cell>
          <cell r="G264">
            <v>8.6315214422288997E-2</v>
          </cell>
        </row>
        <row r="265">
          <cell r="B265" t="str">
            <v>Coelemu</v>
          </cell>
          <cell r="C265">
            <v>4320</v>
          </cell>
          <cell r="D265">
            <v>52</v>
          </cell>
          <cell r="E265">
            <v>355</v>
          </cell>
          <cell r="F265">
            <v>4727</v>
          </cell>
          <cell r="G265">
            <v>8.6101121218531834E-2</v>
          </cell>
        </row>
        <row r="266">
          <cell r="B266" t="str">
            <v>Doñigue</v>
          </cell>
          <cell r="C266">
            <v>4405</v>
          </cell>
          <cell r="D266">
            <v>23</v>
          </cell>
          <cell r="E266">
            <v>389</v>
          </cell>
          <cell r="F266">
            <v>4817</v>
          </cell>
          <cell r="G266">
            <v>8.5530413120199295E-2</v>
          </cell>
        </row>
        <row r="267">
          <cell r="B267" t="str">
            <v>Pitrufquén</v>
          </cell>
          <cell r="C267">
            <v>6240</v>
          </cell>
          <cell r="D267">
            <v>97</v>
          </cell>
          <cell r="E267">
            <v>486</v>
          </cell>
          <cell r="F267">
            <v>6823</v>
          </cell>
          <cell r="G267">
            <v>8.5446284625531291E-2</v>
          </cell>
        </row>
        <row r="268">
          <cell r="B268" t="str">
            <v>Mulchén</v>
          </cell>
          <cell r="C268">
            <v>7358</v>
          </cell>
          <cell r="D268">
            <v>39</v>
          </cell>
          <cell r="E268">
            <v>640</v>
          </cell>
          <cell r="F268">
            <v>8037</v>
          </cell>
          <cell r="G268">
            <v>8.4484260296130403E-2</v>
          </cell>
        </row>
        <row r="269">
          <cell r="B269" t="str">
            <v>Quilpué</v>
          </cell>
          <cell r="C269">
            <v>36299</v>
          </cell>
          <cell r="D269">
            <v>644</v>
          </cell>
          <cell r="E269">
            <v>2616</v>
          </cell>
          <cell r="F269">
            <v>39559</v>
          </cell>
          <cell r="G269">
            <v>8.2408554311281884E-2</v>
          </cell>
        </row>
        <row r="270">
          <cell r="B270" t="str">
            <v>Santa María</v>
          </cell>
          <cell r="C270">
            <v>3441</v>
          </cell>
          <cell r="D270">
            <v>43</v>
          </cell>
          <cell r="E270">
            <v>265</v>
          </cell>
          <cell r="F270">
            <v>3749</v>
          </cell>
          <cell r="G270">
            <v>8.2155241397706052E-2</v>
          </cell>
        </row>
        <row r="271">
          <cell r="B271" t="str">
            <v>Carahue</v>
          </cell>
          <cell r="C271">
            <v>6565</v>
          </cell>
          <cell r="D271">
            <v>68</v>
          </cell>
          <cell r="E271">
            <v>518</v>
          </cell>
          <cell r="F271">
            <v>7151</v>
          </cell>
          <cell r="G271">
            <v>8.1946580897776539E-2</v>
          </cell>
        </row>
        <row r="272">
          <cell r="B272" t="str">
            <v>Los Ángeles</v>
          </cell>
          <cell r="C272">
            <v>42037</v>
          </cell>
          <cell r="D272">
            <v>510</v>
          </cell>
          <cell r="E272">
            <v>3236</v>
          </cell>
          <cell r="F272">
            <v>45783</v>
          </cell>
          <cell r="G272">
            <v>8.1820763165367058E-2</v>
          </cell>
        </row>
        <row r="273">
          <cell r="B273" t="str">
            <v>Limache</v>
          </cell>
          <cell r="C273">
            <v>10576</v>
          </cell>
          <cell r="D273">
            <v>177</v>
          </cell>
          <cell r="E273">
            <v>761</v>
          </cell>
          <cell r="F273">
            <v>11514</v>
          </cell>
          <cell r="G273">
            <v>8.1466041340976209E-2</v>
          </cell>
        </row>
        <row r="274">
          <cell r="B274" t="str">
            <v>Puerto Montt</v>
          </cell>
          <cell r="C274">
            <v>44894</v>
          </cell>
          <cell r="D274">
            <v>760</v>
          </cell>
          <cell r="E274">
            <v>3213</v>
          </cell>
          <cell r="F274">
            <v>48867</v>
          </cell>
          <cell r="G274">
            <v>8.1302310352589682E-2</v>
          </cell>
        </row>
        <row r="275">
          <cell r="B275" t="str">
            <v>Traiguen</v>
          </cell>
          <cell r="C275">
            <v>5288</v>
          </cell>
          <cell r="D275">
            <v>58</v>
          </cell>
          <cell r="E275">
            <v>408</v>
          </cell>
          <cell r="F275">
            <v>5754</v>
          </cell>
          <cell r="G275">
            <v>8.0987139381299963E-2</v>
          </cell>
        </row>
        <row r="276">
          <cell r="B276" t="str">
            <v>Quellón</v>
          </cell>
          <cell r="C276">
            <v>5608</v>
          </cell>
          <cell r="D276">
            <v>57</v>
          </cell>
          <cell r="E276">
            <v>432</v>
          </cell>
          <cell r="F276">
            <v>6097</v>
          </cell>
          <cell r="G276">
            <v>8.0203378710841391E-2</v>
          </cell>
        </row>
        <row r="277">
          <cell r="B277" t="str">
            <v>Palmilla</v>
          </cell>
          <cell r="C277">
            <v>2696</v>
          </cell>
          <cell r="D277">
            <v>28</v>
          </cell>
          <cell r="E277">
            <v>205</v>
          </cell>
          <cell r="F277">
            <v>2929</v>
          </cell>
          <cell r="G277">
            <v>7.9549334243769199E-2</v>
          </cell>
        </row>
        <row r="278">
          <cell r="B278" t="str">
            <v>Isla de Maipo</v>
          </cell>
          <cell r="C278">
            <v>6633</v>
          </cell>
          <cell r="D278">
            <v>107</v>
          </cell>
          <cell r="E278">
            <v>456</v>
          </cell>
          <cell r="F278">
            <v>7196</v>
          </cell>
          <cell r="G278">
            <v>7.8237909949972206E-2</v>
          </cell>
        </row>
        <row r="279">
          <cell r="B279" t="str">
            <v>Arauco</v>
          </cell>
          <cell r="C279">
            <v>8788</v>
          </cell>
          <cell r="D279">
            <v>112</v>
          </cell>
          <cell r="E279">
            <v>629</v>
          </cell>
          <cell r="F279">
            <v>9529</v>
          </cell>
          <cell r="G279">
            <v>7.7762619372442013E-2</v>
          </cell>
        </row>
        <row r="280">
          <cell r="B280" t="str">
            <v>Nueva Imperial</v>
          </cell>
          <cell r="C280">
            <v>10236</v>
          </cell>
          <cell r="D280">
            <v>73</v>
          </cell>
          <cell r="E280">
            <v>784</v>
          </cell>
          <cell r="F280">
            <v>11093</v>
          </cell>
          <cell r="G280">
            <v>7.7255927161272872E-2</v>
          </cell>
        </row>
        <row r="281">
          <cell r="B281" t="str">
            <v>San Felipe</v>
          </cell>
          <cell r="C281">
            <v>17643</v>
          </cell>
          <cell r="D281">
            <v>254</v>
          </cell>
          <cell r="E281">
            <v>1219</v>
          </cell>
          <cell r="F281">
            <v>19116</v>
          </cell>
          <cell r="G281">
            <v>7.7055869428750784E-2</v>
          </cell>
        </row>
        <row r="282">
          <cell r="B282" t="str">
            <v>Puente Alto</v>
          </cell>
          <cell r="C282">
            <v>126286</v>
          </cell>
          <cell r="D282">
            <v>2250</v>
          </cell>
          <cell r="E282">
            <v>8132</v>
          </cell>
          <cell r="F282">
            <v>136668</v>
          </cell>
          <cell r="G282">
            <v>7.5965112535487461E-2</v>
          </cell>
        </row>
        <row r="283">
          <cell r="B283" t="str">
            <v>Valdivia</v>
          </cell>
          <cell r="C283">
            <v>36999</v>
          </cell>
          <cell r="D283">
            <v>793</v>
          </cell>
          <cell r="E283">
            <v>2169</v>
          </cell>
          <cell r="F283">
            <v>39961</v>
          </cell>
          <cell r="G283">
            <v>7.4122269212482175E-2</v>
          </cell>
        </row>
        <row r="284">
          <cell r="B284" t="str">
            <v>Calera de Tango</v>
          </cell>
          <cell r="C284">
            <v>4323</v>
          </cell>
          <cell r="D284">
            <v>12</v>
          </cell>
          <cell r="E284">
            <v>331</v>
          </cell>
          <cell r="F284">
            <v>4666</v>
          </cell>
          <cell r="G284">
            <v>7.351050150021432E-2</v>
          </cell>
        </row>
        <row r="285">
          <cell r="B285" t="str">
            <v>Concepción</v>
          </cell>
          <cell r="C285">
            <v>56924</v>
          </cell>
          <cell r="D285">
            <v>867</v>
          </cell>
          <cell r="E285">
            <v>3625</v>
          </cell>
          <cell r="F285">
            <v>61416</v>
          </cell>
          <cell r="G285">
            <v>7.3140549693890847E-2</v>
          </cell>
        </row>
        <row r="286">
          <cell r="B286" t="str">
            <v>Peñaflor</v>
          </cell>
          <cell r="C286">
            <v>16825</v>
          </cell>
          <cell r="D286">
            <v>79</v>
          </cell>
          <cell r="E286">
            <v>1236</v>
          </cell>
          <cell r="F286">
            <v>18140</v>
          </cell>
          <cell r="G286">
            <v>7.2491730981256886E-2</v>
          </cell>
        </row>
        <row r="287">
          <cell r="B287" t="str">
            <v>Valparaíso</v>
          </cell>
          <cell r="C287">
            <v>75207</v>
          </cell>
          <cell r="D287">
            <v>1364</v>
          </cell>
          <cell r="E287">
            <v>4512</v>
          </cell>
          <cell r="F287">
            <v>81083</v>
          </cell>
          <cell r="G287">
            <v>7.2468951568146214E-2</v>
          </cell>
        </row>
        <row r="288">
          <cell r="B288" t="str">
            <v>Villa Alemana</v>
          </cell>
          <cell r="C288">
            <v>26584</v>
          </cell>
          <cell r="D288">
            <v>362</v>
          </cell>
          <cell r="E288">
            <v>1700</v>
          </cell>
          <cell r="F288">
            <v>28646</v>
          </cell>
          <cell r="G288">
            <v>7.198212664944495E-2</v>
          </cell>
        </row>
        <row r="289">
          <cell r="B289" t="str">
            <v>Los Muermos</v>
          </cell>
          <cell r="C289">
            <v>4594</v>
          </cell>
          <cell r="D289">
            <v>43</v>
          </cell>
          <cell r="E289">
            <v>310</v>
          </cell>
          <cell r="F289">
            <v>4947</v>
          </cell>
          <cell r="G289">
            <v>7.1356377602587423E-2</v>
          </cell>
        </row>
        <row r="290">
          <cell r="B290" t="str">
            <v>Talagante</v>
          </cell>
          <cell r="C290">
            <v>14889</v>
          </cell>
          <cell r="D290">
            <v>48</v>
          </cell>
          <cell r="E290">
            <v>1087</v>
          </cell>
          <cell r="F290">
            <v>16024</v>
          </cell>
          <cell r="G290">
            <v>7.0831253120319515E-2</v>
          </cell>
        </row>
        <row r="291">
          <cell r="B291" t="str">
            <v>Renca</v>
          </cell>
          <cell r="C291">
            <v>31084</v>
          </cell>
          <cell r="D291">
            <v>108</v>
          </cell>
          <cell r="E291">
            <v>2259</v>
          </cell>
          <cell r="F291">
            <v>33451</v>
          </cell>
          <cell r="G291">
            <v>7.0760216435980988E-2</v>
          </cell>
        </row>
        <row r="292">
          <cell r="B292" t="str">
            <v>Lebu</v>
          </cell>
          <cell r="C292">
            <v>6165</v>
          </cell>
          <cell r="D292">
            <v>45</v>
          </cell>
          <cell r="E292">
            <v>420</v>
          </cell>
          <cell r="F292">
            <v>6630</v>
          </cell>
          <cell r="G292">
            <v>7.0135746606334842E-2</v>
          </cell>
        </row>
        <row r="293">
          <cell r="B293" t="str">
            <v>Requínoa</v>
          </cell>
          <cell r="C293">
            <v>5569</v>
          </cell>
          <cell r="D293">
            <v>7</v>
          </cell>
          <cell r="E293">
            <v>411</v>
          </cell>
          <cell r="F293">
            <v>5987</v>
          </cell>
          <cell r="G293">
            <v>6.981793886754635E-2</v>
          </cell>
        </row>
        <row r="294">
          <cell r="B294" t="str">
            <v>Rancagua</v>
          </cell>
          <cell r="C294">
            <v>56262</v>
          </cell>
          <cell r="D294">
            <v>660</v>
          </cell>
          <cell r="E294">
            <v>3560</v>
          </cell>
          <cell r="F294">
            <v>60482</v>
          </cell>
          <cell r="G294">
            <v>6.9772824972719152E-2</v>
          </cell>
        </row>
        <row r="295">
          <cell r="B295" t="str">
            <v>Calbuco</v>
          </cell>
          <cell r="C295">
            <v>8107</v>
          </cell>
          <cell r="D295">
            <v>50</v>
          </cell>
          <cell r="E295">
            <v>542</v>
          </cell>
          <cell r="F295">
            <v>8699</v>
          </cell>
          <cell r="G295">
            <v>6.8053799287274397E-2</v>
          </cell>
        </row>
        <row r="296">
          <cell r="B296" t="str">
            <v>Castro</v>
          </cell>
          <cell r="C296">
            <v>10178</v>
          </cell>
          <cell r="D296">
            <v>117</v>
          </cell>
          <cell r="E296">
            <v>624</v>
          </cell>
          <cell r="F296">
            <v>10919</v>
          </cell>
          <cell r="G296">
            <v>6.7863357450315964E-2</v>
          </cell>
        </row>
        <row r="297">
          <cell r="B297" t="str">
            <v>Quilicura</v>
          </cell>
          <cell r="C297">
            <v>32852</v>
          </cell>
          <cell r="D297">
            <v>360</v>
          </cell>
          <cell r="E297">
            <v>2030</v>
          </cell>
          <cell r="F297">
            <v>35242</v>
          </cell>
          <cell r="G297">
            <v>6.7816809488678284E-2</v>
          </cell>
        </row>
        <row r="298">
          <cell r="B298" t="str">
            <v>Coronel</v>
          </cell>
          <cell r="C298">
            <v>24809</v>
          </cell>
          <cell r="D298">
            <v>82</v>
          </cell>
          <cell r="E298">
            <v>1706</v>
          </cell>
          <cell r="F298">
            <v>26597</v>
          </cell>
          <cell r="G298">
            <v>6.7225626950407943E-2</v>
          </cell>
        </row>
        <row r="299">
          <cell r="B299" t="str">
            <v>Independencia</v>
          </cell>
          <cell r="C299">
            <v>17378</v>
          </cell>
          <cell r="D299">
            <v>208</v>
          </cell>
          <cell r="E299">
            <v>1002</v>
          </cell>
          <cell r="F299">
            <v>18588</v>
          </cell>
          <cell r="G299">
            <v>6.5095760705831715E-2</v>
          </cell>
        </row>
        <row r="300">
          <cell r="B300" t="str">
            <v>Chiguayante</v>
          </cell>
          <cell r="C300">
            <v>20833</v>
          </cell>
          <cell r="D300">
            <v>131</v>
          </cell>
          <cell r="E300">
            <v>1291</v>
          </cell>
          <cell r="F300">
            <v>22255</v>
          </cell>
          <cell r="G300">
            <v>6.3895753763199281E-2</v>
          </cell>
        </row>
        <row r="301">
          <cell r="B301" t="str">
            <v>El Monte</v>
          </cell>
          <cell r="C301">
            <v>6578</v>
          </cell>
          <cell r="D301">
            <v>39</v>
          </cell>
          <cell r="E301">
            <v>408</v>
          </cell>
          <cell r="F301">
            <v>7025</v>
          </cell>
          <cell r="G301">
            <v>6.3629893238434168E-2</v>
          </cell>
        </row>
        <row r="302">
          <cell r="B302" t="str">
            <v>San Bernardo</v>
          </cell>
          <cell r="C302">
            <v>59074</v>
          </cell>
          <cell r="D302">
            <v>335</v>
          </cell>
          <cell r="E302">
            <v>3661</v>
          </cell>
          <cell r="F302">
            <v>63070</v>
          </cell>
          <cell r="G302">
            <v>6.3358173458062467E-2</v>
          </cell>
        </row>
        <row r="303">
          <cell r="B303" t="str">
            <v>Osorno</v>
          </cell>
          <cell r="C303">
            <v>39192</v>
          </cell>
          <cell r="D303">
            <v>719</v>
          </cell>
          <cell r="E303">
            <v>1900</v>
          </cell>
          <cell r="F303">
            <v>41811</v>
          </cell>
          <cell r="G303">
            <v>6.2639018440123415E-2</v>
          </cell>
        </row>
        <row r="304">
          <cell r="B304" t="str">
            <v>Llanquihue</v>
          </cell>
          <cell r="C304">
            <v>4293</v>
          </cell>
          <cell r="D304">
            <v>12</v>
          </cell>
          <cell r="E304">
            <v>274</v>
          </cell>
          <cell r="F304">
            <v>4579</v>
          </cell>
          <cell r="G304">
            <v>6.2459052194802356E-2</v>
          </cell>
        </row>
        <row r="305">
          <cell r="B305" t="str">
            <v>Ercilla</v>
          </cell>
          <cell r="C305">
            <v>2337</v>
          </cell>
          <cell r="D305">
            <v>18</v>
          </cell>
          <cell r="E305">
            <v>137</v>
          </cell>
          <cell r="F305">
            <v>2492</v>
          </cell>
          <cell r="G305">
            <v>6.2199036918138044E-2</v>
          </cell>
        </row>
        <row r="306">
          <cell r="B306" t="str">
            <v>Renaico</v>
          </cell>
          <cell r="C306">
            <v>2443</v>
          </cell>
          <cell r="D306">
            <v>30</v>
          </cell>
          <cell r="E306">
            <v>130</v>
          </cell>
          <cell r="F306">
            <v>2603</v>
          </cell>
          <cell r="G306">
            <v>6.1467537456780637E-2</v>
          </cell>
        </row>
        <row r="307">
          <cell r="B307" t="str">
            <v>Recoleta</v>
          </cell>
          <cell r="C307">
            <v>34434</v>
          </cell>
          <cell r="D307">
            <v>892</v>
          </cell>
          <cell r="E307">
            <v>1280</v>
          </cell>
          <cell r="F307">
            <v>36606</v>
          </cell>
          <cell r="G307">
            <v>5.9334535322078351E-2</v>
          </cell>
        </row>
        <row r="308">
          <cell r="B308" t="str">
            <v>Ñuñoa</v>
          </cell>
          <cell r="C308">
            <v>51452</v>
          </cell>
          <cell r="D308">
            <v>878</v>
          </cell>
          <cell r="E308">
            <v>2362</v>
          </cell>
          <cell r="F308">
            <v>54692</v>
          </cell>
          <cell r="G308">
            <v>5.9240839610912019E-2</v>
          </cell>
        </row>
        <row r="309">
          <cell r="B309" t="str">
            <v>Lampa</v>
          </cell>
          <cell r="C309">
            <v>10176</v>
          </cell>
          <cell r="D309">
            <v>81</v>
          </cell>
          <cell r="E309">
            <v>555</v>
          </cell>
          <cell r="F309">
            <v>10812</v>
          </cell>
          <cell r="G309">
            <v>5.8823529411764705E-2</v>
          </cell>
        </row>
        <row r="310">
          <cell r="B310" t="str">
            <v>Angol</v>
          </cell>
          <cell r="C310">
            <v>12899</v>
          </cell>
          <cell r="D310">
            <v>208</v>
          </cell>
          <cell r="E310">
            <v>593</v>
          </cell>
          <cell r="F310">
            <v>13700</v>
          </cell>
          <cell r="G310">
            <v>5.846715328467153E-2</v>
          </cell>
        </row>
        <row r="311">
          <cell r="B311" t="str">
            <v>Nogales</v>
          </cell>
          <cell r="C311">
            <v>5600</v>
          </cell>
          <cell r="D311">
            <v>28</v>
          </cell>
          <cell r="E311">
            <v>319</v>
          </cell>
          <cell r="F311">
            <v>5947</v>
          </cell>
          <cell r="G311">
            <v>5.8348747267529845E-2</v>
          </cell>
        </row>
        <row r="312">
          <cell r="B312" t="str">
            <v>Calle Larga</v>
          </cell>
          <cell r="C312">
            <v>2644</v>
          </cell>
          <cell r="D312">
            <v>10</v>
          </cell>
          <cell r="E312">
            <v>153</v>
          </cell>
          <cell r="F312">
            <v>2807</v>
          </cell>
          <cell r="G312">
            <v>5.8069112931955824E-2</v>
          </cell>
        </row>
        <row r="313">
          <cell r="B313" t="str">
            <v>Colina</v>
          </cell>
          <cell r="C313">
            <v>18406</v>
          </cell>
          <cell r="D313">
            <v>175</v>
          </cell>
          <cell r="E313">
            <v>909</v>
          </cell>
          <cell r="F313">
            <v>19490</v>
          </cell>
          <cell r="G313">
            <v>5.56182657773217E-2</v>
          </cell>
        </row>
        <row r="314">
          <cell r="B314" t="str">
            <v>Temuco</v>
          </cell>
          <cell r="C314">
            <v>63471</v>
          </cell>
          <cell r="D314">
            <v>1085</v>
          </cell>
          <cell r="E314">
            <v>2560</v>
          </cell>
          <cell r="F314">
            <v>67116</v>
          </cell>
          <cell r="G314">
            <v>5.4308957625603435E-2</v>
          </cell>
        </row>
        <row r="315">
          <cell r="B315" t="str">
            <v>Padre las Casas</v>
          </cell>
          <cell r="C315">
            <v>14779</v>
          </cell>
          <cell r="D315">
            <v>177</v>
          </cell>
          <cell r="E315">
            <v>669</v>
          </cell>
          <cell r="F315">
            <v>15625</v>
          </cell>
          <cell r="G315">
            <v>5.4143999999999998E-2</v>
          </cell>
        </row>
        <row r="316">
          <cell r="B316" t="str">
            <v>Galvarino</v>
          </cell>
          <cell r="C316">
            <v>3176</v>
          </cell>
          <cell r="D316">
            <v>10</v>
          </cell>
          <cell r="E316">
            <v>171</v>
          </cell>
          <cell r="F316">
            <v>3357</v>
          </cell>
          <cell r="G316">
            <v>5.391718796544534E-2</v>
          </cell>
        </row>
        <row r="317">
          <cell r="B317" t="str">
            <v>Quinta Normal</v>
          </cell>
          <cell r="C317">
            <v>25081</v>
          </cell>
          <cell r="D317">
            <v>234</v>
          </cell>
          <cell r="E317">
            <v>1139</v>
          </cell>
          <cell r="F317">
            <v>26454</v>
          </cell>
          <cell r="G317">
            <v>5.1901413774854466E-2</v>
          </cell>
        </row>
        <row r="318">
          <cell r="B318" t="str">
            <v>La Florida</v>
          </cell>
          <cell r="C318">
            <v>92222</v>
          </cell>
          <cell r="D318">
            <v>1339</v>
          </cell>
          <cell r="E318">
            <v>3613</v>
          </cell>
          <cell r="F318">
            <v>97174</v>
          </cell>
          <cell r="G318">
            <v>5.0960133369008169E-2</v>
          </cell>
        </row>
        <row r="319">
          <cell r="B319" t="str">
            <v>Talcahuano</v>
          </cell>
          <cell r="C319">
            <v>62010</v>
          </cell>
          <cell r="D319">
            <v>292</v>
          </cell>
          <cell r="E319">
            <v>2749</v>
          </cell>
          <cell r="F319">
            <v>65051</v>
          </cell>
          <cell r="G319">
            <v>4.674793623464666E-2</v>
          </cell>
        </row>
        <row r="320">
          <cell r="B320" t="str">
            <v>Padre Hurtado</v>
          </cell>
          <cell r="C320">
            <v>9121</v>
          </cell>
          <cell r="D320">
            <v>96</v>
          </cell>
          <cell r="E320">
            <v>345</v>
          </cell>
          <cell r="F320">
            <v>9562</v>
          </cell>
          <cell r="G320">
            <v>4.6120058565153735E-2</v>
          </cell>
        </row>
        <row r="321">
          <cell r="B321" t="str">
            <v>San Pedro de la Paz</v>
          </cell>
          <cell r="C321">
            <v>20701</v>
          </cell>
          <cell r="D321">
            <v>125</v>
          </cell>
          <cell r="E321">
            <v>873</v>
          </cell>
          <cell r="F321">
            <v>21699</v>
          </cell>
          <cell r="G321">
            <v>4.5992902898751097E-2</v>
          </cell>
        </row>
        <row r="322">
          <cell r="B322" t="str">
            <v>Olivar</v>
          </cell>
          <cell r="C322">
            <v>3135</v>
          </cell>
          <cell r="D322">
            <v>14</v>
          </cell>
          <cell r="E322">
            <v>137</v>
          </cell>
          <cell r="F322">
            <v>3286</v>
          </cell>
          <cell r="G322">
            <v>4.5952525867315887E-2</v>
          </cell>
        </row>
        <row r="323">
          <cell r="B323" t="str">
            <v>La Reina</v>
          </cell>
          <cell r="C323">
            <v>24585</v>
          </cell>
          <cell r="D323">
            <v>463</v>
          </cell>
          <cell r="E323">
            <v>720</v>
          </cell>
          <cell r="F323">
            <v>25768</v>
          </cell>
          <cell r="G323">
            <v>4.5909655386525923E-2</v>
          </cell>
        </row>
        <row r="324">
          <cell r="B324" t="str">
            <v>Pudahuel</v>
          </cell>
          <cell r="C324">
            <v>46675</v>
          </cell>
          <cell r="D324">
            <v>461</v>
          </cell>
          <cell r="E324">
            <v>1682</v>
          </cell>
          <cell r="F324">
            <v>48818</v>
          </cell>
          <cell r="G324">
            <v>4.3897742635912985E-2</v>
          </cell>
        </row>
        <row r="325">
          <cell r="B325" t="str">
            <v>Macul</v>
          </cell>
          <cell r="C325">
            <v>28567</v>
          </cell>
          <cell r="D325">
            <v>302</v>
          </cell>
          <cell r="E325">
            <v>1001</v>
          </cell>
          <cell r="F325">
            <v>29870</v>
          </cell>
          <cell r="G325">
            <v>4.362236357549381E-2</v>
          </cell>
        </row>
        <row r="326">
          <cell r="B326" t="str">
            <v>Lota</v>
          </cell>
          <cell r="C326">
            <v>12475</v>
          </cell>
          <cell r="D326">
            <v>52</v>
          </cell>
          <cell r="E326">
            <v>509</v>
          </cell>
          <cell r="F326">
            <v>13036</v>
          </cell>
          <cell r="G326">
            <v>4.3034673212641913E-2</v>
          </cell>
        </row>
        <row r="327">
          <cell r="B327" t="str">
            <v>Estación Central</v>
          </cell>
          <cell r="C327">
            <v>31044</v>
          </cell>
          <cell r="D327">
            <v>171</v>
          </cell>
          <cell r="E327">
            <v>1142</v>
          </cell>
          <cell r="F327">
            <v>32357</v>
          </cell>
          <cell r="G327">
            <v>4.0578545600642828E-2</v>
          </cell>
        </row>
        <row r="328">
          <cell r="B328" t="str">
            <v>Penco</v>
          </cell>
          <cell r="C328">
            <v>11726</v>
          </cell>
          <cell r="D328">
            <v>31</v>
          </cell>
          <cell r="E328">
            <v>456</v>
          </cell>
          <cell r="F328">
            <v>12213</v>
          </cell>
          <cell r="G328">
            <v>3.9875542454761319E-2</v>
          </cell>
        </row>
        <row r="329">
          <cell r="B329" t="str">
            <v>Maipú</v>
          </cell>
          <cell r="C329">
            <v>121962</v>
          </cell>
          <cell r="D329">
            <v>985</v>
          </cell>
          <cell r="E329">
            <v>4025</v>
          </cell>
          <cell r="F329">
            <v>126972</v>
          </cell>
          <cell r="G329">
            <v>3.9457518192987429E-2</v>
          </cell>
        </row>
        <row r="330">
          <cell r="B330" t="str">
            <v>La Cisterna</v>
          </cell>
          <cell r="C330">
            <v>21924</v>
          </cell>
          <cell r="D330">
            <v>92</v>
          </cell>
          <cell r="E330">
            <v>801</v>
          </cell>
          <cell r="F330">
            <v>22817</v>
          </cell>
          <cell r="G330">
            <v>3.913748520839725E-2</v>
          </cell>
        </row>
        <row r="331">
          <cell r="B331" t="str">
            <v>Lo Prado</v>
          </cell>
          <cell r="C331">
            <v>25426</v>
          </cell>
          <cell r="D331">
            <v>248</v>
          </cell>
          <cell r="E331">
            <v>687</v>
          </cell>
          <cell r="F331">
            <v>26361</v>
          </cell>
          <cell r="G331">
            <v>3.5469064147794091E-2</v>
          </cell>
        </row>
        <row r="332">
          <cell r="B332" t="str">
            <v>Pedro Aguirre Cerda</v>
          </cell>
          <cell r="C332">
            <v>27533</v>
          </cell>
          <cell r="D332">
            <v>410</v>
          </cell>
          <cell r="E332">
            <v>517</v>
          </cell>
          <cell r="F332">
            <v>28460</v>
          </cell>
          <cell r="G332">
            <v>3.25720309205903E-2</v>
          </cell>
        </row>
        <row r="333">
          <cell r="B333" t="str">
            <v>Conchalí</v>
          </cell>
          <cell r="C333">
            <v>31585</v>
          </cell>
          <cell r="D333">
            <v>211</v>
          </cell>
          <cell r="E333">
            <v>813</v>
          </cell>
          <cell r="F333">
            <v>32609</v>
          </cell>
          <cell r="G333">
            <v>3.1402373577846608E-2</v>
          </cell>
        </row>
        <row r="334">
          <cell r="B334" t="str">
            <v>San Joaquín</v>
          </cell>
          <cell r="C334">
            <v>23479</v>
          </cell>
          <cell r="D334">
            <v>239</v>
          </cell>
          <cell r="E334">
            <v>515</v>
          </cell>
          <cell r="F334">
            <v>24233</v>
          </cell>
          <cell r="G334">
            <v>3.1114595799116906E-2</v>
          </cell>
        </row>
        <row r="335">
          <cell r="B335" t="str">
            <v>Peñalolén</v>
          </cell>
          <cell r="C335">
            <v>49972</v>
          </cell>
          <cell r="D335">
            <v>354</v>
          </cell>
          <cell r="E335">
            <v>1216</v>
          </cell>
          <cell r="F335">
            <v>51542</v>
          </cell>
          <cell r="G335">
            <v>3.0460595242714678E-2</v>
          </cell>
        </row>
        <row r="336">
          <cell r="B336" t="str">
            <v>El Bosque</v>
          </cell>
          <cell r="C336">
            <v>41523</v>
          </cell>
          <cell r="D336">
            <v>224</v>
          </cell>
          <cell r="E336">
            <v>1061</v>
          </cell>
          <cell r="F336">
            <v>42808</v>
          </cell>
          <cell r="G336">
            <v>3.0017753690898898E-2</v>
          </cell>
        </row>
        <row r="337">
          <cell r="B337" t="str">
            <v>Curanilahue</v>
          </cell>
          <cell r="C337">
            <v>7935</v>
          </cell>
          <cell r="D337">
            <v>36</v>
          </cell>
          <cell r="E337">
            <v>208</v>
          </cell>
          <cell r="F337">
            <v>8179</v>
          </cell>
          <cell r="G337">
            <v>2.9832497860374129E-2</v>
          </cell>
        </row>
        <row r="338">
          <cell r="B338" t="str">
            <v>La Granja</v>
          </cell>
          <cell r="C338">
            <v>31106</v>
          </cell>
          <cell r="D338">
            <v>387</v>
          </cell>
          <cell r="E338">
            <v>542</v>
          </cell>
          <cell r="F338">
            <v>32035</v>
          </cell>
          <cell r="G338">
            <v>2.8999531762135166E-2</v>
          </cell>
        </row>
        <row r="339">
          <cell r="B339" t="str">
            <v>San Ramón</v>
          </cell>
          <cell r="C339">
            <v>21527</v>
          </cell>
          <cell r="D339">
            <v>157</v>
          </cell>
          <cell r="E339">
            <v>476</v>
          </cell>
          <cell r="F339">
            <v>22160</v>
          </cell>
          <cell r="G339">
            <v>2.8564981949458484E-2</v>
          </cell>
        </row>
        <row r="340">
          <cell r="B340" t="str">
            <v>La Pintana</v>
          </cell>
          <cell r="C340">
            <v>43178</v>
          </cell>
          <cell r="D340">
            <v>236</v>
          </cell>
          <cell r="E340">
            <v>980</v>
          </cell>
          <cell r="F340">
            <v>44394</v>
          </cell>
          <cell r="G340">
            <v>2.739108888588548E-2</v>
          </cell>
        </row>
        <row r="341">
          <cell r="B341" t="str">
            <v>Huechuraba</v>
          </cell>
          <cell r="C341">
            <v>16012</v>
          </cell>
          <cell r="D341">
            <v>79</v>
          </cell>
          <cell r="E341">
            <v>295</v>
          </cell>
          <cell r="F341">
            <v>16386</v>
          </cell>
          <cell r="G341">
            <v>2.282436226046625E-2</v>
          </cell>
        </row>
        <row r="342">
          <cell r="B342" t="str">
            <v>Cerro Navia</v>
          </cell>
          <cell r="C342">
            <v>34514</v>
          </cell>
          <cell r="D342">
            <v>76</v>
          </cell>
          <cell r="E342">
            <v>687</v>
          </cell>
          <cell r="F342">
            <v>35277</v>
          </cell>
          <cell r="G342">
            <v>2.1628823312639964E-2</v>
          </cell>
        </row>
        <row r="343">
          <cell r="B343" t="str">
            <v>Lo Espejo</v>
          </cell>
          <cell r="C343">
            <v>24363</v>
          </cell>
          <cell r="D343">
            <v>63</v>
          </cell>
          <cell r="E343">
            <v>470</v>
          </cell>
          <cell r="F343">
            <v>24896</v>
          </cell>
          <cell r="G343">
            <v>2.1409061696658099E-2</v>
          </cell>
        </row>
      </sheetData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OS"/>
      <sheetName val="TD_DATOS_ORIGINALES"/>
      <sheetName val="DATOS_ORIGINALES"/>
      <sheetName val="N°PROYECTOS_PARTICIPACIÓN"/>
      <sheetName val="IG_22_INDICADOR"/>
    </sheetNames>
    <sheetDataSet>
      <sheetData sheetId="0"/>
      <sheetData sheetId="1"/>
      <sheetData sheetId="2"/>
      <sheetData sheetId="3">
        <row r="1">
          <cell r="A1" t="str">
            <v>CIUDAD</v>
          </cell>
          <cell r="B1" t="str">
            <v>NO</v>
          </cell>
          <cell r="C1" t="str">
            <v>SI</v>
          </cell>
          <cell r="D1" t="str">
            <v>Total general</v>
          </cell>
        </row>
        <row r="2">
          <cell r="A2" t="str">
            <v>AM CONCEPCION</v>
          </cell>
          <cell r="B2">
            <v>1</v>
          </cell>
          <cell r="C2">
            <v>4</v>
          </cell>
          <cell r="D2">
            <v>5</v>
          </cell>
        </row>
        <row r="3">
          <cell r="A3" t="str">
            <v>AM SANTIAGO</v>
          </cell>
          <cell r="B3">
            <v>10</v>
          </cell>
          <cell r="C3">
            <v>5</v>
          </cell>
          <cell r="D3">
            <v>15</v>
          </cell>
        </row>
        <row r="4">
          <cell r="A4" t="str">
            <v>AM VALPARAISO</v>
          </cell>
          <cell r="B4">
            <v>1</v>
          </cell>
          <cell r="C4">
            <v>5</v>
          </cell>
          <cell r="D4">
            <v>6</v>
          </cell>
        </row>
        <row r="5">
          <cell r="A5" t="str">
            <v>ANTOFAGASTA</v>
          </cell>
          <cell r="B5">
            <v>3</v>
          </cell>
          <cell r="C5">
            <v>2</v>
          </cell>
          <cell r="D5">
            <v>5</v>
          </cell>
        </row>
        <row r="6">
          <cell r="A6" t="str">
            <v>ARICA</v>
          </cell>
          <cell r="B6">
            <v>0</v>
          </cell>
          <cell r="C6">
            <v>1</v>
          </cell>
          <cell r="D6">
            <v>1</v>
          </cell>
        </row>
        <row r="7">
          <cell r="A7" t="str">
            <v>CALAMA</v>
          </cell>
          <cell r="B7">
            <v>0</v>
          </cell>
          <cell r="C7">
            <v>3</v>
          </cell>
          <cell r="D7">
            <v>3</v>
          </cell>
        </row>
        <row r="8">
          <cell r="A8" t="str">
            <v>COIHAIQUE</v>
          </cell>
          <cell r="B8">
            <v>0</v>
          </cell>
          <cell r="C8">
            <v>1</v>
          </cell>
          <cell r="D8">
            <v>1</v>
          </cell>
        </row>
        <row r="9">
          <cell r="A9" t="str">
            <v>COPIAPO-TIERRA AMARILLA</v>
          </cell>
          <cell r="B9">
            <v>4</v>
          </cell>
          <cell r="C9">
            <v>3</v>
          </cell>
          <cell r="D9">
            <v>7</v>
          </cell>
        </row>
        <row r="10">
          <cell r="A10" t="str">
            <v>COQUIMBO-LA SERENA</v>
          </cell>
          <cell r="B10">
            <v>0</v>
          </cell>
          <cell r="C10">
            <v>2</v>
          </cell>
          <cell r="D10">
            <v>2</v>
          </cell>
        </row>
        <row r="11">
          <cell r="A11" t="str">
            <v>CURICO-RAUCO-ROMERAL</v>
          </cell>
          <cell r="B11">
            <v>1</v>
          </cell>
          <cell r="C11">
            <v>0</v>
          </cell>
          <cell r="D11">
            <v>1</v>
          </cell>
        </row>
        <row r="12">
          <cell r="A12" t="str">
            <v>IQUIQUE-ALTO HOSPICIO</v>
          </cell>
          <cell r="B12">
            <v>2</v>
          </cell>
          <cell r="C12">
            <v>1</v>
          </cell>
          <cell r="D12">
            <v>3</v>
          </cell>
        </row>
        <row r="13">
          <cell r="A13" t="str">
            <v>LINARES</v>
          </cell>
          <cell r="B13">
            <v>3</v>
          </cell>
          <cell r="C13">
            <v>2</v>
          </cell>
          <cell r="D13">
            <v>5</v>
          </cell>
        </row>
        <row r="14">
          <cell r="A14" t="str">
            <v>LOS ANGELES-NACIMIENTO</v>
          </cell>
          <cell r="B14">
            <v>0</v>
          </cell>
          <cell r="C14">
            <v>1</v>
          </cell>
          <cell r="D14">
            <v>1</v>
          </cell>
        </row>
        <row r="15">
          <cell r="A15" t="str">
            <v>OVALLE</v>
          </cell>
          <cell r="B15">
            <v>1</v>
          </cell>
          <cell r="C15">
            <v>0</v>
          </cell>
          <cell r="D15">
            <v>1</v>
          </cell>
        </row>
        <row r="16">
          <cell r="A16" t="str">
            <v>RANCAGUA-MACHALI</v>
          </cell>
          <cell r="B16">
            <v>1</v>
          </cell>
          <cell r="C16">
            <v>2</v>
          </cell>
          <cell r="D16">
            <v>3</v>
          </cell>
        </row>
        <row r="17">
          <cell r="A17" t="str">
            <v>RENGO</v>
          </cell>
          <cell r="B17">
            <v>1</v>
          </cell>
          <cell r="C17">
            <v>0</v>
          </cell>
          <cell r="D17">
            <v>1</v>
          </cell>
        </row>
        <row r="18">
          <cell r="A18" t="str">
            <v>SAN ANTONIO-SANTO DOMINGO-CARTAGENA</v>
          </cell>
          <cell r="B18">
            <v>1</v>
          </cell>
          <cell r="C18">
            <v>2</v>
          </cell>
          <cell r="D18">
            <v>3</v>
          </cell>
        </row>
        <row r="19">
          <cell r="A19" t="str">
            <v>SAN FERNANDO</v>
          </cell>
          <cell r="B19">
            <v>1</v>
          </cell>
          <cell r="C19">
            <v>0</v>
          </cell>
          <cell r="D19">
            <v>1</v>
          </cell>
        </row>
        <row r="20">
          <cell r="A20" t="str">
            <v>VALDIVIA</v>
          </cell>
          <cell r="B20">
            <v>0</v>
          </cell>
          <cell r="C20">
            <v>1</v>
          </cell>
          <cell r="D20">
            <v>1</v>
          </cell>
        </row>
        <row r="21">
          <cell r="A21" t="str">
            <v>VALLENAR</v>
          </cell>
          <cell r="B21">
            <v>3</v>
          </cell>
          <cell r="C21">
            <v>3</v>
          </cell>
          <cell r="D21">
            <v>6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OS_BPU_27"/>
      <sheetName val="DATOS_ORIGINALES_ENEL"/>
      <sheetName val="DATOS_ENCUESTA"/>
      <sheetName val="UNION_BASES"/>
      <sheetName val="LONGITUD_RED"/>
      <sheetName val="INDICADOR_BPU27"/>
      <sheetName val="BPU_27_Luminariasporcomunas"/>
      <sheetName val="BPU_27_Luminariasporcomunas.xls"/>
    </sheetNames>
    <sheetDataSet>
      <sheetData sheetId="0" refreshError="1"/>
      <sheetData sheetId="1">
        <row r="1">
          <cell r="B1" t="str">
            <v>CODIGO</v>
          </cell>
          <cell r="C1" t="str">
            <v>Calles</v>
          </cell>
          <cell r="D1" t="str">
            <v>Plazas</v>
          </cell>
          <cell r="E1" t="str">
            <v>Total</v>
          </cell>
        </row>
        <row r="2">
          <cell r="B2">
            <v>13102</v>
          </cell>
          <cell r="C2">
            <v>8042</v>
          </cell>
          <cell r="D2">
            <v>1001</v>
          </cell>
          <cell r="E2">
            <v>9043</v>
          </cell>
        </row>
        <row r="3">
          <cell r="B3">
            <v>13103</v>
          </cell>
          <cell r="C3">
            <v>10188</v>
          </cell>
          <cell r="D3">
            <v>88</v>
          </cell>
          <cell r="E3">
            <v>10276</v>
          </cell>
        </row>
        <row r="4">
          <cell r="B4">
            <v>13301</v>
          </cell>
          <cell r="C4">
            <v>9590</v>
          </cell>
          <cell r="D4">
            <v>816</v>
          </cell>
          <cell r="E4">
            <v>10406</v>
          </cell>
        </row>
        <row r="5">
          <cell r="B5">
            <v>13104</v>
          </cell>
          <cell r="C5">
            <v>9921</v>
          </cell>
          <cell r="D5">
            <v>11</v>
          </cell>
          <cell r="E5">
            <v>9932</v>
          </cell>
        </row>
        <row r="6">
          <cell r="B6">
            <v>13106</v>
          </cell>
          <cell r="C6">
            <v>15076</v>
          </cell>
          <cell r="D6">
            <v>227</v>
          </cell>
          <cell r="E6">
            <v>15303</v>
          </cell>
        </row>
        <row r="7">
          <cell r="B7">
            <v>13107</v>
          </cell>
          <cell r="C7">
            <v>8764</v>
          </cell>
          <cell r="D7">
            <v>5</v>
          </cell>
          <cell r="E7">
            <v>8769</v>
          </cell>
        </row>
        <row r="8">
          <cell r="B8">
            <v>13108</v>
          </cell>
          <cell r="C8">
            <v>7267</v>
          </cell>
          <cell r="D8">
            <v>99</v>
          </cell>
          <cell r="E8">
            <v>7366</v>
          </cell>
        </row>
        <row r="9">
          <cell r="B9">
            <v>13109</v>
          </cell>
          <cell r="C9">
            <v>7558</v>
          </cell>
          <cell r="D9">
            <v>52</v>
          </cell>
          <cell r="E9">
            <v>7610</v>
          </cell>
        </row>
        <row r="10">
          <cell r="B10">
            <v>13110</v>
          </cell>
          <cell r="C10">
            <v>34264</v>
          </cell>
          <cell r="D10">
            <v>1843</v>
          </cell>
          <cell r="E10">
            <v>36107</v>
          </cell>
        </row>
        <row r="11">
          <cell r="B11">
            <v>13111</v>
          </cell>
          <cell r="C11">
            <v>10065</v>
          </cell>
          <cell r="D11">
            <v>820</v>
          </cell>
          <cell r="E11">
            <v>10885</v>
          </cell>
        </row>
        <row r="12">
          <cell r="B12">
            <v>13113</v>
          </cell>
          <cell r="C12">
            <v>10658</v>
          </cell>
          <cell r="D12">
            <v>897</v>
          </cell>
          <cell r="E12">
            <v>11555</v>
          </cell>
        </row>
        <row r="13">
          <cell r="B13">
            <v>13302</v>
          </cell>
          <cell r="C13">
            <v>5341</v>
          </cell>
          <cell r="D13">
            <v>90</v>
          </cell>
          <cell r="E13">
            <v>5431</v>
          </cell>
        </row>
        <row r="14">
          <cell r="B14">
            <v>13114</v>
          </cell>
          <cell r="C14">
            <v>34415</v>
          </cell>
          <cell r="D14">
            <v>6407</v>
          </cell>
          <cell r="E14">
            <v>40822</v>
          </cell>
        </row>
        <row r="15">
          <cell r="B15">
            <v>13115</v>
          </cell>
          <cell r="C15">
            <v>12882</v>
          </cell>
          <cell r="D15">
            <v>5487</v>
          </cell>
          <cell r="E15">
            <v>18369</v>
          </cell>
        </row>
        <row r="16">
          <cell r="B16">
            <v>13116</v>
          </cell>
          <cell r="C16">
            <v>4718</v>
          </cell>
          <cell r="D16">
            <v>53</v>
          </cell>
          <cell r="E16">
            <v>4771</v>
          </cell>
        </row>
        <row r="17">
          <cell r="B17">
            <v>13117</v>
          </cell>
          <cell r="C17">
            <v>7114</v>
          </cell>
          <cell r="D17">
            <v>15</v>
          </cell>
          <cell r="E17">
            <v>7129</v>
          </cell>
        </row>
        <row r="18">
          <cell r="B18">
            <v>13118</v>
          </cell>
          <cell r="C18">
            <v>14544</v>
          </cell>
          <cell r="D18">
            <v>449</v>
          </cell>
          <cell r="E18">
            <v>14993</v>
          </cell>
        </row>
        <row r="19">
          <cell r="B19">
            <v>13119</v>
          </cell>
          <cell r="C19">
            <v>52747</v>
          </cell>
          <cell r="D19">
            <v>1134</v>
          </cell>
          <cell r="E19">
            <v>53881</v>
          </cell>
        </row>
        <row r="20">
          <cell r="B20">
            <v>13120</v>
          </cell>
          <cell r="C20">
            <v>15504</v>
          </cell>
          <cell r="D20">
            <v>2903</v>
          </cell>
          <cell r="E20">
            <v>18407</v>
          </cell>
        </row>
        <row r="21">
          <cell r="B21">
            <v>13121</v>
          </cell>
          <cell r="C21">
            <v>6131</v>
          </cell>
          <cell r="D21">
            <v>11</v>
          </cell>
          <cell r="E21">
            <v>6142</v>
          </cell>
        </row>
        <row r="22">
          <cell r="B22">
            <v>13122</v>
          </cell>
          <cell r="C22">
            <v>16057</v>
          </cell>
          <cell r="D22">
            <v>1063</v>
          </cell>
          <cell r="E22">
            <v>17120</v>
          </cell>
        </row>
        <row r="23">
          <cell r="B23">
            <v>13123</v>
          </cell>
          <cell r="C23">
            <v>10434</v>
          </cell>
          <cell r="D23">
            <v>11323</v>
          </cell>
          <cell r="E23">
            <v>21757</v>
          </cell>
        </row>
        <row r="24">
          <cell r="B24">
            <v>13124</v>
          </cell>
          <cell r="C24">
            <v>17780</v>
          </cell>
          <cell r="D24">
            <v>33</v>
          </cell>
          <cell r="E24">
            <v>17813</v>
          </cell>
        </row>
        <row r="25">
          <cell r="B25">
            <v>13125</v>
          </cell>
          <cell r="C25">
            <v>17680</v>
          </cell>
          <cell r="D25">
            <v>773</v>
          </cell>
          <cell r="E25">
            <v>18453</v>
          </cell>
        </row>
        <row r="26">
          <cell r="B26">
            <v>13126</v>
          </cell>
          <cell r="C26">
            <v>6328</v>
          </cell>
          <cell r="D26">
            <v>93</v>
          </cell>
          <cell r="E26">
            <v>6421</v>
          </cell>
        </row>
        <row r="27">
          <cell r="B27">
            <v>13127</v>
          </cell>
          <cell r="C27">
            <v>11588</v>
          </cell>
          <cell r="D27">
            <v>830</v>
          </cell>
          <cell r="E27">
            <v>12418</v>
          </cell>
        </row>
        <row r="28">
          <cell r="B28">
            <v>13128</v>
          </cell>
          <cell r="C28">
            <v>11964</v>
          </cell>
          <cell r="D28">
            <v>201</v>
          </cell>
          <cell r="E28">
            <v>12165</v>
          </cell>
        </row>
        <row r="29">
          <cell r="B29">
            <v>13129</v>
          </cell>
          <cell r="C29">
            <v>9154</v>
          </cell>
          <cell r="D29">
            <v>3</v>
          </cell>
          <cell r="E29">
            <v>9157</v>
          </cell>
        </row>
        <row r="30">
          <cell r="B30">
            <v>13130</v>
          </cell>
          <cell r="C30">
            <v>4547</v>
          </cell>
          <cell r="D30">
            <v>475</v>
          </cell>
          <cell r="E30">
            <v>5022</v>
          </cell>
        </row>
        <row r="31">
          <cell r="B31">
            <v>13131</v>
          </cell>
          <cell r="C31">
            <v>5991</v>
          </cell>
          <cell r="D31">
            <v>460</v>
          </cell>
          <cell r="E31">
            <v>6451</v>
          </cell>
        </row>
        <row r="32">
          <cell r="B32">
            <v>13101</v>
          </cell>
          <cell r="C32">
            <v>21358</v>
          </cell>
          <cell r="D32">
            <v>8765</v>
          </cell>
          <cell r="E32">
            <v>30123</v>
          </cell>
        </row>
        <row r="33">
          <cell r="B33">
            <v>13303</v>
          </cell>
          <cell r="C33">
            <v>1034</v>
          </cell>
          <cell r="D33">
            <v>0</v>
          </cell>
          <cell r="E33">
            <v>1034</v>
          </cell>
        </row>
        <row r="34">
          <cell r="B34">
            <v>13132</v>
          </cell>
          <cell r="C34">
            <v>10640</v>
          </cell>
          <cell r="D34">
            <v>3320</v>
          </cell>
          <cell r="E34">
            <v>13960</v>
          </cell>
        </row>
      </sheetData>
      <sheetData sheetId="2"/>
      <sheetData sheetId="3">
        <row r="1">
          <cell r="B1" t="str">
            <v>CÓDIGO COMUNA</v>
          </cell>
          <cell r="C1" t="str">
            <v>LUMINARIAS</v>
          </cell>
          <cell r="D1" t="str">
            <v>FUENTE</v>
          </cell>
          <cell r="E1" t="str">
            <v>AÑO</v>
          </cell>
        </row>
        <row r="2">
          <cell r="B2">
            <v>12101</v>
          </cell>
          <cell r="C2" t="str">
            <v>N/R</v>
          </cell>
          <cell r="D2" t="str">
            <v>Encuesta</v>
          </cell>
          <cell r="E2" t="str">
            <v>N/R</v>
          </cell>
        </row>
        <row r="3">
          <cell r="B3">
            <v>11101</v>
          </cell>
          <cell r="C3" t="str">
            <v>N/R</v>
          </cell>
          <cell r="D3" t="str">
            <v>Encuesta</v>
          </cell>
          <cell r="E3" t="str">
            <v>N/R</v>
          </cell>
        </row>
        <row r="4">
          <cell r="B4">
            <v>10201</v>
          </cell>
          <cell r="C4" t="str">
            <v>N/R</v>
          </cell>
          <cell r="D4" t="str">
            <v>Encuesta</v>
          </cell>
          <cell r="E4" t="str">
            <v>N/R</v>
          </cell>
        </row>
        <row r="5">
          <cell r="B5">
            <v>10101</v>
          </cell>
          <cell r="C5" t="str">
            <v>N/R</v>
          </cell>
          <cell r="D5" t="str">
            <v>Encuesta</v>
          </cell>
          <cell r="E5" t="str">
            <v>N/R</v>
          </cell>
        </row>
        <row r="6">
          <cell r="B6">
            <v>10109</v>
          </cell>
          <cell r="C6" t="str">
            <v>N/R</v>
          </cell>
          <cell r="D6" t="str">
            <v>Encuesta</v>
          </cell>
          <cell r="E6" t="str">
            <v>N/R</v>
          </cell>
        </row>
        <row r="7">
          <cell r="B7">
            <v>10301</v>
          </cell>
          <cell r="C7" t="str">
            <v>18100</v>
          </cell>
          <cell r="D7" t="str">
            <v>Encuesta</v>
          </cell>
          <cell r="E7" t="str">
            <v>2017</v>
          </cell>
        </row>
        <row r="8">
          <cell r="B8">
            <v>14101</v>
          </cell>
          <cell r="C8" t="str">
            <v>16000</v>
          </cell>
          <cell r="D8" t="str">
            <v>Encuesta</v>
          </cell>
          <cell r="E8" t="str">
            <v>S/I</v>
          </cell>
        </row>
        <row r="9">
          <cell r="B9">
            <v>9120</v>
          </cell>
          <cell r="C9" t="str">
            <v>4500</v>
          </cell>
          <cell r="D9" t="str">
            <v>Encuesta</v>
          </cell>
          <cell r="E9" t="str">
            <v>2017</v>
          </cell>
        </row>
        <row r="10">
          <cell r="B10">
            <v>9112</v>
          </cell>
          <cell r="C10" t="str">
            <v>N/R</v>
          </cell>
          <cell r="D10" t="str">
            <v>Encuesta</v>
          </cell>
          <cell r="E10" t="str">
            <v>N/R</v>
          </cell>
        </row>
        <row r="11">
          <cell r="B11">
            <v>9101</v>
          </cell>
          <cell r="C11" t="str">
            <v>31103</v>
          </cell>
          <cell r="D11" t="str">
            <v>Encuesta</v>
          </cell>
          <cell r="E11" t="str">
            <v>2016</v>
          </cell>
        </row>
        <row r="12">
          <cell r="B12">
            <v>9201</v>
          </cell>
          <cell r="C12" t="str">
            <v>N/R</v>
          </cell>
          <cell r="D12" t="str">
            <v>Encuesta</v>
          </cell>
          <cell r="E12" t="str">
            <v>N/R</v>
          </cell>
        </row>
        <row r="13">
          <cell r="B13">
            <v>8301</v>
          </cell>
          <cell r="C13" t="str">
            <v>17303</v>
          </cell>
          <cell r="D13" t="str">
            <v>Encuesta</v>
          </cell>
          <cell r="E13" t="str">
            <v>2017</v>
          </cell>
        </row>
        <row r="14">
          <cell r="B14">
            <v>8306</v>
          </cell>
          <cell r="C14" t="str">
            <v>N/R</v>
          </cell>
          <cell r="D14" t="str">
            <v>Encuesta</v>
          </cell>
          <cell r="E14" t="str">
            <v>N/R</v>
          </cell>
        </row>
        <row r="15">
          <cell r="B15">
            <v>8103</v>
          </cell>
          <cell r="C15" t="str">
            <v>7432</v>
          </cell>
          <cell r="D15" t="str">
            <v>Encuesta</v>
          </cell>
          <cell r="E15" t="str">
            <v>2017</v>
          </cell>
        </row>
        <row r="16">
          <cell r="B16">
            <v>8101</v>
          </cell>
          <cell r="C16" t="str">
            <v>23017</v>
          </cell>
          <cell r="D16" t="str">
            <v>Encuesta</v>
          </cell>
          <cell r="E16" t="str">
            <v>2014</v>
          </cell>
        </row>
        <row r="17">
          <cell r="B17">
            <v>8102</v>
          </cell>
          <cell r="C17" t="str">
            <v>N/R</v>
          </cell>
          <cell r="D17" t="str">
            <v>Encuesta</v>
          </cell>
          <cell r="E17" t="str">
            <v>N/R</v>
          </cell>
        </row>
        <row r="18">
          <cell r="B18">
            <v>8112</v>
          </cell>
          <cell r="C18" t="str">
            <v>10000</v>
          </cell>
          <cell r="D18" t="str">
            <v>Encuesta</v>
          </cell>
          <cell r="E18" t="str">
            <v>2013</v>
          </cell>
        </row>
        <row r="19">
          <cell r="B19">
            <v>8105</v>
          </cell>
          <cell r="C19" t="str">
            <v>3137</v>
          </cell>
          <cell r="D19" t="str">
            <v>Encuesta</v>
          </cell>
          <cell r="E19" t="str">
            <v>2014</v>
          </cell>
        </row>
        <row r="20">
          <cell r="B20">
            <v>8106</v>
          </cell>
          <cell r="C20" t="str">
            <v>S/I</v>
          </cell>
          <cell r="D20" t="str">
            <v>Encuesta</v>
          </cell>
          <cell r="E20" t="str">
            <v>S/I</v>
          </cell>
        </row>
        <row r="21">
          <cell r="B21">
            <v>8107</v>
          </cell>
          <cell r="C21" t="str">
            <v>4582</v>
          </cell>
          <cell r="D21" t="str">
            <v>Encuesta</v>
          </cell>
          <cell r="E21" t="str">
            <v>2017</v>
          </cell>
        </row>
        <row r="22">
          <cell r="B22">
            <v>8108</v>
          </cell>
          <cell r="C22" t="str">
            <v>13067</v>
          </cell>
          <cell r="D22" t="str">
            <v>Encuesta</v>
          </cell>
          <cell r="E22" t="str">
            <v>2015</v>
          </cell>
        </row>
        <row r="23">
          <cell r="B23">
            <v>8109</v>
          </cell>
          <cell r="C23" t="str">
            <v>1147</v>
          </cell>
          <cell r="D23" t="str">
            <v>Encuesta</v>
          </cell>
          <cell r="E23" t="str">
            <v>2016</v>
          </cell>
        </row>
        <row r="24">
          <cell r="B24">
            <v>8110</v>
          </cell>
          <cell r="C24" t="str">
            <v>N/R</v>
          </cell>
          <cell r="D24" t="str">
            <v>Encuesta</v>
          </cell>
          <cell r="E24" t="str">
            <v>N/R</v>
          </cell>
        </row>
        <row r="25">
          <cell r="B25">
            <v>8111</v>
          </cell>
          <cell r="C25" t="str">
            <v>8234</v>
          </cell>
          <cell r="D25" t="str">
            <v>Encuesta</v>
          </cell>
          <cell r="E25" t="str">
            <v>2016</v>
          </cell>
        </row>
        <row r="26">
          <cell r="B26">
            <v>8401</v>
          </cell>
          <cell r="C26" t="str">
            <v>N/R</v>
          </cell>
          <cell r="D26" t="str">
            <v>Encuesta</v>
          </cell>
          <cell r="E26" t="str">
            <v>N/R</v>
          </cell>
        </row>
        <row r="27">
          <cell r="B27">
            <v>8406</v>
          </cell>
          <cell r="C27" t="str">
            <v>2753</v>
          </cell>
          <cell r="D27" t="str">
            <v>Encuesta</v>
          </cell>
          <cell r="E27" t="str">
            <v>2013</v>
          </cell>
        </row>
        <row r="28">
          <cell r="B28">
            <v>8416</v>
          </cell>
          <cell r="C28" t="str">
            <v>S/I</v>
          </cell>
          <cell r="D28" t="str">
            <v>Encuesta</v>
          </cell>
          <cell r="E28" t="str">
            <v>S/I</v>
          </cell>
        </row>
        <row r="29">
          <cell r="B29">
            <v>7401</v>
          </cell>
          <cell r="C29" t="str">
            <v>N/R</v>
          </cell>
          <cell r="D29" t="str">
            <v>Encuesta</v>
          </cell>
          <cell r="E29" t="str">
            <v>N/R</v>
          </cell>
        </row>
        <row r="30">
          <cell r="B30">
            <v>7102</v>
          </cell>
          <cell r="C30" t="str">
            <v>3017</v>
          </cell>
          <cell r="D30" t="str">
            <v>Encuesta</v>
          </cell>
          <cell r="E30" t="str">
            <v>2016</v>
          </cell>
        </row>
        <row r="31">
          <cell r="B31">
            <v>7105</v>
          </cell>
          <cell r="C31" t="str">
            <v>N/R</v>
          </cell>
          <cell r="D31" t="str">
            <v>Encuesta</v>
          </cell>
          <cell r="E31" t="str">
            <v>N/R</v>
          </cell>
        </row>
        <row r="32">
          <cell r="B32">
            <v>7101</v>
          </cell>
          <cell r="C32" t="str">
            <v>27000</v>
          </cell>
          <cell r="D32" t="str">
            <v>Encuesta</v>
          </cell>
          <cell r="E32" t="str">
            <v>2015</v>
          </cell>
        </row>
        <row r="33">
          <cell r="B33">
            <v>7301</v>
          </cell>
          <cell r="C33" t="str">
            <v>N/R</v>
          </cell>
          <cell r="D33" t="str">
            <v>Encuesta</v>
          </cell>
          <cell r="E33" t="str">
            <v>N/R</v>
          </cell>
        </row>
        <row r="34">
          <cell r="B34">
            <v>7305</v>
          </cell>
          <cell r="C34" t="str">
            <v>N/R</v>
          </cell>
          <cell r="D34" t="str">
            <v>Encuesta</v>
          </cell>
          <cell r="E34" t="str">
            <v>N/R</v>
          </cell>
        </row>
        <row r="35">
          <cell r="B35">
            <v>7306</v>
          </cell>
          <cell r="C35" t="str">
            <v>N/R</v>
          </cell>
          <cell r="D35" t="str">
            <v>Encuesta</v>
          </cell>
          <cell r="E35" t="str">
            <v>N/R</v>
          </cell>
        </row>
        <row r="36">
          <cell r="B36">
            <v>6301</v>
          </cell>
          <cell r="C36" t="str">
            <v>9409</v>
          </cell>
          <cell r="D36" t="str">
            <v>Encuesta</v>
          </cell>
          <cell r="E36" t="str">
            <v>2013</v>
          </cell>
        </row>
        <row r="37">
          <cell r="B37">
            <v>6115</v>
          </cell>
          <cell r="C37" t="str">
            <v>8112</v>
          </cell>
          <cell r="D37" t="str">
            <v>Encuesta</v>
          </cell>
          <cell r="E37" t="str">
            <v>2013</v>
          </cell>
        </row>
        <row r="38">
          <cell r="B38">
            <v>6108</v>
          </cell>
          <cell r="C38" t="str">
            <v>S/I</v>
          </cell>
          <cell r="D38" t="str">
            <v>Encuesta</v>
          </cell>
          <cell r="E38" t="str">
            <v>2015</v>
          </cell>
        </row>
        <row r="39">
          <cell r="B39">
            <v>6101</v>
          </cell>
          <cell r="C39" t="str">
            <v>N/R</v>
          </cell>
          <cell r="D39" t="str">
            <v>Encuesta</v>
          </cell>
          <cell r="E39" t="str">
            <v>N/R</v>
          </cell>
        </row>
        <row r="40">
          <cell r="B40">
            <v>13501</v>
          </cell>
          <cell r="C40" t="str">
            <v>744</v>
          </cell>
          <cell r="D40" t="str">
            <v>Encuesta</v>
          </cell>
          <cell r="E40" t="str">
            <v>2017</v>
          </cell>
        </row>
        <row r="41">
          <cell r="B41">
            <v>13402</v>
          </cell>
          <cell r="C41" t="str">
            <v>S/I</v>
          </cell>
          <cell r="D41" t="str">
            <v>Encuesta</v>
          </cell>
          <cell r="E41" t="str">
            <v>S/I</v>
          </cell>
        </row>
        <row r="42">
          <cell r="B42">
            <v>13403</v>
          </cell>
          <cell r="C42" t="str">
            <v>N/R</v>
          </cell>
          <cell r="D42" t="str">
            <v>Encuesta</v>
          </cell>
          <cell r="E42" t="str">
            <v>N/R</v>
          </cell>
        </row>
        <row r="43">
          <cell r="B43">
            <v>13102</v>
          </cell>
          <cell r="C43">
            <v>9043</v>
          </cell>
          <cell r="D43" t="str">
            <v>ENEL</v>
          </cell>
          <cell r="E43" t="str">
            <v>2017</v>
          </cell>
        </row>
        <row r="44">
          <cell r="B44">
            <v>13103</v>
          </cell>
          <cell r="C44">
            <v>10276</v>
          </cell>
          <cell r="D44" t="str">
            <v>ENEL</v>
          </cell>
          <cell r="E44" t="str">
            <v>2017</v>
          </cell>
        </row>
        <row r="45">
          <cell r="B45">
            <v>13301</v>
          </cell>
          <cell r="C45">
            <v>10406</v>
          </cell>
          <cell r="D45" t="str">
            <v>ENEL</v>
          </cell>
          <cell r="E45" t="str">
            <v>S/I</v>
          </cell>
        </row>
        <row r="46">
          <cell r="B46">
            <v>13104</v>
          </cell>
          <cell r="C46">
            <v>9932</v>
          </cell>
          <cell r="D46" t="str">
            <v>ENEL</v>
          </cell>
          <cell r="E46" t="str">
            <v>2017</v>
          </cell>
        </row>
        <row r="47">
          <cell r="B47">
            <v>13105</v>
          </cell>
          <cell r="C47" t="str">
            <v>13632</v>
          </cell>
          <cell r="D47" t="str">
            <v>Encuesta</v>
          </cell>
          <cell r="E47" t="str">
            <v>2017</v>
          </cell>
        </row>
        <row r="48">
          <cell r="B48">
            <v>13602</v>
          </cell>
          <cell r="C48" t="str">
            <v>N/R</v>
          </cell>
          <cell r="D48" t="str">
            <v>Encuesta</v>
          </cell>
          <cell r="E48" t="str">
            <v>N/R</v>
          </cell>
        </row>
        <row r="49">
          <cell r="B49">
            <v>13106</v>
          </cell>
          <cell r="C49">
            <v>15303</v>
          </cell>
          <cell r="D49" t="str">
            <v>ENEL</v>
          </cell>
          <cell r="E49" t="str">
            <v>N/R</v>
          </cell>
        </row>
        <row r="50">
          <cell r="B50">
            <v>13107</v>
          </cell>
          <cell r="C50">
            <v>8769</v>
          </cell>
          <cell r="D50" t="str">
            <v>ENEL</v>
          </cell>
          <cell r="E50" t="str">
            <v>N/R</v>
          </cell>
        </row>
        <row r="51">
          <cell r="B51">
            <v>13108</v>
          </cell>
          <cell r="C51">
            <v>7366</v>
          </cell>
          <cell r="D51" t="str">
            <v>ENEL</v>
          </cell>
          <cell r="E51" t="str">
            <v>2016</v>
          </cell>
        </row>
        <row r="52">
          <cell r="B52">
            <v>13603</v>
          </cell>
          <cell r="C52" t="str">
            <v>N/R</v>
          </cell>
          <cell r="D52" t="str">
            <v>Encuesta</v>
          </cell>
          <cell r="E52" t="str">
            <v>N/R</v>
          </cell>
        </row>
        <row r="53">
          <cell r="B53">
            <v>13109</v>
          </cell>
          <cell r="C53">
            <v>7610</v>
          </cell>
          <cell r="D53" t="str">
            <v>ENEL</v>
          </cell>
          <cell r="E53" t="str">
            <v>2017</v>
          </cell>
        </row>
        <row r="54">
          <cell r="B54">
            <v>13110</v>
          </cell>
          <cell r="C54">
            <v>36107</v>
          </cell>
          <cell r="D54" t="str">
            <v>ENEL</v>
          </cell>
          <cell r="E54" t="str">
            <v>2017</v>
          </cell>
        </row>
        <row r="55">
          <cell r="B55">
            <v>13111</v>
          </cell>
          <cell r="C55">
            <v>10885</v>
          </cell>
          <cell r="D55" t="str">
            <v>ENEL</v>
          </cell>
          <cell r="E55" t="str">
            <v>2016</v>
          </cell>
        </row>
        <row r="56">
          <cell r="B56">
            <v>13112</v>
          </cell>
          <cell r="C56" t="str">
            <v>12938</v>
          </cell>
          <cell r="D56" t="str">
            <v>Encuesta</v>
          </cell>
          <cell r="E56" t="str">
            <v>2016</v>
          </cell>
        </row>
        <row r="57">
          <cell r="B57">
            <v>13113</v>
          </cell>
          <cell r="C57">
            <v>11555</v>
          </cell>
          <cell r="D57" t="str">
            <v>ENEL</v>
          </cell>
          <cell r="E57" t="str">
            <v>2017</v>
          </cell>
        </row>
        <row r="58">
          <cell r="B58">
            <v>13302</v>
          </cell>
          <cell r="C58">
            <v>5431</v>
          </cell>
          <cell r="D58" t="str">
            <v>ENEL</v>
          </cell>
          <cell r="E58" t="str">
            <v>2017</v>
          </cell>
        </row>
        <row r="59">
          <cell r="B59">
            <v>13114</v>
          </cell>
          <cell r="C59">
            <v>40822</v>
          </cell>
          <cell r="D59" t="str">
            <v>ENEL</v>
          </cell>
          <cell r="E59" t="str">
            <v>N/R</v>
          </cell>
        </row>
        <row r="60">
          <cell r="B60">
            <v>13115</v>
          </cell>
          <cell r="C60">
            <v>18369</v>
          </cell>
          <cell r="D60" t="str">
            <v>ENEL</v>
          </cell>
          <cell r="E60" t="str">
            <v>2017</v>
          </cell>
        </row>
        <row r="61">
          <cell r="B61">
            <v>13116</v>
          </cell>
          <cell r="C61">
            <v>4771</v>
          </cell>
          <cell r="D61" t="str">
            <v>ENEL</v>
          </cell>
          <cell r="E61" t="str">
            <v>N/R</v>
          </cell>
        </row>
        <row r="62">
          <cell r="B62">
            <v>13117</v>
          </cell>
          <cell r="C62">
            <v>7129</v>
          </cell>
          <cell r="D62" t="str">
            <v>ENEL</v>
          </cell>
          <cell r="E62" t="str">
            <v>2015</v>
          </cell>
        </row>
        <row r="63">
          <cell r="B63">
            <v>13118</v>
          </cell>
          <cell r="C63">
            <v>14993</v>
          </cell>
          <cell r="D63" t="str">
            <v>ENEL</v>
          </cell>
          <cell r="E63" t="str">
            <v>N/R</v>
          </cell>
        </row>
        <row r="64">
          <cell r="B64">
            <v>13119</v>
          </cell>
          <cell r="C64">
            <v>53881</v>
          </cell>
          <cell r="D64" t="str">
            <v>ENEL</v>
          </cell>
          <cell r="E64" t="str">
            <v>S/I</v>
          </cell>
        </row>
        <row r="65">
          <cell r="B65">
            <v>13120</v>
          </cell>
          <cell r="C65">
            <v>18407</v>
          </cell>
          <cell r="D65" t="str">
            <v>ENEL</v>
          </cell>
          <cell r="E65" t="str">
            <v>2017</v>
          </cell>
        </row>
        <row r="66">
          <cell r="B66">
            <v>13604</v>
          </cell>
          <cell r="C66" t="str">
            <v>N/R</v>
          </cell>
          <cell r="D66" t="str">
            <v>Encuesta</v>
          </cell>
          <cell r="E66" t="str">
            <v>N/R</v>
          </cell>
        </row>
        <row r="67">
          <cell r="B67">
            <v>13404</v>
          </cell>
          <cell r="C67" t="str">
            <v>N/R</v>
          </cell>
          <cell r="D67" t="str">
            <v>Encuesta</v>
          </cell>
          <cell r="E67" t="str">
            <v>N/R</v>
          </cell>
        </row>
        <row r="68">
          <cell r="B68">
            <v>13121</v>
          </cell>
          <cell r="C68">
            <v>6142</v>
          </cell>
          <cell r="D68" t="str">
            <v>ENEL</v>
          </cell>
          <cell r="E68" t="str">
            <v>N/R</v>
          </cell>
        </row>
        <row r="69">
          <cell r="B69">
            <v>13605</v>
          </cell>
          <cell r="C69" t="str">
            <v>N/R</v>
          </cell>
          <cell r="D69" t="str">
            <v>Encuesta</v>
          </cell>
          <cell r="E69" t="str">
            <v>N/R</v>
          </cell>
        </row>
        <row r="70">
          <cell r="B70">
            <v>13122</v>
          </cell>
          <cell r="C70">
            <v>17120</v>
          </cell>
          <cell r="D70" t="str">
            <v>ENEL</v>
          </cell>
          <cell r="E70" t="str">
            <v>2017</v>
          </cell>
        </row>
        <row r="71">
          <cell r="B71">
            <v>13202</v>
          </cell>
          <cell r="C71" t="str">
            <v>2398</v>
          </cell>
          <cell r="D71" t="str">
            <v>Encuesta</v>
          </cell>
          <cell r="E71" t="str">
            <v>2017</v>
          </cell>
        </row>
        <row r="72">
          <cell r="B72">
            <v>13123</v>
          </cell>
          <cell r="C72">
            <v>21757</v>
          </cell>
          <cell r="D72" t="str">
            <v>ENEL</v>
          </cell>
          <cell r="E72" t="str">
            <v>N/R</v>
          </cell>
        </row>
        <row r="73">
          <cell r="B73">
            <v>13124</v>
          </cell>
          <cell r="C73">
            <v>17813</v>
          </cell>
          <cell r="D73" t="str">
            <v>ENEL</v>
          </cell>
          <cell r="E73" t="str">
            <v>N/R</v>
          </cell>
        </row>
        <row r="74">
          <cell r="B74">
            <v>13201</v>
          </cell>
          <cell r="C74" t="str">
            <v>N/R</v>
          </cell>
          <cell r="D74" t="str">
            <v>Encuesta</v>
          </cell>
          <cell r="E74" t="str">
            <v>N/R</v>
          </cell>
        </row>
        <row r="75">
          <cell r="B75">
            <v>13125</v>
          </cell>
          <cell r="C75">
            <v>18453</v>
          </cell>
          <cell r="D75" t="str">
            <v>ENEL</v>
          </cell>
          <cell r="E75" t="str">
            <v>2017</v>
          </cell>
        </row>
        <row r="76">
          <cell r="B76">
            <v>13126</v>
          </cell>
          <cell r="C76">
            <v>6421</v>
          </cell>
          <cell r="D76" t="str">
            <v>ENEL</v>
          </cell>
          <cell r="E76" t="str">
            <v>N/R</v>
          </cell>
        </row>
        <row r="77">
          <cell r="B77">
            <v>13127</v>
          </cell>
          <cell r="C77">
            <v>12418</v>
          </cell>
          <cell r="D77" t="str">
            <v>ENEL</v>
          </cell>
          <cell r="E77" t="str">
            <v>N/R</v>
          </cell>
        </row>
        <row r="78">
          <cell r="B78">
            <v>13128</v>
          </cell>
          <cell r="C78">
            <v>12165</v>
          </cell>
          <cell r="D78" t="str">
            <v>ENEL</v>
          </cell>
          <cell r="E78" t="str">
            <v>2016</v>
          </cell>
        </row>
        <row r="79">
          <cell r="B79">
            <v>13401</v>
          </cell>
          <cell r="C79" t="str">
            <v>26824</v>
          </cell>
          <cell r="D79" t="str">
            <v>Encuesta</v>
          </cell>
          <cell r="E79" t="str">
            <v>2017</v>
          </cell>
        </row>
        <row r="80">
          <cell r="B80">
            <v>13129</v>
          </cell>
          <cell r="C80">
            <v>9157</v>
          </cell>
          <cell r="D80" t="str">
            <v>ENEL</v>
          </cell>
          <cell r="E80" t="str">
            <v>N/R</v>
          </cell>
        </row>
        <row r="81">
          <cell r="B81">
            <v>13203</v>
          </cell>
          <cell r="C81" t="str">
            <v>N/R</v>
          </cell>
          <cell r="D81" t="str">
            <v>Encuesta</v>
          </cell>
          <cell r="E81" t="str">
            <v>N/R</v>
          </cell>
        </row>
        <row r="82">
          <cell r="B82">
            <v>13130</v>
          </cell>
          <cell r="C82">
            <v>5022</v>
          </cell>
          <cell r="D82" t="str">
            <v>ENEL</v>
          </cell>
          <cell r="E82" t="str">
            <v>N/R</v>
          </cell>
        </row>
        <row r="83">
          <cell r="B83">
            <v>13131</v>
          </cell>
          <cell r="C83">
            <v>6451</v>
          </cell>
          <cell r="D83" t="str">
            <v>ENEL</v>
          </cell>
          <cell r="E83" t="str">
            <v>N/R</v>
          </cell>
        </row>
        <row r="84">
          <cell r="B84">
            <v>13101</v>
          </cell>
          <cell r="C84">
            <v>30123</v>
          </cell>
          <cell r="D84" t="str">
            <v>ENEL</v>
          </cell>
          <cell r="E84" t="str">
            <v>2017</v>
          </cell>
        </row>
        <row r="85">
          <cell r="B85">
            <v>13601</v>
          </cell>
          <cell r="C85" t="str">
            <v>N/R</v>
          </cell>
          <cell r="D85" t="str">
            <v>Encuesta</v>
          </cell>
          <cell r="E85" t="str">
            <v>N/R</v>
          </cell>
        </row>
        <row r="86">
          <cell r="B86">
            <v>13303</v>
          </cell>
          <cell r="C86">
            <v>1034</v>
          </cell>
          <cell r="D86" t="str">
            <v>ENEL</v>
          </cell>
          <cell r="E86" t="str">
            <v>2016</v>
          </cell>
        </row>
        <row r="87">
          <cell r="B87">
            <v>13132</v>
          </cell>
          <cell r="C87">
            <v>13960</v>
          </cell>
          <cell r="D87" t="str">
            <v>ENEL</v>
          </cell>
          <cell r="E87" t="str">
            <v>N/R</v>
          </cell>
        </row>
        <row r="88">
          <cell r="B88">
            <v>5603</v>
          </cell>
          <cell r="C88" t="str">
            <v>N/R</v>
          </cell>
          <cell r="D88" t="str">
            <v>Encuesta</v>
          </cell>
          <cell r="E88" t="str">
            <v>N/R</v>
          </cell>
        </row>
        <row r="89">
          <cell r="B89">
            <v>5601</v>
          </cell>
          <cell r="C89" t="str">
            <v>N/R</v>
          </cell>
          <cell r="D89" t="str">
            <v>Encuesta</v>
          </cell>
          <cell r="E89" t="str">
            <v>N/R</v>
          </cell>
        </row>
        <row r="90">
          <cell r="B90">
            <v>5606</v>
          </cell>
          <cell r="C90" t="str">
            <v>N/R</v>
          </cell>
          <cell r="D90" t="str">
            <v>Encuesta</v>
          </cell>
          <cell r="E90" t="str">
            <v>N/R</v>
          </cell>
        </row>
        <row r="91">
          <cell r="B91">
            <v>5102</v>
          </cell>
          <cell r="C91" t="str">
            <v>2711</v>
          </cell>
          <cell r="D91" t="str">
            <v>Encuesta</v>
          </cell>
          <cell r="E91" t="str">
            <v>2012</v>
          </cell>
        </row>
        <row r="92">
          <cell r="B92">
            <v>5103</v>
          </cell>
          <cell r="C92" t="str">
            <v>6538</v>
          </cell>
          <cell r="D92" t="str">
            <v>Encuesta</v>
          </cell>
          <cell r="E92" t="str">
            <v>2017</v>
          </cell>
        </row>
        <row r="93">
          <cell r="B93">
            <v>5802</v>
          </cell>
          <cell r="C93" t="str">
            <v>5400</v>
          </cell>
          <cell r="D93" t="str">
            <v>Encuesta</v>
          </cell>
          <cell r="E93" t="str">
            <v>2016</v>
          </cell>
        </row>
        <row r="94">
          <cell r="B94">
            <v>5803</v>
          </cell>
          <cell r="C94" t="str">
            <v>2551</v>
          </cell>
          <cell r="D94" t="str">
            <v>Encuesta</v>
          </cell>
          <cell r="E94" t="str">
            <v>2016</v>
          </cell>
        </row>
        <row r="95">
          <cell r="B95">
            <v>5105</v>
          </cell>
          <cell r="C95" t="str">
            <v>500</v>
          </cell>
          <cell r="D95" t="str">
            <v>Encuesta</v>
          </cell>
          <cell r="E95" t="str">
            <v>2017</v>
          </cell>
        </row>
        <row r="96">
          <cell r="B96">
            <v>5801</v>
          </cell>
          <cell r="C96" t="str">
            <v>N/R</v>
          </cell>
          <cell r="D96" t="str">
            <v>Encuesta</v>
          </cell>
          <cell r="E96" t="str">
            <v>N/R</v>
          </cell>
        </row>
        <row r="97">
          <cell r="B97">
            <v>5107</v>
          </cell>
          <cell r="C97" t="str">
            <v>4700</v>
          </cell>
          <cell r="D97" t="str">
            <v>Encuesta</v>
          </cell>
          <cell r="E97" t="str">
            <v>2016</v>
          </cell>
        </row>
        <row r="98">
          <cell r="B98">
            <v>5101</v>
          </cell>
          <cell r="C98" t="str">
            <v>N/R</v>
          </cell>
          <cell r="D98" t="str">
            <v>Encuesta</v>
          </cell>
          <cell r="E98" t="str">
            <v>N/R</v>
          </cell>
        </row>
        <row r="99">
          <cell r="B99">
            <v>5804</v>
          </cell>
          <cell r="C99" t="str">
            <v>10500</v>
          </cell>
          <cell r="D99" t="str">
            <v>Encuesta</v>
          </cell>
          <cell r="E99" t="str">
            <v>2016</v>
          </cell>
        </row>
        <row r="100">
          <cell r="B100">
            <v>5109</v>
          </cell>
          <cell r="C100" t="str">
            <v>N/R</v>
          </cell>
          <cell r="D100" t="str">
            <v>Encuesta</v>
          </cell>
          <cell r="E100" t="str">
            <v>N/R</v>
          </cell>
        </row>
        <row r="101">
          <cell r="B101">
            <v>5502</v>
          </cell>
          <cell r="C101" t="str">
            <v>N/R</v>
          </cell>
          <cell r="D101" t="str">
            <v>Encuesta</v>
          </cell>
          <cell r="E101" t="str">
            <v>N/R</v>
          </cell>
        </row>
        <row r="102">
          <cell r="B102">
            <v>5503</v>
          </cell>
          <cell r="C102" t="str">
            <v>N/R</v>
          </cell>
          <cell r="D102" t="str">
            <v>Encuesta</v>
          </cell>
          <cell r="E102" t="str">
            <v>N/R</v>
          </cell>
        </row>
        <row r="103">
          <cell r="B103">
            <v>5504</v>
          </cell>
          <cell r="C103" t="str">
            <v>N/R</v>
          </cell>
          <cell r="D103" t="str">
            <v>Encuesta</v>
          </cell>
          <cell r="E103" t="str">
            <v>N/R</v>
          </cell>
        </row>
        <row r="104">
          <cell r="B104">
            <v>5501</v>
          </cell>
          <cell r="C104" t="str">
            <v>8258</v>
          </cell>
          <cell r="D104" t="str">
            <v>Encuesta</v>
          </cell>
          <cell r="E104" t="str">
            <v>2017</v>
          </cell>
        </row>
        <row r="105">
          <cell r="B105">
            <v>5301</v>
          </cell>
          <cell r="C105" t="str">
            <v>N/R</v>
          </cell>
          <cell r="D105" t="str">
            <v>Encuesta</v>
          </cell>
          <cell r="E105" t="str">
            <v>N/R</v>
          </cell>
        </row>
        <row r="106">
          <cell r="B106">
            <v>5304</v>
          </cell>
          <cell r="C106" t="str">
            <v>2003</v>
          </cell>
          <cell r="D106" t="str">
            <v>Encuesta</v>
          </cell>
          <cell r="E106" t="str">
            <v>2016</v>
          </cell>
        </row>
        <row r="107">
          <cell r="B107">
            <v>5701</v>
          </cell>
          <cell r="C107" t="str">
            <v>N/R</v>
          </cell>
          <cell r="D107" t="str">
            <v>Encuesta</v>
          </cell>
          <cell r="E107" t="str">
            <v>N/R</v>
          </cell>
        </row>
        <row r="108">
          <cell r="B108">
            <v>4301</v>
          </cell>
          <cell r="C108" t="str">
            <v>9491</v>
          </cell>
          <cell r="D108" t="str">
            <v>Encuesta</v>
          </cell>
          <cell r="E108" t="str">
            <v>2012</v>
          </cell>
        </row>
        <row r="109">
          <cell r="B109">
            <v>4102</v>
          </cell>
          <cell r="C109" t="str">
            <v>N/R</v>
          </cell>
          <cell r="D109" t="str">
            <v>Encuesta</v>
          </cell>
          <cell r="E109" t="str">
            <v>N/R</v>
          </cell>
        </row>
        <row r="110">
          <cell r="B110">
            <v>4101</v>
          </cell>
          <cell r="C110" t="str">
            <v>24520</v>
          </cell>
          <cell r="D110" t="str">
            <v>Encuesta</v>
          </cell>
          <cell r="E110" t="str">
            <v>2016</v>
          </cell>
        </row>
        <row r="111">
          <cell r="B111">
            <v>3301</v>
          </cell>
          <cell r="C111" t="str">
            <v>N/R</v>
          </cell>
          <cell r="D111" t="str">
            <v>Encuesta</v>
          </cell>
          <cell r="E111" t="str">
            <v>N/R</v>
          </cell>
        </row>
        <row r="112">
          <cell r="B112">
            <v>3101</v>
          </cell>
          <cell r="C112" t="str">
            <v>N/R</v>
          </cell>
          <cell r="D112" t="str">
            <v>Encuesta</v>
          </cell>
          <cell r="E112" t="str">
            <v>N/R</v>
          </cell>
        </row>
        <row r="113">
          <cell r="B113">
            <v>3103</v>
          </cell>
          <cell r="C113" t="str">
            <v>N/R</v>
          </cell>
          <cell r="D113" t="str">
            <v>Encuesta</v>
          </cell>
          <cell r="E113" t="str">
            <v>N/R</v>
          </cell>
        </row>
        <row r="114">
          <cell r="B114">
            <v>2101</v>
          </cell>
          <cell r="C114" t="str">
            <v>N/R</v>
          </cell>
          <cell r="D114" t="str">
            <v>Encuesta</v>
          </cell>
          <cell r="E114" t="str">
            <v>N/R</v>
          </cell>
        </row>
        <row r="115">
          <cell r="B115">
            <v>2201</v>
          </cell>
          <cell r="C115" t="str">
            <v>N/R</v>
          </cell>
          <cell r="D115" t="str">
            <v>Encuesta</v>
          </cell>
          <cell r="E115" t="str">
            <v>N/R</v>
          </cell>
        </row>
        <row r="116">
          <cell r="B116">
            <v>1107</v>
          </cell>
          <cell r="C116" t="str">
            <v>N/R</v>
          </cell>
          <cell r="D116" t="str">
            <v>Encuesta</v>
          </cell>
          <cell r="E116" t="str">
            <v>N/R</v>
          </cell>
        </row>
        <row r="117">
          <cell r="B117">
            <v>1101</v>
          </cell>
          <cell r="C117" t="str">
            <v>N/R</v>
          </cell>
          <cell r="D117" t="str">
            <v>Encuesta</v>
          </cell>
          <cell r="E117" t="str">
            <v>N/R</v>
          </cell>
        </row>
        <row r="118">
          <cell r="B118">
            <v>15101</v>
          </cell>
          <cell r="C118" t="str">
            <v>21332</v>
          </cell>
          <cell r="D118" t="str">
            <v>Encuesta</v>
          </cell>
          <cell r="E118" t="str">
            <v>S/I</v>
          </cell>
        </row>
      </sheetData>
      <sheetData sheetId="4">
        <row r="2">
          <cell r="A2" t="str">
            <v>CERRILLOS</v>
          </cell>
          <cell r="B2">
            <v>277399.06056299998</v>
          </cell>
        </row>
        <row r="3">
          <cell r="A3" t="str">
            <v>CERRO NAVIA</v>
          </cell>
          <cell r="B3">
            <v>238045.93875199999</v>
          </cell>
        </row>
        <row r="4">
          <cell r="A4" t="str">
            <v>COLINA</v>
          </cell>
          <cell r="B4">
            <v>1164461.5030429999</v>
          </cell>
        </row>
        <row r="5">
          <cell r="A5" t="str">
            <v>CONCHALí</v>
          </cell>
          <cell r="B5">
            <v>271935.20038499997</v>
          </cell>
        </row>
        <row r="6">
          <cell r="A6" t="str">
            <v>Estación Central</v>
          </cell>
          <cell r="B6">
            <v>300574.39979699999</v>
          </cell>
        </row>
        <row r="7">
          <cell r="A7" t="str">
            <v>HUECHURABA</v>
          </cell>
          <cell r="B7">
            <v>313716.59765900002</v>
          </cell>
        </row>
        <row r="8">
          <cell r="A8" t="str">
            <v>INDEPENDENCIA</v>
          </cell>
          <cell r="B8">
            <v>133262.28411099999</v>
          </cell>
        </row>
        <row r="9">
          <cell r="A9" t="str">
            <v>LA CISTERNA</v>
          </cell>
          <cell r="B9">
            <v>181022.89064299999</v>
          </cell>
        </row>
        <row r="10">
          <cell r="A10" t="str">
            <v>LA FLORIDA</v>
          </cell>
          <cell r="B10">
            <v>854749.78232999996</v>
          </cell>
        </row>
        <row r="11">
          <cell r="A11" t="str">
            <v>LA GRANJA</v>
          </cell>
          <cell r="B11">
            <v>234442.651984</v>
          </cell>
        </row>
        <row r="12">
          <cell r="A12" t="str">
            <v>LA REINA</v>
          </cell>
          <cell r="B12">
            <v>321273.36547999998</v>
          </cell>
        </row>
        <row r="13">
          <cell r="A13" t="str">
            <v>Lampa</v>
          </cell>
          <cell r="B13">
            <v>584117.00258299999</v>
          </cell>
        </row>
        <row r="14">
          <cell r="A14" t="str">
            <v>LAS CONDES</v>
          </cell>
          <cell r="B14">
            <v>802559.70857899997</v>
          </cell>
        </row>
        <row r="15">
          <cell r="A15" t="str">
            <v>LO BARNECHEA</v>
          </cell>
          <cell r="B15">
            <v>869401.616499</v>
          </cell>
        </row>
        <row r="16">
          <cell r="A16" t="str">
            <v>LO ESPEJO</v>
          </cell>
          <cell r="B16">
            <v>197123.03856799999</v>
          </cell>
        </row>
        <row r="17">
          <cell r="A17" t="str">
            <v>LO PRADO</v>
          </cell>
          <cell r="B17">
            <v>176541.354096</v>
          </cell>
        </row>
        <row r="18">
          <cell r="A18" t="str">
            <v>MACUL</v>
          </cell>
          <cell r="B18">
            <v>261181.50414199999</v>
          </cell>
        </row>
        <row r="19">
          <cell r="A19" t="str">
            <v>MAIPú</v>
          </cell>
          <cell r="B19">
            <v>1330201.669025</v>
          </cell>
        </row>
        <row r="20">
          <cell r="A20" t="str">
            <v>ÑUÑOA</v>
          </cell>
          <cell r="B20">
            <v>350873.71788900002</v>
          </cell>
        </row>
        <row r="21">
          <cell r="A21" t="str">
            <v>Pedro Aguirre Cerda</v>
          </cell>
          <cell r="B21">
            <v>242632.71549199999</v>
          </cell>
        </row>
        <row r="22">
          <cell r="A22" t="str">
            <v>Peñalolén</v>
          </cell>
          <cell r="B22">
            <v>633866.37598100002</v>
          </cell>
        </row>
        <row r="23">
          <cell r="A23" t="str">
            <v>PROVIDENCIA</v>
          </cell>
          <cell r="B23">
            <v>316222.29994300002</v>
          </cell>
        </row>
        <row r="24">
          <cell r="A24" t="str">
            <v>PUDAHUEL</v>
          </cell>
          <cell r="B24">
            <v>834472.84108899999</v>
          </cell>
        </row>
        <row r="25">
          <cell r="A25" t="str">
            <v>QUILICURA</v>
          </cell>
          <cell r="B25">
            <v>532786.26658599998</v>
          </cell>
        </row>
        <row r="26">
          <cell r="A26" t="str">
            <v>QUINTA NORMAL</v>
          </cell>
          <cell r="B26">
            <v>241869.52231299999</v>
          </cell>
        </row>
        <row r="27">
          <cell r="A27" t="str">
            <v>RECOLETA</v>
          </cell>
          <cell r="B27">
            <v>297374.23305699998</v>
          </cell>
        </row>
        <row r="28">
          <cell r="A28" t="str">
            <v>RENCA</v>
          </cell>
          <cell r="B28">
            <v>343146.13594100002</v>
          </cell>
        </row>
        <row r="29">
          <cell r="A29" t="str">
            <v>SAN JOAQUíN</v>
          </cell>
          <cell r="B29">
            <v>217434.65295300001</v>
          </cell>
        </row>
        <row r="30">
          <cell r="A30" t="str">
            <v>SAN MIGUEL</v>
          </cell>
          <cell r="B30">
            <v>172387.44253500001</v>
          </cell>
        </row>
        <row r="31">
          <cell r="A31" t="str">
            <v>SAN RAMóN</v>
          </cell>
          <cell r="B31">
            <v>162314.08430399999</v>
          </cell>
        </row>
        <row r="32">
          <cell r="A32" t="str">
            <v>SANTIAGO</v>
          </cell>
          <cell r="B32">
            <v>480966.04437999998</v>
          </cell>
        </row>
        <row r="33">
          <cell r="A33" t="str">
            <v>Tiltil</v>
          </cell>
          <cell r="B33">
            <v>461652.83370900003</v>
          </cell>
        </row>
        <row r="34">
          <cell r="A34" t="str">
            <v>VITACURA</v>
          </cell>
          <cell r="B34">
            <v>408659.410133</v>
          </cell>
        </row>
        <row r="35">
          <cell r="A35" t="str">
            <v>Osorno</v>
          </cell>
          <cell r="B35">
            <v>1148605.7169999999</v>
          </cell>
        </row>
        <row r="36">
          <cell r="A36" t="str">
            <v>Valdivia</v>
          </cell>
          <cell r="B36">
            <v>958009.08750000002</v>
          </cell>
        </row>
        <row r="37">
          <cell r="A37" t="str">
            <v>Villarrica</v>
          </cell>
          <cell r="B37">
            <v>817923.13</v>
          </cell>
        </row>
        <row r="38">
          <cell r="A38" t="str">
            <v>Temuco</v>
          </cell>
          <cell r="B38">
            <v>1612189.763</v>
          </cell>
        </row>
        <row r="39">
          <cell r="A39" t="str">
            <v>Los Ángeles</v>
          </cell>
          <cell r="B39">
            <v>1623415.5390000001</v>
          </cell>
        </row>
        <row r="40">
          <cell r="A40" t="str">
            <v>Chiguayante</v>
          </cell>
          <cell r="B40">
            <v>263899.24249999999</v>
          </cell>
        </row>
        <row r="41">
          <cell r="A41" t="str">
            <v>Concepción</v>
          </cell>
          <cell r="B41">
            <v>864416.31299999997</v>
          </cell>
        </row>
        <row r="42">
          <cell r="A42" t="str">
            <v>Hualqui</v>
          </cell>
          <cell r="B42">
            <v>387523.27380000002</v>
          </cell>
        </row>
        <row r="43">
          <cell r="A43" t="str">
            <v>Penco</v>
          </cell>
          <cell r="B43">
            <v>256340.36979999999</v>
          </cell>
        </row>
        <row r="44">
          <cell r="A44" t="str">
            <v>San Pedro de la Paz</v>
          </cell>
          <cell r="B44">
            <v>529749.27830000001</v>
          </cell>
        </row>
        <row r="45">
          <cell r="A45" t="str">
            <v>Santa Juana</v>
          </cell>
          <cell r="B45">
            <v>373396.0723</v>
          </cell>
        </row>
        <row r="46">
          <cell r="A46" t="str">
            <v>Tomé</v>
          </cell>
          <cell r="B46">
            <v>589152.90240000002</v>
          </cell>
        </row>
        <row r="47">
          <cell r="A47" t="str">
            <v>Chillán Viejo</v>
          </cell>
          <cell r="B47">
            <v>302560.69530000002</v>
          </cell>
        </row>
        <row r="48">
          <cell r="A48" t="str">
            <v>Constitución</v>
          </cell>
          <cell r="B48">
            <v>598821.83279999997</v>
          </cell>
        </row>
        <row r="49">
          <cell r="A49" t="str">
            <v>Talca</v>
          </cell>
          <cell r="B49">
            <v>968939.11270000006</v>
          </cell>
        </row>
        <row r="50">
          <cell r="A50" t="str">
            <v>San Fernando</v>
          </cell>
          <cell r="B50">
            <v>544737.33070000005</v>
          </cell>
        </row>
        <row r="51">
          <cell r="A51" t="str">
            <v>Rengo</v>
          </cell>
          <cell r="B51">
            <v>409500.86829999997</v>
          </cell>
        </row>
        <row r="52">
          <cell r="A52" t="str">
            <v>Melipilla</v>
          </cell>
          <cell r="B52">
            <v>1084126.7</v>
          </cell>
        </row>
        <row r="53">
          <cell r="A53" t="str">
            <v>El Bosque</v>
          </cell>
          <cell r="B53">
            <v>288923.39620000002</v>
          </cell>
        </row>
        <row r="54">
          <cell r="A54" t="str">
            <v>La Pintana</v>
          </cell>
          <cell r="B54">
            <v>396682.05339999998</v>
          </cell>
        </row>
        <row r="55">
          <cell r="A55" t="str">
            <v>Pirque</v>
          </cell>
          <cell r="B55">
            <v>315999.30229999998</v>
          </cell>
        </row>
        <row r="56">
          <cell r="A56" t="str">
            <v>San Bernardo</v>
          </cell>
          <cell r="B56">
            <v>890775.51870000002</v>
          </cell>
        </row>
        <row r="57">
          <cell r="A57" t="str">
            <v>Casablanca</v>
          </cell>
          <cell r="B57">
            <v>3684078.5329999998</v>
          </cell>
        </row>
        <row r="58">
          <cell r="A58" t="str">
            <v>Concón</v>
          </cell>
          <cell r="B58">
            <v>406916.74070000002</v>
          </cell>
        </row>
        <row r="59">
          <cell r="A59" t="str">
            <v>Limache</v>
          </cell>
          <cell r="B59">
            <v>545464.88520000002</v>
          </cell>
        </row>
        <row r="60">
          <cell r="A60" t="str">
            <v>Olmue</v>
          </cell>
          <cell r="B60">
            <v>275416.83350000001</v>
          </cell>
        </row>
        <row r="61">
          <cell r="A61" t="str">
            <v>Puchuncaví</v>
          </cell>
          <cell r="B61">
            <v>429601.0344</v>
          </cell>
        </row>
        <row r="62">
          <cell r="A62" t="str">
            <v>Quintero</v>
          </cell>
          <cell r="B62">
            <v>454677.62430000002</v>
          </cell>
        </row>
        <row r="63">
          <cell r="A63" t="str">
            <v>Villa Alemana</v>
          </cell>
          <cell r="B63">
            <v>482080.61580000003</v>
          </cell>
        </row>
        <row r="64">
          <cell r="A64" t="str">
            <v>Quillota</v>
          </cell>
          <cell r="B64">
            <v>649993.36979999999</v>
          </cell>
        </row>
        <row r="65">
          <cell r="A65" t="str">
            <v>San Esteban</v>
          </cell>
          <cell r="B65">
            <v>329169.2513</v>
          </cell>
        </row>
        <row r="66">
          <cell r="A66" t="str">
            <v>Ovalle</v>
          </cell>
          <cell r="B66">
            <v>1633955.852</v>
          </cell>
        </row>
        <row r="67">
          <cell r="A67" t="str">
            <v>La Serena</v>
          </cell>
          <cell r="B67">
            <v>1412459.602</v>
          </cell>
        </row>
        <row r="68">
          <cell r="A68" t="str">
            <v>Arica</v>
          </cell>
          <cell r="B68">
            <v>1528921.402</v>
          </cell>
        </row>
        <row r="69">
          <cell r="A69" t="str">
            <v>Hualpén</v>
          </cell>
          <cell r="B69">
            <v>323072.60895000002</v>
          </cell>
        </row>
      </sheetData>
      <sheetData sheetId="5">
        <row r="2">
          <cell r="F2" t="str">
            <v>Punta Arenas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Matriz_Estadisticas"/>
      <sheetName val="Matriz_Indicadores"/>
      <sheetName val="Matriz_Metadata"/>
      <sheetName val="BPU_20_M"/>
      <sheetName val="BPU_20_I"/>
      <sheetName val="BPU_21_M"/>
      <sheetName val="BPU_21_I"/>
      <sheetName val="BPU_22_M"/>
      <sheetName val="BPU_22_I"/>
      <sheetName val="BPU_23_M"/>
      <sheetName val="BPU_23_I"/>
      <sheetName val="BPU_28_M"/>
      <sheetName val="BPU_28_IC"/>
      <sheetName val="BPU_7_M"/>
      <sheetName val="BPU_7_I"/>
      <sheetName val="BPU_8_M"/>
      <sheetName val="BPU_8_I"/>
      <sheetName val="BPU_3_M"/>
      <sheetName val="BPU_3_I"/>
      <sheetName val="BPU_4_M"/>
      <sheetName val="BPU_4_I"/>
      <sheetName val="BPU_1_M"/>
      <sheetName val="BPU_1_I"/>
      <sheetName val="BPU_25_M"/>
      <sheetName val="BPU_25_I"/>
      <sheetName val="BPU_26_M"/>
      <sheetName val="BPU_26x_M"/>
      <sheetName val="BPU_26b_M"/>
      <sheetName val="BPU_26_I"/>
      <sheetName val="DE_36_M"/>
      <sheetName val="DE_36_IC"/>
      <sheetName val="EA_93_M"/>
      <sheetName val="EA_93_I"/>
      <sheetName val="DE_25_M"/>
      <sheetName val="DE_25_IC"/>
      <sheetName val="DE_33_M"/>
      <sheetName val="DE_102_M"/>
      <sheetName val="DE_16_M"/>
      <sheetName val="DE_105_M"/>
      <sheetName val="DE_29_M"/>
      <sheetName val="DE_102_105_16_29_33_I"/>
      <sheetName val="DE_102_105_16_29_33_IC"/>
      <sheetName val="DE_81_M"/>
      <sheetName val="DE_81_IC"/>
      <sheetName val="DE_28_M"/>
      <sheetName val="DE_28_I"/>
      <sheetName val="DE_28_IC"/>
      <sheetName val="DE_31_M"/>
      <sheetName val="DE_31_I"/>
      <sheetName val="DE_31_IC"/>
      <sheetName val="EA_16_M"/>
      <sheetName val="EA_16_IC"/>
      <sheetName val="EA_10_M"/>
      <sheetName val="EA_90_M"/>
      <sheetName val="EA_10_90_I"/>
      <sheetName val="EA_8_M"/>
      <sheetName val="EA_8_I"/>
      <sheetName val="EA_9_M"/>
      <sheetName val="EA_9_I"/>
      <sheetName val="EA_34_M"/>
      <sheetName val="EA_34_I"/>
      <sheetName val="EA_35_M"/>
      <sheetName val="EA_35_I"/>
      <sheetName val="EA_22_M"/>
      <sheetName val="EA_22a_M"/>
      <sheetName val="EA_22_22a_I"/>
      <sheetName val="EA_23_M"/>
      <sheetName val="EA_23_I"/>
      <sheetName val="EA_53_M"/>
      <sheetName val="EA_53_IC"/>
      <sheetName val="EA_99_M"/>
      <sheetName val="EA_99_IC"/>
      <sheetName val="IP_33a_M"/>
      <sheetName val="IP_33a_IC"/>
      <sheetName val="IP_33b_M"/>
      <sheetName val="IP_33b_IC"/>
      <sheetName val="IP_33c_M"/>
      <sheetName val="IP_33c_IC"/>
      <sheetName val="BPU_24_M"/>
      <sheetName val="BPU_24_I"/>
      <sheetName val="IS_91_M"/>
      <sheetName val="IS_91_I"/>
      <sheetName val="BPU_17_M"/>
      <sheetName val="BPU_17_I"/>
      <sheetName val="IS_40_M"/>
      <sheetName val="IS_40_I"/>
      <sheetName val="IS_31_M"/>
      <sheetName val="IS_31_I"/>
      <sheetName val="IS_32_M"/>
      <sheetName val="IS_32_I"/>
      <sheetName val="IS_33_M"/>
      <sheetName val="IS_33_I"/>
      <sheetName val="IS_34_M"/>
      <sheetName val="IS_34_I"/>
      <sheetName val="IS_36_M"/>
      <sheetName val="IS_36_I"/>
      <sheetName val="IS_37_M"/>
      <sheetName val="IS_37_I"/>
      <sheetName val="IS_39_M"/>
      <sheetName val="IS_39_I"/>
      <sheetName val="IS_39_IC"/>
      <sheetName val="IS_39a_M"/>
      <sheetName val="IS_39a_IC"/>
      <sheetName val="IS_58_M"/>
      <sheetName val="IS_58_I"/>
      <sheetName val="IS_20_M"/>
      <sheetName val="IS_20_IC"/>
      <sheetName val="DE_48_M"/>
      <sheetName val="DE_48_IC"/>
      <sheetName val="EA_31_M"/>
      <sheetName val="EA_31_IC"/>
      <sheetName val="IS_5_M"/>
      <sheetName val="IS_5_I"/>
      <sheetName val="EA_48_M"/>
      <sheetName val="EA_48_IC"/>
      <sheetName val="IG_1_M"/>
      <sheetName val="IG_1_I"/>
      <sheetName val="DE_3_M"/>
      <sheetName val="DE_3_I"/>
      <sheetName val="DE_99_M"/>
      <sheetName val="DE_99_IC"/>
      <sheetName val="DE_100_M"/>
      <sheetName val="DE_100_IC"/>
      <sheetName val="DE_101_M"/>
      <sheetName val="DE_101_IC"/>
      <sheetName val="DE_18_M"/>
      <sheetName val="DE_18_IC"/>
      <sheetName val="DE_98_M"/>
      <sheetName val="DE_98_IC"/>
      <sheetName val="IP_6_M"/>
      <sheetName val="IP_6_I"/>
      <sheetName val="IP_34_M"/>
      <sheetName val="IP_34a_M"/>
      <sheetName val="IP_48_M"/>
      <sheetName val="IP_48_34_34a_I"/>
      <sheetName val="IP_43_M"/>
      <sheetName val="IP_43a_M"/>
      <sheetName val="IP_43_43a_I"/>
      <sheetName val="IP_47_M"/>
      <sheetName val="IP_47_IC"/>
      <sheetName val="IP_47a_M"/>
      <sheetName val="IP_47a_IC"/>
      <sheetName val="IG_22_M"/>
      <sheetName val="IG_22_IC"/>
      <sheetName val="IG_92_M"/>
      <sheetName val="IG_92_I"/>
      <sheetName val="IG_91_M"/>
      <sheetName val="IG_91_I"/>
      <sheetName val="IG_90_M"/>
      <sheetName val="IG_90_I"/>
    </sheetNames>
    <sheetDataSet>
      <sheetData sheetId="0">
        <row r="6">
          <cell r="C6" t="str">
            <v>ID</v>
          </cell>
          <cell r="D6" t="str">
            <v>Estándar propuesto por el SIEDU</v>
          </cell>
          <cell r="E6" t="str">
            <v>Tipo: evaluación o caracterización</v>
          </cell>
        </row>
        <row r="7">
          <cell r="C7">
            <v>0</v>
          </cell>
          <cell r="D7">
            <v>0</v>
          </cell>
          <cell r="E7">
            <v>0</v>
          </cell>
        </row>
        <row r="8">
          <cell r="C8" t="str">
            <v>BPU_20</v>
          </cell>
          <cell r="D8" t="str">
            <v>500 metros de distancia máxima</v>
          </cell>
          <cell r="E8" t="str">
            <v>Evaluación</v>
          </cell>
        </row>
        <row r="9">
          <cell r="C9" t="str">
            <v>BPU_21</v>
          </cell>
          <cell r="D9" t="str">
            <v>10 m2 de plazas públicas por habitantes</v>
          </cell>
          <cell r="E9" t="str">
            <v>Evaluación</v>
          </cell>
        </row>
        <row r="10">
          <cell r="C10" t="str">
            <v>BPU_22</v>
          </cell>
          <cell r="D10" t="str">
            <v>5000 metros de distancia máxima</v>
          </cell>
          <cell r="E10" t="str">
            <v>Evaluación</v>
          </cell>
        </row>
        <row r="11">
          <cell r="C11" t="str">
            <v>BPU_23</v>
          </cell>
          <cell r="D11" t="str">
            <v>-</v>
          </cell>
          <cell r="E11" t="str">
            <v>Evaluación</v>
          </cell>
        </row>
        <row r="12">
          <cell r="C12" t="str">
            <v>BPU_28</v>
          </cell>
          <cell r="D12" t="str">
            <v>-</v>
          </cell>
          <cell r="E12" t="str">
            <v>Evaluación</v>
          </cell>
        </row>
        <row r="13">
          <cell r="C13" t="str">
            <v>BPU_7</v>
          </cell>
          <cell r="D13" t="str">
            <v>2500 metros de distancia máxima</v>
          </cell>
          <cell r="E13" t="str">
            <v>Evaluación</v>
          </cell>
        </row>
        <row r="14">
          <cell r="C14" t="str">
            <v>BPU_8</v>
          </cell>
          <cell r="D14" t="str">
            <v>-</v>
          </cell>
          <cell r="E14" t="str">
            <v>Evaluación</v>
          </cell>
        </row>
        <row r="15">
          <cell r="C15" t="str">
            <v>BPU_3</v>
          </cell>
          <cell r="D15" t="str">
            <v>1000 metros de distancia máxima</v>
          </cell>
          <cell r="E15" t="str">
            <v>Evaluación</v>
          </cell>
        </row>
        <row r="16">
          <cell r="C16" t="str">
            <v>BPU_4</v>
          </cell>
          <cell r="D16" t="str">
            <v>Igual o mayor a 1</v>
          </cell>
          <cell r="E16" t="str">
            <v>Evaluación</v>
          </cell>
        </row>
        <row r="17">
          <cell r="C17" t="str">
            <v>BPU_1</v>
          </cell>
          <cell r="D17" t="str">
            <v>500 metros de distancia máxima</v>
          </cell>
          <cell r="E17" t="str">
            <v>Evaluación</v>
          </cell>
        </row>
        <row r="18">
          <cell r="C18" t="str">
            <v>BPU_25</v>
          </cell>
          <cell r="D18" t="str">
            <v>500 metros de distancia máxima</v>
          </cell>
          <cell r="E18" t="str">
            <v>Evaluación</v>
          </cell>
        </row>
        <row r="19">
          <cell r="C19" t="str">
            <v>BPU_26</v>
          </cell>
          <cell r="D19" t="str">
            <v>-</v>
          </cell>
          <cell r="E19" t="str">
            <v>Evaluación</v>
          </cell>
        </row>
        <row r="20">
          <cell r="C20" t="str">
            <v>BPU_26*</v>
          </cell>
          <cell r="D20" t="str">
            <v>-</v>
          </cell>
          <cell r="E20" t="str">
            <v>Evaluación</v>
          </cell>
        </row>
        <row r="21">
          <cell r="C21" t="str">
            <v>BPU_26b</v>
          </cell>
          <cell r="D21" t="str">
            <v>-</v>
          </cell>
          <cell r="E21" t="str">
            <v>Evaluación</v>
          </cell>
        </row>
        <row r="22">
          <cell r="C22" t="str">
            <v>DE_36</v>
          </cell>
          <cell r="D22" t="str">
            <v>Porcentaje mayor o igual a 90%</v>
          </cell>
          <cell r="E22" t="str">
            <v>Evaluación</v>
          </cell>
        </row>
        <row r="23">
          <cell r="C23" t="str">
            <v>EA_93</v>
          </cell>
          <cell r="D23" t="str">
            <v>-</v>
          </cell>
          <cell r="E23" t="str">
            <v>Caracterización</v>
          </cell>
        </row>
        <row r="24">
          <cell r="C24" t="str">
            <v>DE_25</v>
          </cell>
          <cell r="D24" t="str">
            <v>-</v>
          </cell>
          <cell r="E24" t="str">
            <v>Caracterización</v>
          </cell>
        </row>
        <row r="25">
          <cell r="C25" t="str">
            <v>DE_33</v>
          </cell>
          <cell r="D25" t="str">
            <v>-</v>
          </cell>
          <cell r="E25" t="str">
            <v>Evaluación</v>
          </cell>
        </row>
        <row r="26">
          <cell r="C26" t="str">
            <v>DE_81</v>
          </cell>
          <cell r="D26" t="str">
            <v>-</v>
          </cell>
          <cell r="E26" t="str">
            <v>Evaluación</v>
          </cell>
        </row>
        <row r="27">
          <cell r="C27" t="str">
            <v>DE_102</v>
          </cell>
          <cell r="D27" t="str">
            <v>-</v>
          </cell>
          <cell r="E27" t="str">
            <v>Evaluación</v>
          </cell>
        </row>
        <row r="28">
          <cell r="C28" t="str">
            <v>DE_105</v>
          </cell>
          <cell r="D28" t="str">
            <v>-</v>
          </cell>
          <cell r="E28" t="str">
            <v>Evaluación</v>
          </cell>
        </row>
        <row r="29">
          <cell r="C29" t="str">
            <v>DE_28</v>
          </cell>
          <cell r="D29" t="str">
            <v>-</v>
          </cell>
          <cell r="E29" t="str">
            <v>Evaluación</v>
          </cell>
        </row>
        <row r="30">
          <cell r="C30" t="str">
            <v>DE_31</v>
          </cell>
          <cell r="D30" t="str">
            <v>-</v>
          </cell>
          <cell r="E30" t="str">
            <v>Evaluación</v>
          </cell>
        </row>
        <row r="31">
          <cell r="C31" t="str">
            <v>DE_16</v>
          </cell>
          <cell r="D31" t="str">
            <v>Tiempo menor o igual a 60 min</v>
          </cell>
          <cell r="E31" t="str">
            <v>Evaluación</v>
          </cell>
        </row>
        <row r="32">
          <cell r="C32" t="str">
            <v>DE_29</v>
          </cell>
          <cell r="D32" t="str">
            <v>Tiempo menor o igual a 60 min</v>
          </cell>
          <cell r="E32" t="str">
            <v>Evaluación</v>
          </cell>
        </row>
        <row r="33">
          <cell r="C33" t="str">
            <v>EA_16</v>
          </cell>
          <cell r="D33" t="str">
            <v>Norma anual PM 2,5 - 20 µg/m3</v>
          </cell>
          <cell r="E33" t="str">
            <v>Evaluación</v>
          </cell>
        </row>
        <row r="34">
          <cell r="C34" t="str">
            <v>EA_10</v>
          </cell>
          <cell r="D34" t="str">
            <v>-</v>
          </cell>
          <cell r="E34" t="str">
            <v>Evaluación</v>
          </cell>
        </row>
        <row r="35">
          <cell r="C35" t="str">
            <v>EA_90</v>
          </cell>
          <cell r="D35" t="str">
            <v>-</v>
          </cell>
          <cell r="E35" t="str">
            <v>Evaluación</v>
          </cell>
        </row>
        <row r="36">
          <cell r="C36" t="str">
            <v>EA_8</v>
          </cell>
          <cell r="D36" t="str">
            <v>Mayor a 100 l/hab/ día
Menor a 200  l/hab/ día</v>
          </cell>
          <cell r="E36" t="str">
            <v>Evaluación</v>
          </cell>
        </row>
        <row r="37">
          <cell r="C37" t="str">
            <v>EA_9</v>
          </cell>
          <cell r="D37" t="str">
            <v>-</v>
          </cell>
          <cell r="E37" t="str">
            <v>Evaluación</v>
          </cell>
        </row>
        <row r="38">
          <cell r="C38" t="str">
            <v>EA_34</v>
          </cell>
          <cell r="D38" t="str">
            <v>Menor a un 1kg/hab/día</v>
          </cell>
          <cell r="E38" t="str">
            <v>Evaluación</v>
          </cell>
        </row>
        <row r="39">
          <cell r="C39" t="str">
            <v>EA_35</v>
          </cell>
          <cell r="D39" t="str">
            <v>-</v>
          </cell>
          <cell r="E39" t="str">
            <v>Evaluación</v>
          </cell>
        </row>
        <row r="40">
          <cell r="C40" t="str">
            <v>EA_22</v>
          </cell>
          <cell r="D40" t="str">
            <v>-</v>
          </cell>
          <cell r="E40" t="str">
            <v>Evaluación</v>
          </cell>
        </row>
        <row r="41">
          <cell r="C41" t="str">
            <v>EA_22a</v>
          </cell>
          <cell r="D41" t="str">
            <v>-</v>
          </cell>
          <cell r="E41" t="str">
            <v>Evaluación</v>
          </cell>
        </row>
        <row r="42">
          <cell r="C42" t="str">
            <v>EA_23</v>
          </cell>
          <cell r="D42" t="str">
            <v>-</v>
          </cell>
          <cell r="E42" t="str">
            <v>Evaluación</v>
          </cell>
        </row>
        <row r="43">
          <cell r="C43" t="str">
            <v>EA_53</v>
          </cell>
          <cell r="D43" t="str">
            <v>-</v>
          </cell>
          <cell r="E43" t="str">
            <v>Evaluación</v>
          </cell>
        </row>
        <row r="44">
          <cell r="C44" t="str">
            <v>EA_99</v>
          </cell>
          <cell r="D44" t="str">
            <v>-</v>
          </cell>
          <cell r="E44" t="str">
            <v>Evaluación</v>
          </cell>
        </row>
        <row r="45">
          <cell r="C45" t="str">
            <v>IP_33a</v>
          </cell>
          <cell r="D45" t="str">
            <v>-</v>
          </cell>
          <cell r="E45" t="str">
            <v>Caracterización</v>
          </cell>
        </row>
        <row r="46">
          <cell r="C46" t="str">
            <v>IP_33b</v>
          </cell>
          <cell r="D46" t="str">
            <v>-</v>
          </cell>
          <cell r="E46" t="str">
            <v>Caracterización</v>
          </cell>
        </row>
        <row r="47">
          <cell r="C47" t="str">
            <v>IP_33c</v>
          </cell>
          <cell r="D47" t="str">
            <v>-</v>
          </cell>
          <cell r="E47" t="str">
            <v>Caracterización</v>
          </cell>
        </row>
        <row r="48">
          <cell r="C48" t="str">
            <v>BPU_24</v>
          </cell>
          <cell r="D48" t="str">
            <v>-</v>
          </cell>
          <cell r="E48" t="str">
            <v>Evaluación</v>
          </cell>
        </row>
        <row r="49">
          <cell r="C49" t="str">
            <v>IS_91</v>
          </cell>
          <cell r="D49" t="str">
            <v>-</v>
          </cell>
          <cell r="E49" t="str">
            <v>Evaluación</v>
          </cell>
        </row>
        <row r="50">
          <cell r="C50" t="str">
            <v>BPU_17</v>
          </cell>
          <cell r="D50" t="str">
            <v>-</v>
          </cell>
          <cell r="E50" t="str">
            <v>Evaluación</v>
          </cell>
        </row>
        <row r="51">
          <cell r="C51" t="str">
            <v>IS_40</v>
          </cell>
          <cell r="D51" t="str">
            <v>100 % de veredas en buen estado</v>
          </cell>
          <cell r="E51" t="str">
            <v>Evaluación</v>
          </cell>
        </row>
        <row r="52">
          <cell r="C52" t="str">
            <v>IS_31</v>
          </cell>
          <cell r="D52" t="str">
            <v>Está en 0% pero a revisar</v>
          </cell>
          <cell r="E52" t="str">
            <v>Evaluación</v>
          </cell>
        </row>
        <row r="53">
          <cell r="C53" t="str">
            <v>IS_32</v>
          </cell>
          <cell r="D53" t="str">
            <v>-</v>
          </cell>
          <cell r="E53" t="str">
            <v>Evaluación</v>
          </cell>
        </row>
        <row r="54">
          <cell r="C54" t="str">
            <v>IS_33</v>
          </cell>
          <cell r="D54" t="str">
            <v>-</v>
          </cell>
          <cell r="E54" t="str">
            <v>Evaluación</v>
          </cell>
        </row>
        <row r="55">
          <cell r="C55" t="str">
            <v>IS_34</v>
          </cell>
          <cell r="D55" t="str">
            <v>-</v>
          </cell>
          <cell r="E55" t="str">
            <v>Evaluación</v>
          </cell>
        </row>
        <row r="56">
          <cell r="C56" t="str">
            <v>IS_36</v>
          </cell>
          <cell r="D56" t="str">
            <v>-</v>
          </cell>
          <cell r="E56" t="str">
            <v>Evaluación</v>
          </cell>
        </row>
        <row r="57">
          <cell r="C57" t="str">
            <v>IS_37</v>
          </cell>
          <cell r="D57" t="str">
            <v>-</v>
          </cell>
          <cell r="E57" t="str">
            <v>Evaluación</v>
          </cell>
        </row>
        <row r="58">
          <cell r="C58" t="str">
            <v>IS_39</v>
          </cell>
          <cell r="D58" t="str">
            <v>100 % de las comunas de un área funcional con un mínimo de 20% y un máximo de 60% de población vulnerable</v>
          </cell>
          <cell r="E58" t="str">
            <v>Evaluación</v>
          </cell>
        </row>
        <row r="59">
          <cell r="C59" t="str">
            <v>IS_39a</v>
          </cell>
          <cell r="D59" t="str">
            <v>-</v>
          </cell>
          <cell r="E59" t="str">
            <v>Evaluación</v>
          </cell>
        </row>
        <row r="60">
          <cell r="C60" t="str">
            <v>IS_58</v>
          </cell>
          <cell r="D60" t="str">
            <v>-</v>
          </cell>
          <cell r="E60" t="str">
            <v>Evaluación</v>
          </cell>
        </row>
        <row r="61">
          <cell r="C61" t="str">
            <v>IS_20</v>
          </cell>
          <cell r="D61" t="str">
            <v>-</v>
          </cell>
          <cell r="E61" t="str">
            <v>Evaluación</v>
          </cell>
        </row>
        <row r="62">
          <cell r="C62" t="str">
            <v>DE_48</v>
          </cell>
          <cell r="D62" t="str">
            <v>-</v>
          </cell>
          <cell r="E62" t="str">
            <v>Evaluación</v>
          </cell>
        </row>
        <row r="63">
          <cell r="C63" t="str">
            <v>EA_31</v>
          </cell>
          <cell r="D63" t="str">
            <v>-</v>
          </cell>
          <cell r="E63" t="str">
            <v>Evaluación</v>
          </cell>
        </row>
        <row r="64">
          <cell r="C64" t="str">
            <v>IS_5</v>
          </cell>
          <cell r="D64" t="str">
            <v>-</v>
          </cell>
          <cell r="E64" t="str">
            <v>Evaluación</v>
          </cell>
        </row>
        <row r="65">
          <cell r="C65" t="str">
            <v>EA_48</v>
          </cell>
          <cell r="D65" t="str">
            <v>Menos de un 10% de la población de la ciudad puede vivir en zona de riesgo</v>
          </cell>
          <cell r="E65" t="str">
            <v>Evaluación</v>
          </cell>
        </row>
        <row r="66">
          <cell r="C66" t="str">
            <v>IG_1</v>
          </cell>
          <cell r="D66" t="str">
            <v>-</v>
          </cell>
          <cell r="E66" t="str">
            <v>Evaluación</v>
          </cell>
        </row>
        <row r="67">
          <cell r="C67" t="str">
            <v>DE_3</v>
          </cell>
          <cell r="D67" t="str">
            <v>Mayor o igual al 70%</v>
          </cell>
          <cell r="E67" t="str">
            <v>Evaluación</v>
          </cell>
        </row>
        <row r="68">
          <cell r="C68" t="str">
            <v>DE_99</v>
          </cell>
          <cell r="D68" t="str">
            <v>-</v>
          </cell>
          <cell r="E68" t="str">
            <v>Caracterización</v>
          </cell>
        </row>
        <row r="69">
          <cell r="C69" t="str">
            <v>DE_100</v>
          </cell>
          <cell r="D69" t="str">
            <v>-</v>
          </cell>
          <cell r="E69" t="str">
            <v>Caracterización</v>
          </cell>
        </row>
        <row r="70">
          <cell r="C70" t="str">
            <v>DE_101</v>
          </cell>
          <cell r="D70" t="str">
            <v>-</v>
          </cell>
          <cell r="E70" t="str">
            <v>Caracterización</v>
          </cell>
        </row>
        <row r="71">
          <cell r="C71" t="str">
            <v>DE_18</v>
          </cell>
          <cell r="D71" t="str">
            <v>Menor al 5 %</v>
          </cell>
          <cell r="E71" t="str">
            <v>Evaluación</v>
          </cell>
        </row>
        <row r="72">
          <cell r="C72" t="str">
            <v>DE_98</v>
          </cell>
          <cell r="D72" t="str">
            <v>-</v>
          </cell>
          <cell r="E72" t="str">
            <v>Caracterización</v>
          </cell>
        </row>
        <row r="73">
          <cell r="C73" t="str">
            <v>IP_6</v>
          </cell>
          <cell r="D73" t="str">
            <v>-</v>
          </cell>
          <cell r="E73" t="str">
            <v>Evaluación</v>
          </cell>
        </row>
        <row r="74">
          <cell r="C74" t="str">
            <v>IP_34</v>
          </cell>
          <cell r="D74" t="str">
            <v>-</v>
          </cell>
          <cell r="E74" t="str">
            <v>Evaluación</v>
          </cell>
        </row>
        <row r="75">
          <cell r="C75" t="str">
            <v>IP_34a</v>
          </cell>
          <cell r="D75" t="str">
            <v>-</v>
          </cell>
          <cell r="E75" t="str">
            <v>Evaluación</v>
          </cell>
        </row>
        <row r="76">
          <cell r="C76" t="str">
            <v>IP_48</v>
          </cell>
          <cell r="D76" t="str">
            <v>-</v>
          </cell>
          <cell r="E76" t="str">
            <v>Evaluación</v>
          </cell>
        </row>
        <row r="77">
          <cell r="C77" t="str">
            <v>IP_43</v>
          </cell>
          <cell r="D77" t="str">
            <v>-</v>
          </cell>
          <cell r="E77" t="str">
            <v>Evaluación</v>
          </cell>
        </row>
        <row r="78">
          <cell r="C78" t="str">
            <v>IP_43a</v>
          </cell>
          <cell r="D78" t="str">
            <v>-</v>
          </cell>
          <cell r="E78" t="str">
            <v>Evaluación</v>
          </cell>
        </row>
        <row r="79">
          <cell r="C79" t="str">
            <v>IP_47</v>
          </cell>
          <cell r="D79" t="str">
            <v>-</v>
          </cell>
          <cell r="E79" t="str">
            <v>Caracterización</v>
          </cell>
        </row>
        <row r="80">
          <cell r="C80" t="str">
            <v>IP_47a</v>
          </cell>
          <cell r="D80" t="str">
            <v>-</v>
          </cell>
          <cell r="E80" t="str">
            <v>Caracterización</v>
          </cell>
        </row>
        <row r="81">
          <cell r="C81" t="str">
            <v>IG_22</v>
          </cell>
          <cell r="D81" t="str">
            <v>El 100% de los proyectos</v>
          </cell>
          <cell r="E81" t="str">
            <v>Evaluación</v>
          </cell>
        </row>
        <row r="82">
          <cell r="C82" t="str">
            <v>IG_92</v>
          </cell>
          <cell r="D82" t="str">
            <v>-</v>
          </cell>
          <cell r="E82" t="str">
            <v>Evaluación</v>
          </cell>
        </row>
        <row r="83">
          <cell r="C83" t="str">
            <v>IG_91</v>
          </cell>
          <cell r="D83" t="str">
            <v>-</v>
          </cell>
          <cell r="E83" t="str">
            <v>Evaluación</v>
          </cell>
        </row>
        <row r="84">
          <cell r="C84" t="str">
            <v>IG_90</v>
          </cell>
          <cell r="D84" t="str">
            <v>-</v>
          </cell>
          <cell r="E84" t="str">
            <v>Evaluación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OS_EA_35"/>
      <sheetName val="ENCUESTA"/>
      <sheetName val="EA_35_INDICADOR"/>
      <sheetName val="POBLACIÓN"/>
      <sheetName val="GRAFICO"/>
      <sheetName val="EA_35_N°Microbasurales"/>
    </sheetNames>
    <sheetDataSet>
      <sheetData sheetId="0" refreshError="1"/>
      <sheetData sheetId="1"/>
      <sheetData sheetId="2" refreshError="1"/>
      <sheetData sheetId="3">
        <row r="1">
          <cell r="B1" t="str">
            <v>CODIGO_COMUNA</v>
          </cell>
          <cell r="C1" t="str">
            <v>Suma de a2014</v>
          </cell>
          <cell r="D1" t="str">
            <v>Suma de a2015</v>
          </cell>
          <cell r="E1" t="str">
            <v>Suma de a2016</v>
          </cell>
          <cell r="F1" t="str">
            <v>CENSO 2017</v>
          </cell>
        </row>
        <row r="2">
          <cell r="B2">
            <v>5602</v>
          </cell>
          <cell r="C2">
            <v>10359</v>
          </cell>
          <cell r="D2">
            <v>10474</v>
          </cell>
          <cell r="E2">
            <v>10588</v>
          </cell>
          <cell r="F2">
            <v>13817</v>
          </cell>
        </row>
        <row r="3">
          <cell r="B3">
            <v>13119</v>
          </cell>
          <cell r="C3">
            <v>544876</v>
          </cell>
          <cell r="D3">
            <v>549788</v>
          </cell>
          <cell r="E3">
            <v>554548</v>
          </cell>
          <cell r="F3">
            <v>0</v>
          </cell>
        </row>
        <row r="4">
          <cell r="B4">
            <v>8314</v>
          </cell>
          <cell r="C4">
            <v>6179</v>
          </cell>
          <cell r="D4">
            <v>6118</v>
          </cell>
          <cell r="E4">
            <v>6034</v>
          </cell>
          <cell r="F4">
            <v>5923</v>
          </cell>
        </row>
        <row r="5">
          <cell r="B5">
            <v>3302</v>
          </cell>
          <cell r="C5">
            <v>6194</v>
          </cell>
          <cell r="D5">
            <v>6305</v>
          </cell>
          <cell r="E5">
            <v>6412</v>
          </cell>
          <cell r="F5">
            <v>5299</v>
          </cell>
        </row>
        <row r="6">
          <cell r="B6">
            <v>1107</v>
          </cell>
          <cell r="C6">
            <v>106078</v>
          </cell>
          <cell r="D6">
            <v>112142</v>
          </cell>
          <cell r="E6">
            <v>118413</v>
          </cell>
          <cell r="F6">
            <v>108375</v>
          </cell>
        </row>
        <row r="7">
          <cell r="B7">
            <v>10202</v>
          </cell>
          <cell r="C7">
            <v>43832</v>
          </cell>
          <cell r="D7">
            <v>43978</v>
          </cell>
          <cell r="E7">
            <v>44128</v>
          </cell>
          <cell r="F7">
            <v>38991</v>
          </cell>
        </row>
        <row r="8">
          <cell r="B8">
            <v>4103</v>
          </cell>
          <cell r="C8">
            <v>11348</v>
          </cell>
          <cell r="D8">
            <v>11415</v>
          </cell>
          <cell r="E8">
            <v>11488</v>
          </cell>
          <cell r="F8">
            <v>11044</v>
          </cell>
        </row>
        <row r="9">
          <cell r="B9">
            <v>9201</v>
          </cell>
          <cell r="C9">
            <v>54995</v>
          </cell>
          <cell r="D9">
            <v>55289</v>
          </cell>
          <cell r="E9">
            <v>55570</v>
          </cell>
          <cell r="F9">
            <v>53262</v>
          </cell>
        </row>
        <row r="10">
          <cell r="B10">
            <v>5109</v>
          </cell>
          <cell r="C10">
            <v>321760</v>
          </cell>
          <cell r="D10">
            <v>323530</v>
          </cell>
          <cell r="E10">
            <v>325195</v>
          </cell>
          <cell r="F10">
            <v>0</v>
          </cell>
        </row>
        <row r="11">
          <cell r="B11">
            <v>2101</v>
          </cell>
          <cell r="C11">
            <v>372325</v>
          </cell>
          <cell r="D11">
            <v>378244</v>
          </cell>
          <cell r="E11">
            <v>384065</v>
          </cell>
          <cell r="F11">
            <v>361873</v>
          </cell>
        </row>
        <row r="12">
          <cell r="B12">
            <v>8302</v>
          </cell>
          <cell r="C12">
            <v>3962</v>
          </cell>
          <cell r="D12">
            <v>3945</v>
          </cell>
          <cell r="E12">
            <v>3926</v>
          </cell>
          <cell r="F12">
            <v>4073</v>
          </cell>
        </row>
        <row r="13">
          <cell r="B13">
            <v>8202</v>
          </cell>
          <cell r="C13">
            <v>38163</v>
          </cell>
          <cell r="D13">
            <v>38270</v>
          </cell>
          <cell r="E13">
            <v>38363</v>
          </cell>
          <cell r="F13">
            <v>36257</v>
          </cell>
        </row>
        <row r="14">
          <cell r="B14">
            <v>15101</v>
          </cell>
          <cell r="C14">
            <v>231611</v>
          </cell>
          <cell r="D14">
            <v>235677</v>
          </cell>
          <cell r="E14">
            <v>239710</v>
          </cell>
          <cell r="F14">
            <v>221364</v>
          </cell>
        </row>
        <row r="15">
          <cell r="B15">
            <v>13122</v>
          </cell>
          <cell r="C15">
            <v>241576</v>
          </cell>
          <cell r="D15">
            <v>242766</v>
          </cell>
          <cell r="E15">
            <v>243847</v>
          </cell>
          <cell r="F15">
            <v>0</v>
          </cell>
        </row>
        <row r="16">
          <cell r="B16">
            <v>6101</v>
          </cell>
          <cell r="C16">
            <v>232639</v>
          </cell>
          <cell r="D16">
            <v>233389</v>
          </cell>
          <cell r="E16">
            <v>234048</v>
          </cell>
          <cell r="F16">
            <v>0</v>
          </cell>
        </row>
        <row r="17">
          <cell r="B17">
            <v>8402</v>
          </cell>
          <cell r="C17">
            <v>21910</v>
          </cell>
          <cell r="D17">
            <v>21963</v>
          </cell>
          <cell r="E17">
            <v>22002</v>
          </cell>
          <cell r="F17">
            <v>21493</v>
          </cell>
        </row>
        <row r="18">
          <cell r="B18">
            <v>5402</v>
          </cell>
          <cell r="C18">
            <v>20106</v>
          </cell>
          <cell r="D18">
            <v>20117</v>
          </cell>
          <cell r="E18">
            <v>20137</v>
          </cell>
          <cell r="F18">
            <v>19388</v>
          </cell>
        </row>
        <row r="19">
          <cell r="B19">
            <v>13120</v>
          </cell>
          <cell r="C19">
            <v>216452</v>
          </cell>
          <cell r="D19">
            <v>220779</v>
          </cell>
          <cell r="E19">
            <v>225109</v>
          </cell>
          <cell r="F19">
            <v>0</v>
          </cell>
        </row>
        <row r="20">
          <cell r="B20">
            <v>8303</v>
          </cell>
          <cell r="C20">
            <v>28918</v>
          </cell>
          <cell r="D20">
            <v>29136</v>
          </cell>
          <cell r="E20">
            <v>29357</v>
          </cell>
          <cell r="F20">
            <v>28573</v>
          </cell>
        </row>
        <row r="21">
          <cell r="B21">
            <v>4101</v>
          </cell>
          <cell r="C21">
            <v>212621</v>
          </cell>
          <cell r="D21">
            <v>216874</v>
          </cell>
          <cell r="E21">
            <v>221021</v>
          </cell>
          <cell r="F21">
            <v>0</v>
          </cell>
        </row>
        <row r="22">
          <cell r="B22">
            <v>10102</v>
          </cell>
          <cell r="C22">
            <v>34638</v>
          </cell>
          <cell r="D22">
            <v>34864</v>
          </cell>
          <cell r="E22">
            <v>35073</v>
          </cell>
          <cell r="F22">
            <v>33985</v>
          </cell>
        </row>
        <row r="23">
          <cell r="B23">
            <v>3102</v>
          </cell>
          <cell r="C23">
            <v>17263</v>
          </cell>
          <cell r="D23">
            <v>17542</v>
          </cell>
          <cell r="E23">
            <v>17830</v>
          </cell>
          <cell r="F23">
            <v>17662</v>
          </cell>
        </row>
        <row r="24">
          <cell r="B24">
            <v>2201</v>
          </cell>
          <cell r="C24">
            <v>173691</v>
          </cell>
          <cell r="D24">
            <v>176459</v>
          </cell>
          <cell r="E24">
            <v>179200</v>
          </cell>
          <cell r="F24">
            <v>0</v>
          </cell>
        </row>
        <row r="25">
          <cell r="B25">
            <v>5302</v>
          </cell>
          <cell r="C25">
            <v>14108</v>
          </cell>
          <cell r="D25">
            <v>14405</v>
          </cell>
          <cell r="E25">
            <v>14712</v>
          </cell>
          <cell r="F25">
            <v>14832</v>
          </cell>
        </row>
        <row r="26">
          <cell r="B26">
            <v>15102</v>
          </cell>
          <cell r="C26">
            <v>783</v>
          </cell>
          <cell r="D26">
            <v>778</v>
          </cell>
          <cell r="E26">
            <v>778</v>
          </cell>
          <cell r="F26">
            <v>1255</v>
          </cell>
        </row>
        <row r="27">
          <cell r="B27">
            <v>1402</v>
          </cell>
          <cell r="C27">
            <v>1297</v>
          </cell>
          <cell r="D27">
            <v>1293</v>
          </cell>
          <cell r="E27">
            <v>1278</v>
          </cell>
          <cell r="F27">
            <v>1250</v>
          </cell>
        </row>
        <row r="28">
          <cell r="B28">
            <v>4202</v>
          </cell>
          <cell r="C28">
            <v>9914</v>
          </cell>
          <cell r="D28">
            <v>9903</v>
          </cell>
          <cell r="E28">
            <v>9914</v>
          </cell>
          <cell r="F28">
            <v>9093</v>
          </cell>
        </row>
        <row r="29">
          <cell r="B29">
            <v>8203</v>
          </cell>
          <cell r="C29">
            <v>34129</v>
          </cell>
          <cell r="D29">
            <v>34202</v>
          </cell>
          <cell r="E29">
            <v>34260</v>
          </cell>
          <cell r="F29">
            <v>34537</v>
          </cell>
        </row>
        <row r="30">
          <cell r="B30">
            <v>9102</v>
          </cell>
          <cell r="C30">
            <v>26606</v>
          </cell>
          <cell r="D30">
            <v>26562</v>
          </cell>
          <cell r="E30">
            <v>26515</v>
          </cell>
          <cell r="F30">
            <v>24533</v>
          </cell>
        </row>
        <row r="31">
          <cell r="B31">
            <v>5603</v>
          </cell>
          <cell r="C31">
            <v>20035</v>
          </cell>
          <cell r="D31">
            <v>20213</v>
          </cell>
          <cell r="E31">
            <v>20396</v>
          </cell>
          <cell r="F31">
            <v>22738</v>
          </cell>
        </row>
        <row r="32">
          <cell r="B32">
            <v>5102</v>
          </cell>
          <cell r="C32">
            <v>28338</v>
          </cell>
          <cell r="D32">
            <v>28831</v>
          </cell>
          <cell r="E32">
            <v>29333</v>
          </cell>
          <cell r="F32">
            <v>26867</v>
          </cell>
        </row>
        <row r="33">
          <cell r="B33">
            <v>10201</v>
          </cell>
          <cell r="C33">
            <v>48247</v>
          </cell>
          <cell r="D33">
            <v>48665</v>
          </cell>
          <cell r="E33">
            <v>49068</v>
          </cell>
          <cell r="F33">
            <v>43807</v>
          </cell>
        </row>
        <row r="34">
          <cell r="B34">
            <v>5702</v>
          </cell>
          <cell r="C34">
            <v>13863</v>
          </cell>
          <cell r="D34">
            <v>13960</v>
          </cell>
          <cell r="E34">
            <v>14062</v>
          </cell>
          <cell r="F34">
            <v>13998</v>
          </cell>
        </row>
        <row r="35">
          <cell r="B35">
            <v>7201</v>
          </cell>
          <cell r="C35">
            <v>40896</v>
          </cell>
          <cell r="D35">
            <v>40661</v>
          </cell>
          <cell r="E35">
            <v>40401</v>
          </cell>
          <cell r="F35">
            <v>40441</v>
          </cell>
        </row>
        <row r="36">
          <cell r="B36">
            <v>13102</v>
          </cell>
          <cell r="C36">
            <v>84437</v>
          </cell>
          <cell r="D36">
            <v>85349</v>
          </cell>
          <cell r="E36">
            <v>86240</v>
          </cell>
          <cell r="F36">
            <v>80832</v>
          </cell>
        </row>
        <row r="37">
          <cell r="B37">
            <v>13103</v>
          </cell>
          <cell r="C37">
            <v>158046</v>
          </cell>
          <cell r="D37">
            <v>158299</v>
          </cell>
          <cell r="E37">
            <v>158506</v>
          </cell>
          <cell r="F37">
            <v>132622</v>
          </cell>
        </row>
        <row r="38">
          <cell r="B38">
            <v>10401</v>
          </cell>
          <cell r="C38">
            <v>3533</v>
          </cell>
          <cell r="D38">
            <v>3740</v>
          </cell>
          <cell r="E38">
            <v>3967</v>
          </cell>
          <cell r="F38">
            <v>5071</v>
          </cell>
        </row>
        <row r="39">
          <cell r="B39">
            <v>7202</v>
          </cell>
          <cell r="C39">
            <v>9173</v>
          </cell>
          <cell r="D39">
            <v>9103</v>
          </cell>
          <cell r="E39">
            <v>9037</v>
          </cell>
          <cell r="F39">
            <v>8928</v>
          </cell>
        </row>
        <row r="40">
          <cell r="B40">
            <v>3101</v>
          </cell>
          <cell r="C40">
            <v>168946</v>
          </cell>
          <cell r="D40">
            <v>172231</v>
          </cell>
          <cell r="E40">
            <v>175524</v>
          </cell>
          <cell r="F40">
            <v>0</v>
          </cell>
        </row>
        <row r="41">
          <cell r="B41">
            <v>5801</v>
          </cell>
          <cell r="C41">
            <v>165284</v>
          </cell>
          <cell r="D41">
            <v>168070</v>
          </cell>
          <cell r="E41">
            <v>170853</v>
          </cell>
          <cell r="F41">
            <v>0</v>
          </cell>
        </row>
        <row r="42">
          <cell r="B42">
            <v>8103</v>
          </cell>
          <cell r="C42">
            <v>97909</v>
          </cell>
          <cell r="D42">
            <v>99036</v>
          </cell>
          <cell r="E42">
            <v>100157</v>
          </cell>
          <cell r="F42">
            <v>85938</v>
          </cell>
        </row>
        <row r="43">
          <cell r="B43">
            <v>11401</v>
          </cell>
          <cell r="C43">
            <v>5070</v>
          </cell>
          <cell r="D43">
            <v>5098</v>
          </cell>
          <cell r="E43">
            <v>5127</v>
          </cell>
          <cell r="F43">
            <v>4865</v>
          </cell>
        </row>
        <row r="44">
          <cell r="B44">
            <v>8401</v>
          </cell>
          <cell r="C44">
            <v>178871</v>
          </cell>
          <cell r="D44">
            <v>179632</v>
          </cell>
          <cell r="E44">
            <v>180348</v>
          </cell>
          <cell r="F44">
            <v>184739</v>
          </cell>
        </row>
        <row r="45">
          <cell r="B45">
            <v>8406</v>
          </cell>
          <cell r="C45">
            <v>31502</v>
          </cell>
          <cell r="D45">
            <v>32319</v>
          </cell>
          <cell r="E45">
            <v>33146</v>
          </cell>
          <cell r="F45">
            <v>30907</v>
          </cell>
        </row>
        <row r="46">
          <cell r="B46">
            <v>6303</v>
          </cell>
          <cell r="C46">
            <v>37172</v>
          </cell>
          <cell r="D46">
            <v>37424</v>
          </cell>
          <cell r="E46">
            <v>37660</v>
          </cell>
          <cell r="F46">
            <v>35399</v>
          </cell>
        </row>
        <row r="47">
          <cell r="B47">
            <v>9121</v>
          </cell>
          <cell r="C47">
            <v>11731</v>
          </cell>
          <cell r="D47">
            <v>11834</v>
          </cell>
          <cell r="E47">
            <v>11936</v>
          </cell>
          <cell r="F47">
            <v>11611</v>
          </cell>
        </row>
        <row r="48">
          <cell r="B48">
            <v>10203</v>
          </cell>
          <cell r="C48">
            <v>15086</v>
          </cell>
          <cell r="D48">
            <v>15234</v>
          </cell>
          <cell r="E48">
            <v>15365</v>
          </cell>
          <cell r="F48">
            <v>14858</v>
          </cell>
        </row>
        <row r="49">
          <cell r="B49">
            <v>11202</v>
          </cell>
          <cell r="C49">
            <v>5339</v>
          </cell>
          <cell r="D49">
            <v>5341</v>
          </cell>
          <cell r="E49">
            <v>5347</v>
          </cell>
          <cell r="F49">
            <v>6517</v>
          </cell>
        </row>
        <row r="50">
          <cell r="B50">
            <v>8403</v>
          </cell>
          <cell r="C50">
            <v>5735</v>
          </cell>
          <cell r="D50">
            <v>5715</v>
          </cell>
          <cell r="E50">
            <v>5689</v>
          </cell>
          <cell r="F50">
            <v>5012</v>
          </cell>
        </row>
        <row r="51">
          <cell r="B51">
            <v>13106</v>
          </cell>
          <cell r="C51">
            <v>144188</v>
          </cell>
          <cell r="D51">
            <v>144982</v>
          </cell>
          <cell r="E51">
            <v>145749</v>
          </cell>
          <cell r="F51">
            <v>0</v>
          </cell>
        </row>
        <row r="52">
          <cell r="B52">
            <v>11301</v>
          </cell>
          <cell r="C52">
            <v>3336</v>
          </cell>
          <cell r="D52">
            <v>3356</v>
          </cell>
          <cell r="E52">
            <v>3382</v>
          </cell>
          <cell r="F52">
            <v>3490</v>
          </cell>
        </row>
        <row r="53">
          <cell r="B53">
            <v>6102</v>
          </cell>
          <cell r="C53">
            <v>13952</v>
          </cell>
          <cell r="D53">
            <v>14166</v>
          </cell>
          <cell r="E53">
            <v>14392</v>
          </cell>
          <cell r="F53">
            <v>12988</v>
          </cell>
        </row>
        <row r="54">
          <cell r="B54">
            <v>8404</v>
          </cell>
          <cell r="C54">
            <v>16910</v>
          </cell>
          <cell r="D54">
            <v>16950</v>
          </cell>
          <cell r="E54">
            <v>17004</v>
          </cell>
          <cell r="F54">
            <v>15995</v>
          </cell>
        </row>
        <row r="55">
          <cell r="B55">
            <v>8405</v>
          </cell>
          <cell r="C55">
            <v>25763</v>
          </cell>
          <cell r="D55">
            <v>25843</v>
          </cell>
          <cell r="E55">
            <v>25933</v>
          </cell>
          <cell r="F55">
            <v>26881</v>
          </cell>
        </row>
        <row r="56">
          <cell r="B56">
            <v>6103</v>
          </cell>
          <cell r="C56">
            <v>7160</v>
          </cell>
          <cell r="D56">
            <v>7191</v>
          </cell>
          <cell r="E56">
            <v>7217</v>
          </cell>
          <cell r="F56">
            <v>7359</v>
          </cell>
        </row>
        <row r="57">
          <cell r="B57">
            <v>7402</v>
          </cell>
          <cell r="C57">
            <v>19387</v>
          </cell>
          <cell r="D57">
            <v>19444</v>
          </cell>
          <cell r="E57">
            <v>19499</v>
          </cell>
          <cell r="F57">
            <v>20765</v>
          </cell>
        </row>
        <row r="58">
          <cell r="B58">
            <v>1403</v>
          </cell>
          <cell r="C58">
            <v>1698</v>
          </cell>
          <cell r="D58">
            <v>1696</v>
          </cell>
          <cell r="E58">
            <v>1688</v>
          </cell>
          <cell r="F58">
            <v>1728</v>
          </cell>
        </row>
        <row r="59">
          <cell r="B59">
            <v>13301</v>
          </cell>
          <cell r="C59">
            <v>117573</v>
          </cell>
          <cell r="D59">
            <v>121233</v>
          </cell>
          <cell r="E59">
            <v>124958</v>
          </cell>
          <cell r="F59">
            <v>146207</v>
          </cell>
        </row>
        <row r="60">
          <cell r="B60">
            <v>9202</v>
          </cell>
          <cell r="C60">
            <v>24490</v>
          </cell>
          <cell r="D60">
            <v>24574</v>
          </cell>
          <cell r="E60">
            <v>24638</v>
          </cell>
          <cell r="F60">
            <v>24598</v>
          </cell>
        </row>
        <row r="61">
          <cell r="B61">
            <v>6104</v>
          </cell>
          <cell r="C61">
            <v>19503</v>
          </cell>
          <cell r="D61">
            <v>19703</v>
          </cell>
          <cell r="E61">
            <v>19894</v>
          </cell>
          <cell r="F61">
            <v>19597</v>
          </cell>
        </row>
        <row r="62">
          <cell r="B62">
            <v>4302</v>
          </cell>
          <cell r="C62">
            <v>15199</v>
          </cell>
          <cell r="D62">
            <v>15299</v>
          </cell>
          <cell r="E62">
            <v>15379</v>
          </cell>
          <cell r="F62">
            <v>13322</v>
          </cell>
        </row>
        <row r="63">
          <cell r="B63">
            <v>8101</v>
          </cell>
          <cell r="C63">
            <v>228848</v>
          </cell>
          <cell r="D63">
            <v>229017</v>
          </cell>
          <cell r="E63">
            <v>229118</v>
          </cell>
          <cell r="F63">
            <v>223574</v>
          </cell>
        </row>
        <row r="64">
          <cell r="B64">
            <v>13104</v>
          </cell>
          <cell r="C64">
            <v>140950</v>
          </cell>
          <cell r="D64">
            <v>141089</v>
          </cell>
          <cell r="E64">
            <v>141185</v>
          </cell>
          <cell r="F64">
            <v>126955</v>
          </cell>
        </row>
        <row r="65">
          <cell r="B65">
            <v>5103</v>
          </cell>
          <cell r="C65">
            <v>47447</v>
          </cell>
          <cell r="D65">
            <v>48778</v>
          </cell>
          <cell r="E65">
            <v>50154</v>
          </cell>
          <cell r="F65">
            <v>42152</v>
          </cell>
        </row>
        <row r="66">
          <cell r="B66">
            <v>7102</v>
          </cell>
          <cell r="C66">
            <v>50631</v>
          </cell>
          <cell r="D66">
            <v>50754</v>
          </cell>
          <cell r="E66">
            <v>50888</v>
          </cell>
          <cell r="F66">
            <v>46068</v>
          </cell>
        </row>
        <row r="67">
          <cell r="B67">
            <v>8204</v>
          </cell>
          <cell r="C67">
            <v>5624</v>
          </cell>
          <cell r="D67">
            <v>5581</v>
          </cell>
          <cell r="E67">
            <v>5549</v>
          </cell>
          <cell r="F67">
            <v>6031</v>
          </cell>
        </row>
        <row r="68">
          <cell r="B68">
            <v>13129</v>
          </cell>
          <cell r="C68">
            <v>104040</v>
          </cell>
          <cell r="D68">
            <v>104327</v>
          </cell>
          <cell r="E68">
            <v>104588</v>
          </cell>
          <cell r="F68">
            <v>0</v>
          </cell>
        </row>
        <row r="69">
          <cell r="B69">
            <v>4102</v>
          </cell>
          <cell r="C69">
            <v>226223</v>
          </cell>
          <cell r="D69">
            <v>231507</v>
          </cell>
          <cell r="E69">
            <v>236799</v>
          </cell>
          <cell r="F69">
            <v>227730</v>
          </cell>
        </row>
        <row r="70">
          <cell r="B70">
            <v>8102</v>
          </cell>
          <cell r="C70">
            <v>113850</v>
          </cell>
          <cell r="D70">
            <v>115062</v>
          </cell>
          <cell r="E70">
            <v>116256</v>
          </cell>
          <cell r="F70">
            <v>116262</v>
          </cell>
        </row>
        <row r="71">
          <cell r="B71">
            <v>14102</v>
          </cell>
          <cell r="C71">
            <v>5748</v>
          </cell>
          <cell r="D71">
            <v>5756</v>
          </cell>
          <cell r="E71">
            <v>5761</v>
          </cell>
          <cell r="F71">
            <v>5302</v>
          </cell>
        </row>
        <row r="72">
          <cell r="B72">
            <v>11101</v>
          </cell>
          <cell r="C72">
            <v>59862</v>
          </cell>
          <cell r="D72">
            <v>60482</v>
          </cell>
          <cell r="E72">
            <v>61081</v>
          </cell>
          <cell r="F72">
            <v>57818</v>
          </cell>
        </row>
        <row r="73">
          <cell r="B73">
            <v>9103</v>
          </cell>
          <cell r="C73">
            <v>19090</v>
          </cell>
          <cell r="D73">
            <v>19047</v>
          </cell>
          <cell r="E73">
            <v>18990</v>
          </cell>
          <cell r="F73">
            <v>17526</v>
          </cell>
        </row>
        <row r="74">
          <cell r="B74">
            <v>9203</v>
          </cell>
          <cell r="C74">
            <v>17263</v>
          </cell>
          <cell r="D74">
            <v>17221</v>
          </cell>
          <cell r="E74">
            <v>17164</v>
          </cell>
          <cell r="F74">
            <v>17413</v>
          </cell>
        </row>
        <row r="75">
          <cell r="B75">
            <v>13503</v>
          </cell>
          <cell r="C75">
            <v>29288</v>
          </cell>
          <cell r="D75">
            <v>29641</v>
          </cell>
          <cell r="E75">
            <v>29980</v>
          </cell>
          <cell r="F75">
            <v>32579</v>
          </cell>
        </row>
        <row r="76">
          <cell r="B76">
            <v>10204</v>
          </cell>
          <cell r="C76">
            <v>4128</v>
          </cell>
          <cell r="D76">
            <v>4167</v>
          </cell>
          <cell r="E76">
            <v>4199</v>
          </cell>
          <cell r="F76">
            <v>3829</v>
          </cell>
        </row>
        <row r="77">
          <cell r="B77">
            <v>8205</v>
          </cell>
          <cell r="C77">
            <v>34802</v>
          </cell>
          <cell r="D77">
            <v>34894</v>
          </cell>
          <cell r="E77">
            <v>34977</v>
          </cell>
          <cell r="F77">
            <v>32288</v>
          </cell>
        </row>
        <row r="78">
          <cell r="B78">
            <v>9104</v>
          </cell>
          <cell r="C78">
            <v>7419</v>
          </cell>
          <cell r="D78">
            <v>7443</v>
          </cell>
          <cell r="E78">
            <v>7466</v>
          </cell>
          <cell r="F78">
            <v>7489</v>
          </cell>
        </row>
        <row r="79">
          <cell r="B79">
            <v>7103</v>
          </cell>
          <cell r="C79">
            <v>10895</v>
          </cell>
          <cell r="D79">
            <v>10852</v>
          </cell>
          <cell r="E79">
            <v>10799</v>
          </cell>
          <cell r="F79">
            <v>9448</v>
          </cell>
        </row>
        <row r="80">
          <cell r="B80">
            <v>7301</v>
          </cell>
          <cell r="C80">
            <v>142662</v>
          </cell>
          <cell r="D80">
            <v>144025</v>
          </cell>
          <cell r="E80">
            <v>145344</v>
          </cell>
          <cell r="F80">
            <v>149136</v>
          </cell>
        </row>
        <row r="81">
          <cell r="B81">
            <v>10205</v>
          </cell>
          <cell r="C81">
            <v>15005</v>
          </cell>
          <cell r="D81">
            <v>15316</v>
          </cell>
          <cell r="E81">
            <v>15616</v>
          </cell>
          <cell r="F81">
            <v>13762</v>
          </cell>
        </row>
        <row r="82">
          <cell r="B82">
            <v>3202</v>
          </cell>
          <cell r="C82">
            <v>15501</v>
          </cell>
          <cell r="D82">
            <v>15224</v>
          </cell>
          <cell r="E82">
            <v>14939</v>
          </cell>
          <cell r="F82">
            <v>13925</v>
          </cell>
        </row>
        <row r="83">
          <cell r="B83">
            <v>6105</v>
          </cell>
          <cell r="C83">
            <v>20127</v>
          </cell>
          <cell r="D83">
            <v>20318</v>
          </cell>
          <cell r="E83">
            <v>20499</v>
          </cell>
          <cell r="F83">
            <v>20887</v>
          </cell>
        </row>
        <row r="84">
          <cell r="B84">
            <v>13105</v>
          </cell>
          <cell r="C84">
            <v>193185</v>
          </cell>
          <cell r="D84">
            <v>193915</v>
          </cell>
          <cell r="E84">
            <v>194555</v>
          </cell>
          <cell r="F84">
            <v>162505</v>
          </cell>
        </row>
        <row r="85">
          <cell r="B85">
            <v>8407</v>
          </cell>
          <cell r="C85">
            <v>12942</v>
          </cell>
          <cell r="D85">
            <v>12898</v>
          </cell>
          <cell r="E85">
            <v>12851</v>
          </cell>
          <cell r="F85">
            <v>12044</v>
          </cell>
        </row>
        <row r="86">
          <cell r="B86">
            <v>13602</v>
          </cell>
          <cell r="C86">
            <v>34986</v>
          </cell>
          <cell r="D86">
            <v>35673</v>
          </cell>
          <cell r="E86">
            <v>36377</v>
          </cell>
          <cell r="F86">
            <v>35923</v>
          </cell>
        </row>
        <row r="87">
          <cell r="B87">
            <v>5604</v>
          </cell>
          <cell r="C87">
            <v>12819</v>
          </cell>
          <cell r="D87">
            <v>13093</v>
          </cell>
          <cell r="E87">
            <v>13359</v>
          </cell>
          <cell r="F87">
            <v>15955</v>
          </cell>
        </row>
        <row r="88">
          <cell r="B88">
            <v>5605</v>
          </cell>
          <cell r="C88">
            <v>9863</v>
          </cell>
          <cell r="D88">
            <v>10116</v>
          </cell>
          <cell r="E88">
            <v>10351</v>
          </cell>
          <cell r="F88">
            <v>13286</v>
          </cell>
        </row>
        <row r="89">
          <cell r="B89">
            <v>7104</v>
          </cell>
          <cell r="C89">
            <v>4486</v>
          </cell>
          <cell r="D89">
            <v>4478</v>
          </cell>
          <cell r="E89">
            <v>4477</v>
          </cell>
          <cell r="F89">
            <v>4142</v>
          </cell>
        </row>
        <row r="90">
          <cell r="B90">
            <v>9204</v>
          </cell>
          <cell r="C90">
            <v>9216</v>
          </cell>
          <cell r="D90">
            <v>9197</v>
          </cell>
          <cell r="E90">
            <v>9168</v>
          </cell>
          <cell r="F90">
            <v>7733</v>
          </cell>
        </row>
        <row r="91">
          <cell r="B91">
            <v>13131</v>
          </cell>
          <cell r="C91">
            <v>99615</v>
          </cell>
          <cell r="D91">
            <v>99749</v>
          </cell>
          <cell r="E91">
            <v>99860</v>
          </cell>
          <cell r="F91">
            <v>0</v>
          </cell>
        </row>
        <row r="92">
          <cell r="B92">
            <v>8104</v>
          </cell>
          <cell r="C92">
            <v>9045</v>
          </cell>
          <cell r="D92">
            <v>8939</v>
          </cell>
          <cell r="E92">
            <v>8843</v>
          </cell>
          <cell r="F92">
            <v>10624</v>
          </cell>
        </row>
        <row r="93">
          <cell r="B93">
            <v>9105</v>
          </cell>
          <cell r="C93">
            <v>24904</v>
          </cell>
          <cell r="D93">
            <v>24746</v>
          </cell>
          <cell r="E93">
            <v>24584</v>
          </cell>
          <cell r="F93">
            <v>24606</v>
          </cell>
        </row>
        <row r="94">
          <cell r="B94">
            <v>3303</v>
          </cell>
          <cell r="C94">
            <v>6823</v>
          </cell>
          <cell r="D94">
            <v>6915</v>
          </cell>
          <cell r="E94">
            <v>6992</v>
          </cell>
          <cell r="F94">
            <v>7041</v>
          </cell>
        </row>
        <row r="95">
          <cell r="B95">
            <v>10104</v>
          </cell>
          <cell r="C95">
            <v>12868</v>
          </cell>
          <cell r="D95">
            <v>12802</v>
          </cell>
          <cell r="E95">
            <v>12737</v>
          </cell>
          <cell r="F95">
            <v>12261</v>
          </cell>
        </row>
        <row r="96">
          <cell r="B96">
            <v>10105</v>
          </cell>
          <cell r="C96">
            <v>17224</v>
          </cell>
          <cell r="D96">
            <v>17272</v>
          </cell>
          <cell r="E96">
            <v>17312</v>
          </cell>
          <cell r="F96">
            <v>18428</v>
          </cell>
        </row>
        <row r="97">
          <cell r="B97">
            <v>13605</v>
          </cell>
          <cell r="C97">
            <v>88139</v>
          </cell>
          <cell r="D97">
            <v>89892</v>
          </cell>
          <cell r="E97">
            <v>91635</v>
          </cell>
          <cell r="F97">
            <v>0</v>
          </cell>
        </row>
        <row r="98">
          <cell r="B98">
            <v>14202</v>
          </cell>
          <cell r="C98">
            <v>16403</v>
          </cell>
          <cell r="D98">
            <v>16489</v>
          </cell>
          <cell r="E98">
            <v>16564</v>
          </cell>
          <cell r="F98">
            <v>14665</v>
          </cell>
        </row>
        <row r="99">
          <cell r="B99">
            <v>9106</v>
          </cell>
          <cell r="C99">
            <v>12632</v>
          </cell>
          <cell r="D99">
            <v>12575</v>
          </cell>
          <cell r="E99">
            <v>12523</v>
          </cell>
          <cell r="F99">
            <v>11996</v>
          </cell>
        </row>
        <row r="100">
          <cell r="B100">
            <v>15202</v>
          </cell>
          <cell r="C100">
            <v>614</v>
          </cell>
          <cell r="D100">
            <v>594</v>
          </cell>
          <cell r="E100">
            <v>577</v>
          </cell>
          <cell r="F100">
            <v>684</v>
          </cell>
        </row>
        <row r="101">
          <cell r="B101">
            <v>9107</v>
          </cell>
          <cell r="C101">
            <v>15711</v>
          </cell>
          <cell r="D101">
            <v>15684</v>
          </cell>
          <cell r="E101">
            <v>15649</v>
          </cell>
          <cell r="F101">
            <v>14414</v>
          </cell>
        </row>
        <row r="102">
          <cell r="B102">
            <v>6106</v>
          </cell>
          <cell r="C102">
            <v>33227</v>
          </cell>
          <cell r="D102">
            <v>33726</v>
          </cell>
          <cell r="E102">
            <v>34212</v>
          </cell>
          <cell r="F102">
            <v>33437</v>
          </cell>
        </row>
        <row r="103">
          <cell r="B103">
            <v>11203</v>
          </cell>
          <cell r="C103">
            <v>1733</v>
          </cell>
          <cell r="D103">
            <v>1741</v>
          </cell>
          <cell r="E103">
            <v>1754</v>
          </cell>
          <cell r="F103">
            <v>1843</v>
          </cell>
        </row>
        <row r="104">
          <cell r="B104">
            <v>13132</v>
          </cell>
          <cell r="C104">
            <v>88065</v>
          </cell>
          <cell r="D104">
            <v>88323</v>
          </cell>
          <cell r="E104">
            <v>88548</v>
          </cell>
          <cell r="F104">
            <v>0</v>
          </cell>
        </row>
        <row r="105">
          <cell r="B105">
            <v>13402</v>
          </cell>
          <cell r="C105">
            <v>81760</v>
          </cell>
          <cell r="D105">
            <v>83211</v>
          </cell>
          <cell r="E105">
            <v>84651</v>
          </cell>
          <cell r="F105">
            <v>0</v>
          </cell>
        </row>
        <row r="106">
          <cell r="B106">
            <v>7302</v>
          </cell>
          <cell r="C106">
            <v>10249</v>
          </cell>
          <cell r="D106">
            <v>10241</v>
          </cell>
          <cell r="E106">
            <v>10230</v>
          </cell>
          <cell r="F106">
            <v>9657</v>
          </cell>
        </row>
        <row r="107">
          <cell r="B107">
            <v>8112</v>
          </cell>
          <cell r="C107">
            <v>106628</v>
          </cell>
          <cell r="D107">
            <v>108028</v>
          </cell>
          <cell r="E107">
            <v>109436</v>
          </cell>
          <cell r="F107">
            <v>91773</v>
          </cell>
        </row>
        <row r="108">
          <cell r="B108">
            <v>8105</v>
          </cell>
          <cell r="C108">
            <v>24793</v>
          </cell>
          <cell r="D108">
            <v>25266</v>
          </cell>
          <cell r="E108">
            <v>25745</v>
          </cell>
          <cell r="F108">
            <v>24333</v>
          </cell>
        </row>
        <row r="109">
          <cell r="B109">
            <v>1404</v>
          </cell>
          <cell r="C109">
            <v>2923</v>
          </cell>
          <cell r="D109">
            <v>2936</v>
          </cell>
          <cell r="E109">
            <v>2943</v>
          </cell>
          <cell r="F109">
            <v>2730</v>
          </cell>
        </row>
        <row r="110">
          <cell r="B110">
            <v>6301</v>
          </cell>
          <cell r="C110">
            <v>73105</v>
          </cell>
          <cell r="D110">
            <v>73586</v>
          </cell>
          <cell r="E110">
            <v>74030</v>
          </cell>
          <cell r="F110">
            <v>0</v>
          </cell>
        </row>
        <row r="111">
          <cell r="B111">
            <v>13107</v>
          </cell>
          <cell r="C111">
            <v>94342</v>
          </cell>
          <cell r="D111">
            <v>95912</v>
          </cell>
          <cell r="E111">
            <v>97470</v>
          </cell>
          <cell r="F111">
            <v>98671</v>
          </cell>
        </row>
        <row r="112">
          <cell r="B112">
            <v>4201</v>
          </cell>
          <cell r="C112">
            <v>32753</v>
          </cell>
          <cell r="D112">
            <v>32822</v>
          </cell>
          <cell r="E112">
            <v>32887</v>
          </cell>
          <cell r="F112">
            <v>30848</v>
          </cell>
        </row>
        <row r="113">
          <cell r="B113">
            <v>13108</v>
          </cell>
          <cell r="C113">
            <v>81755</v>
          </cell>
          <cell r="D113">
            <v>83059</v>
          </cell>
          <cell r="E113">
            <v>84354</v>
          </cell>
          <cell r="F113">
            <v>100281</v>
          </cell>
        </row>
        <row r="114">
          <cell r="B114">
            <v>1101</v>
          </cell>
          <cell r="C114">
            <v>196437</v>
          </cell>
          <cell r="D114">
            <v>198123</v>
          </cell>
          <cell r="E114">
            <v>199629</v>
          </cell>
          <cell r="F114">
            <v>191468</v>
          </cell>
        </row>
        <row r="115">
          <cell r="B115">
            <v>13601</v>
          </cell>
          <cell r="C115">
            <v>70043</v>
          </cell>
          <cell r="D115">
            <v>70720</v>
          </cell>
          <cell r="E115">
            <v>71378</v>
          </cell>
          <cell r="F115">
            <v>0</v>
          </cell>
        </row>
        <row r="116">
          <cell r="B116">
            <v>13603</v>
          </cell>
          <cell r="C116">
            <v>34563</v>
          </cell>
          <cell r="D116">
            <v>35298</v>
          </cell>
          <cell r="E116">
            <v>36024</v>
          </cell>
          <cell r="F116">
            <v>36219</v>
          </cell>
        </row>
        <row r="117">
          <cell r="B117">
            <v>5104</v>
          </cell>
          <cell r="C117">
            <v>850</v>
          </cell>
          <cell r="D117">
            <v>857</v>
          </cell>
          <cell r="E117">
            <v>863</v>
          </cell>
          <cell r="F117">
            <v>926</v>
          </cell>
        </row>
        <row r="118">
          <cell r="B118">
            <v>5502</v>
          </cell>
          <cell r="C118">
            <v>54878</v>
          </cell>
          <cell r="D118">
            <v>55121</v>
          </cell>
          <cell r="E118">
            <v>55343</v>
          </cell>
          <cell r="F118">
            <v>50554</v>
          </cell>
        </row>
        <row r="119">
          <cell r="B119">
            <v>13109</v>
          </cell>
          <cell r="C119">
            <v>92289</v>
          </cell>
          <cell r="D119">
            <v>92580</v>
          </cell>
          <cell r="E119">
            <v>92831</v>
          </cell>
          <cell r="F119">
            <v>90119</v>
          </cell>
        </row>
        <row r="120">
          <cell r="B120">
            <v>5301</v>
          </cell>
          <cell r="C120">
            <v>67659</v>
          </cell>
          <cell r="D120">
            <v>68041</v>
          </cell>
          <cell r="E120">
            <v>68401</v>
          </cell>
          <cell r="F120">
            <v>0</v>
          </cell>
        </row>
        <row r="121">
          <cell r="B121">
            <v>6202</v>
          </cell>
          <cell r="C121">
            <v>3283</v>
          </cell>
          <cell r="D121">
            <v>3305</v>
          </cell>
          <cell r="E121">
            <v>3314</v>
          </cell>
          <cell r="F121">
            <v>3041</v>
          </cell>
        </row>
        <row r="122">
          <cell r="B122">
            <v>13110</v>
          </cell>
          <cell r="C122">
            <v>388119</v>
          </cell>
          <cell r="D122">
            <v>388805</v>
          </cell>
          <cell r="E122">
            <v>389392</v>
          </cell>
          <cell r="F122">
            <v>366916</v>
          </cell>
        </row>
        <row r="123">
          <cell r="B123">
            <v>13111</v>
          </cell>
          <cell r="C123">
            <v>142862</v>
          </cell>
          <cell r="D123">
            <v>143237</v>
          </cell>
          <cell r="E123">
            <v>143558</v>
          </cell>
          <cell r="F123">
            <v>116571</v>
          </cell>
        </row>
        <row r="124">
          <cell r="B124">
            <v>4104</v>
          </cell>
          <cell r="C124">
            <v>4568</v>
          </cell>
          <cell r="D124">
            <v>4622</v>
          </cell>
          <cell r="E124">
            <v>4686</v>
          </cell>
          <cell r="F124">
            <v>4241</v>
          </cell>
        </row>
        <row r="125">
          <cell r="B125">
            <v>5401</v>
          </cell>
          <cell r="C125">
            <v>33853</v>
          </cell>
          <cell r="D125">
            <v>33878</v>
          </cell>
          <cell r="E125">
            <v>33883</v>
          </cell>
          <cell r="F125">
            <v>35390</v>
          </cell>
        </row>
        <row r="126">
          <cell r="B126">
            <v>13112</v>
          </cell>
          <cell r="C126">
            <v>211536</v>
          </cell>
          <cell r="D126">
            <v>212656</v>
          </cell>
          <cell r="E126">
            <v>213702</v>
          </cell>
          <cell r="F126">
            <v>177335</v>
          </cell>
        </row>
        <row r="127">
          <cell r="B127">
            <v>13113</v>
          </cell>
          <cell r="C127">
            <v>101459</v>
          </cell>
          <cell r="D127">
            <v>101548</v>
          </cell>
          <cell r="E127">
            <v>101614</v>
          </cell>
          <cell r="F127">
            <v>92787</v>
          </cell>
        </row>
        <row r="128">
          <cell r="B128">
            <v>6108</v>
          </cell>
          <cell r="C128">
            <v>50141</v>
          </cell>
          <cell r="D128">
            <v>51665</v>
          </cell>
          <cell r="E128">
            <v>53118</v>
          </cell>
          <cell r="F128">
            <v>0</v>
          </cell>
        </row>
        <row r="129">
          <cell r="B129">
            <v>14201</v>
          </cell>
          <cell r="C129">
            <v>43093</v>
          </cell>
          <cell r="D129">
            <v>43291</v>
          </cell>
          <cell r="E129">
            <v>43484</v>
          </cell>
          <cell r="F129">
            <v>38036</v>
          </cell>
        </row>
        <row r="130">
          <cell r="B130">
            <v>14203</v>
          </cell>
          <cell r="C130">
            <v>10810</v>
          </cell>
          <cell r="D130">
            <v>10837</v>
          </cell>
          <cell r="E130">
            <v>10854</v>
          </cell>
          <cell r="F130">
            <v>9896</v>
          </cell>
        </row>
        <row r="131">
          <cell r="B131">
            <v>11102</v>
          </cell>
          <cell r="C131">
            <v>1005</v>
          </cell>
          <cell r="D131">
            <v>996</v>
          </cell>
          <cell r="E131">
            <v>982</v>
          </cell>
          <cell r="F131">
            <v>852</v>
          </cell>
        </row>
        <row r="132">
          <cell r="B132">
            <v>3301</v>
          </cell>
          <cell r="C132">
            <v>52824</v>
          </cell>
          <cell r="D132">
            <v>53087</v>
          </cell>
          <cell r="E132">
            <v>53338</v>
          </cell>
          <cell r="F132">
            <v>0</v>
          </cell>
        </row>
        <row r="133">
          <cell r="B133">
            <v>8304</v>
          </cell>
          <cell r="C133">
            <v>24006</v>
          </cell>
          <cell r="D133">
            <v>24040</v>
          </cell>
          <cell r="E133">
            <v>24066</v>
          </cell>
          <cell r="F133">
            <v>22389</v>
          </cell>
        </row>
        <row r="134">
          <cell r="B134">
            <v>13302</v>
          </cell>
          <cell r="C134">
            <v>82249</v>
          </cell>
          <cell r="D134">
            <v>86975</v>
          </cell>
          <cell r="E134">
            <v>91936</v>
          </cell>
          <cell r="F134">
            <v>102034</v>
          </cell>
        </row>
        <row r="135">
          <cell r="B135">
            <v>14103</v>
          </cell>
          <cell r="C135">
            <v>17455</v>
          </cell>
          <cell r="D135">
            <v>17620</v>
          </cell>
          <cell r="E135">
            <v>17777</v>
          </cell>
          <cell r="F135">
            <v>16752</v>
          </cell>
        </row>
        <row r="136">
          <cell r="B136">
            <v>6107</v>
          </cell>
          <cell r="C136">
            <v>23773</v>
          </cell>
          <cell r="D136">
            <v>23960</v>
          </cell>
          <cell r="E136">
            <v>24134</v>
          </cell>
          <cell r="F136">
            <v>24640</v>
          </cell>
        </row>
        <row r="137">
          <cell r="B137">
            <v>13114</v>
          </cell>
          <cell r="C137">
            <v>281623</v>
          </cell>
          <cell r="D137">
            <v>283417</v>
          </cell>
          <cell r="E137">
            <v>285140</v>
          </cell>
          <cell r="F137">
            <v>294838</v>
          </cell>
        </row>
        <row r="138">
          <cell r="B138">
            <v>9108</v>
          </cell>
          <cell r="C138">
            <v>36648</v>
          </cell>
          <cell r="D138">
            <v>36888</v>
          </cell>
          <cell r="E138">
            <v>37119</v>
          </cell>
          <cell r="F138">
            <v>38013</v>
          </cell>
        </row>
        <row r="139">
          <cell r="B139">
            <v>8201</v>
          </cell>
          <cell r="C139">
            <v>26509</v>
          </cell>
          <cell r="D139">
            <v>26567</v>
          </cell>
          <cell r="E139">
            <v>26618</v>
          </cell>
          <cell r="F139">
            <v>25522</v>
          </cell>
        </row>
        <row r="140">
          <cell r="B140">
            <v>7303</v>
          </cell>
          <cell r="C140">
            <v>7267</v>
          </cell>
          <cell r="D140">
            <v>7267</v>
          </cell>
          <cell r="E140">
            <v>7253</v>
          </cell>
          <cell r="F140">
            <v>6653</v>
          </cell>
        </row>
        <row r="141">
          <cell r="B141">
            <v>8416</v>
          </cell>
          <cell r="C141">
            <v>52923</v>
          </cell>
          <cell r="D141">
            <v>53085</v>
          </cell>
          <cell r="E141">
            <v>53249</v>
          </cell>
          <cell r="F141">
            <v>0</v>
          </cell>
        </row>
        <row r="142">
          <cell r="B142">
            <v>7401</v>
          </cell>
          <cell r="C142">
            <v>90845</v>
          </cell>
          <cell r="D142">
            <v>91030</v>
          </cell>
          <cell r="E142">
            <v>91193</v>
          </cell>
          <cell r="F142">
            <v>93602</v>
          </cell>
        </row>
        <row r="143">
          <cell r="B143">
            <v>5802</v>
          </cell>
          <cell r="C143">
            <v>45061</v>
          </cell>
          <cell r="D143">
            <v>45398</v>
          </cell>
          <cell r="E143">
            <v>45709</v>
          </cell>
          <cell r="F143">
            <v>0</v>
          </cell>
        </row>
        <row r="144">
          <cell r="B144">
            <v>5703</v>
          </cell>
          <cell r="C144">
            <v>24519</v>
          </cell>
          <cell r="D144">
            <v>24680</v>
          </cell>
          <cell r="E144">
            <v>24826</v>
          </cell>
          <cell r="F144">
            <v>24608</v>
          </cell>
        </row>
        <row r="145">
          <cell r="B145">
            <v>10107</v>
          </cell>
          <cell r="C145">
            <v>18036</v>
          </cell>
          <cell r="D145">
            <v>18083</v>
          </cell>
          <cell r="E145">
            <v>18137</v>
          </cell>
          <cell r="F145">
            <v>17591</v>
          </cell>
        </row>
        <row r="146">
          <cell r="B146">
            <v>13115</v>
          </cell>
          <cell r="C146">
            <v>101651</v>
          </cell>
          <cell r="D146">
            <v>103919</v>
          </cell>
          <cell r="E146">
            <v>106187</v>
          </cell>
          <cell r="F146">
            <v>105833</v>
          </cell>
        </row>
        <row r="147">
          <cell r="B147">
            <v>13116</v>
          </cell>
          <cell r="C147">
            <v>119842</v>
          </cell>
          <cell r="D147">
            <v>120014</v>
          </cell>
          <cell r="E147">
            <v>120145</v>
          </cell>
          <cell r="F147">
            <v>98804</v>
          </cell>
        </row>
        <row r="148">
          <cell r="B148">
            <v>13117</v>
          </cell>
          <cell r="C148">
            <v>112579</v>
          </cell>
          <cell r="D148">
            <v>112879</v>
          </cell>
          <cell r="E148">
            <v>113146</v>
          </cell>
          <cell r="F148">
            <v>96249</v>
          </cell>
        </row>
        <row r="149">
          <cell r="B149">
            <v>6304</v>
          </cell>
          <cell r="C149">
            <v>6961</v>
          </cell>
          <cell r="D149">
            <v>6994</v>
          </cell>
          <cell r="E149">
            <v>7022</v>
          </cell>
          <cell r="F149">
            <v>6811</v>
          </cell>
        </row>
        <row r="150">
          <cell r="B150">
            <v>9109</v>
          </cell>
          <cell r="C150">
            <v>23482</v>
          </cell>
          <cell r="D150">
            <v>23425</v>
          </cell>
          <cell r="E150">
            <v>23354</v>
          </cell>
          <cell r="F150">
            <v>23612</v>
          </cell>
        </row>
        <row r="151">
          <cell r="B151">
            <v>7403</v>
          </cell>
          <cell r="C151">
            <v>29562</v>
          </cell>
          <cell r="D151">
            <v>29526</v>
          </cell>
          <cell r="E151">
            <v>29486</v>
          </cell>
          <cell r="F151">
            <v>30534</v>
          </cell>
        </row>
        <row r="152">
          <cell r="B152">
            <v>9205</v>
          </cell>
          <cell r="C152">
            <v>10940</v>
          </cell>
          <cell r="D152">
            <v>10957</v>
          </cell>
          <cell r="E152">
            <v>10964</v>
          </cell>
          <cell r="F152">
            <v>10251</v>
          </cell>
        </row>
        <row r="153">
          <cell r="B153">
            <v>8206</v>
          </cell>
          <cell r="C153">
            <v>23252</v>
          </cell>
          <cell r="D153">
            <v>23588</v>
          </cell>
          <cell r="E153">
            <v>23925</v>
          </cell>
          <cell r="F153">
            <v>21035</v>
          </cell>
        </row>
        <row r="154">
          <cell r="B154">
            <v>7304</v>
          </cell>
          <cell r="C154">
            <v>42128</v>
          </cell>
          <cell r="D154">
            <v>42273</v>
          </cell>
          <cell r="E154">
            <v>42409</v>
          </cell>
          <cell r="F154">
            <v>0</v>
          </cell>
        </row>
        <row r="155">
          <cell r="B155">
            <v>8301</v>
          </cell>
          <cell r="C155">
            <v>193252</v>
          </cell>
          <cell r="D155">
            <v>194870</v>
          </cell>
          <cell r="E155">
            <v>196454</v>
          </cell>
          <cell r="F155">
            <v>202331</v>
          </cell>
        </row>
        <row r="156">
          <cell r="B156">
            <v>14104</v>
          </cell>
          <cell r="C156">
            <v>22457</v>
          </cell>
          <cell r="D156">
            <v>22593</v>
          </cell>
          <cell r="E156">
            <v>22727</v>
          </cell>
          <cell r="F156">
            <v>19634</v>
          </cell>
        </row>
        <row r="157">
          <cell r="B157">
            <v>10106</v>
          </cell>
          <cell r="C157">
            <v>16692</v>
          </cell>
          <cell r="D157">
            <v>16569</v>
          </cell>
          <cell r="E157">
            <v>16441</v>
          </cell>
          <cell r="F157">
            <v>17068</v>
          </cell>
        </row>
        <row r="158">
          <cell r="B158">
            <v>9206</v>
          </cell>
          <cell r="C158">
            <v>7853</v>
          </cell>
          <cell r="D158">
            <v>7847</v>
          </cell>
          <cell r="E158">
            <v>7838</v>
          </cell>
          <cell r="F158">
            <v>7265</v>
          </cell>
        </row>
        <row r="159">
          <cell r="B159">
            <v>10109</v>
          </cell>
          <cell r="C159">
            <v>40315</v>
          </cell>
          <cell r="D159">
            <v>40756</v>
          </cell>
          <cell r="E159">
            <v>41182</v>
          </cell>
          <cell r="F159">
            <v>0</v>
          </cell>
        </row>
        <row r="160">
          <cell r="B160">
            <v>8106</v>
          </cell>
          <cell r="C160">
            <v>48098</v>
          </cell>
          <cell r="D160">
            <v>47821</v>
          </cell>
          <cell r="E160">
            <v>47539</v>
          </cell>
          <cell r="F160">
            <v>43535</v>
          </cell>
        </row>
        <row r="161">
          <cell r="B161">
            <v>9207</v>
          </cell>
          <cell r="C161">
            <v>11379</v>
          </cell>
          <cell r="D161">
            <v>11328</v>
          </cell>
          <cell r="E161">
            <v>11270</v>
          </cell>
          <cell r="F161">
            <v>9548</v>
          </cell>
        </row>
        <row r="162">
          <cell r="B162">
            <v>4303</v>
          </cell>
          <cell r="C162">
            <v>33641</v>
          </cell>
          <cell r="D162">
            <v>33796</v>
          </cell>
          <cell r="E162">
            <v>33952</v>
          </cell>
          <cell r="F162">
            <v>0</v>
          </cell>
        </row>
        <row r="163">
          <cell r="B163">
            <v>13118</v>
          </cell>
          <cell r="C163">
            <v>123506</v>
          </cell>
          <cell r="D163">
            <v>124015</v>
          </cell>
          <cell r="E163">
            <v>124492</v>
          </cell>
          <cell r="F163">
            <v>116534</v>
          </cell>
        </row>
        <row r="164">
          <cell r="B164">
            <v>14105</v>
          </cell>
          <cell r="C164">
            <v>7464</v>
          </cell>
          <cell r="D164">
            <v>7460</v>
          </cell>
          <cell r="E164">
            <v>7461</v>
          </cell>
          <cell r="F164">
            <v>7095</v>
          </cell>
        </row>
        <row r="165">
          <cell r="B165">
            <v>14204</v>
          </cell>
          <cell r="C165">
            <v>33166</v>
          </cell>
          <cell r="D165">
            <v>33115</v>
          </cell>
          <cell r="E165">
            <v>33069</v>
          </cell>
          <cell r="F165">
            <v>0</v>
          </cell>
        </row>
        <row r="166">
          <cell r="B166">
            <v>6109</v>
          </cell>
          <cell r="C166">
            <v>13816</v>
          </cell>
          <cell r="D166">
            <v>13861</v>
          </cell>
          <cell r="E166">
            <v>13905</v>
          </cell>
          <cell r="F166">
            <v>13407</v>
          </cell>
        </row>
        <row r="167">
          <cell r="B167">
            <v>7308</v>
          </cell>
          <cell r="C167">
            <v>28397</v>
          </cell>
          <cell r="D167">
            <v>28504</v>
          </cell>
          <cell r="E167">
            <v>28591</v>
          </cell>
          <cell r="F167">
            <v>0</v>
          </cell>
        </row>
        <row r="168">
          <cell r="B168">
            <v>11201</v>
          </cell>
          <cell r="C168">
            <v>27316</v>
          </cell>
          <cell r="D168">
            <v>27644</v>
          </cell>
          <cell r="E168">
            <v>27965</v>
          </cell>
          <cell r="F168">
            <v>0</v>
          </cell>
        </row>
        <row r="169">
          <cell r="B169">
            <v>4106</v>
          </cell>
          <cell r="C169">
            <v>26561</v>
          </cell>
          <cell r="D169">
            <v>26669</v>
          </cell>
          <cell r="E169">
            <v>26781</v>
          </cell>
          <cell r="F169">
            <v>0</v>
          </cell>
        </row>
        <row r="170">
          <cell r="B170">
            <v>14106</v>
          </cell>
          <cell r="C170">
            <v>21845</v>
          </cell>
          <cell r="D170">
            <v>22119</v>
          </cell>
          <cell r="E170">
            <v>22385</v>
          </cell>
          <cell r="F170">
            <v>21278</v>
          </cell>
        </row>
        <row r="171">
          <cell r="B171">
            <v>7105</v>
          </cell>
          <cell r="C171">
            <v>45676</v>
          </cell>
          <cell r="D171">
            <v>49334</v>
          </cell>
          <cell r="E171">
            <v>53238</v>
          </cell>
          <cell r="F171">
            <v>49721</v>
          </cell>
        </row>
        <row r="172">
          <cell r="B172">
            <v>10108</v>
          </cell>
          <cell r="C172">
            <v>15788</v>
          </cell>
          <cell r="D172">
            <v>15722</v>
          </cell>
          <cell r="E172">
            <v>15647</v>
          </cell>
          <cell r="F172">
            <v>14216</v>
          </cell>
        </row>
        <row r="173">
          <cell r="B173">
            <v>2102</v>
          </cell>
          <cell r="C173">
            <v>11090</v>
          </cell>
          <cell r="D173">
            <v>11309</v>
          </cell>
          <cell r="E173">
            <v>11541</v>
          </cell>
          <cell r="F173">
            <v>13467</v>
          </cell>
        </row>
        <row r="174">
          <cell r="B174">
            <v>9110</v>
          </cell>
          <cell r="C174">
            <v>5848</v>
          </cell>
          <cell r="D174">
            <v>5837</v>
          </cell>
          <cell r="E174">
            <v>5835</v>
          </cell>
          <cell r="F174">
            <v>6138</v>
          </cell>
        </row>
        <row r="175">
          <cell r="B175">
            <v>13501</v>
          </cell>
          <cell r="C175">
            <v>115197</v>
          </cell>
          <cell r="D175">
            <v>116680</v>
          </cell>
          <cell r="E175">
            <v>118142</v>
          </cell>
          <cell r="F175">
            <v>123627</v>
          </cell>
        </row>
        <row r="176">
          <cell r="B176">
            <v>13403</v>
          </cell>
          <cell r="C176">
            <v>24097</v>
          </cell>
          <cell r="D176">
            <v>24577</v>
          </cell>
          <cell r="E176">
            <v>25060</v>
          </cell>
          <cell r="F176">
            <v>0</v>
          </cell>
        </row>
        <row r="177">
          <cell r="B177">
            <v>5506</v>
          </cell>
          <cell r="C177">
            <v>23708</v>
          </cell>
          <cell r="D177">
            <v>23783</v>
          </cell>
          <cell r="E177">
            <v>23859</v>
          </cell>
          <cell r="F177">
            <v>0</v>
          </cell>
        </row>
        <row r="178">
          <cell r="B178">
            <v>6110</v>
          </cell>
          <cell r="C178">
            <v>26170</v>
          </cell>
          <cell r="D178">
            <v>26433</v>
          </cell>
          <cell r="E178">
            <v>26693</v>
          </cell>
          <cell r="F178">
            <v>25343</v>
          </cell>
        </row>
        <row r="179">
          <cell r="B179">
            <v>8305</v>
          </cell>
          <cell r="C179">
            <v>30479</v>
          </cell>
          <cell r="D179">
            <v>30485</v>
          </cell>
          <cell r="E179">
            <v>30484</v>
          </cell>
          <cell r="F179">
            <v>29627</v>
          </cell>
        </row>
        <row r="180">
          <cell r="B180">
            <v>8306</v>
          </cell>
          <cell r="C180">
            <v>28305</v>
          </cell>
          <cell r="D180">
            <v>28392</v>
          </cell>
          <cell r="E180">
            <v>28471</v>
          </cell>
          <cell r="F180">
            <v>26315</v>
          </cell>
        </row>
        <row r="181">
          <cell r="B181">
            <v>6305</v>
          </cell>
          <cell r="C181">
            <v>17029</v>
          </cell>
          <cell r="D181">
            <v>17075</v>
          </cell>
          <cell r="E181">
            <v>17113</v>
          </cell>
          <cell r="F181">
            <v>17833</v>
          </cell>
        </row>
        <row r="182">
          <cell r="B182">
            <v>12401</v>
          </cell>
          <cell r="C182">
            <v>21392</v>
          </cell>
          <cell r="D182">
            <v>21556</v>
          </cell>
          <cell r="E182">
            <v>21714</v>
          </cell>
          <cell r="F182">
            <v>21477</v>
          </cell>
        </row>
        <row r="183">
          <cell r="B183">
            <v>6205</v>
          </cell>
          <cell r="C183">
            <v>5941</v>
          </cell>
          <cell r="D183">
            <v>5958</v>
          </cell>
          <cell r="E183">
            <v>5980</v>
          </cell>
          <cell r="F183">
            <v>6641</v>
          </cell>
        </row>
        <row r="184">
          <cell r="B184">
            <v>8307</v>
          </cell>
          <cell r="C184">
            <v>10148</v>
          </cell>
          <cell r="D184">
            <v>10252</v>
          </cell>
          <cell r="E184">
            <v>10348</v>
          </cell>
          <cell r="F184">
            <v>9737</v>
          </cell>
        </row>
        <row r="185">
          <cell r="B185">
            <v>8408</v>
          </cell>
          <cell r="C185">
            <v>5847</v>
          </cell>
          <cell r="D185">
            <v>5827</v>
          </cell>
          <cell r="E185">
            <v>5817</v>
          </cell>
          <cell r="F185">
            <v>5213</v>
          </cell>
        </row>
        <row r="186">
          <cell r="B186">
            <v>4203</v>
          </cell>
          <cell r="C186">
            <v>19980</v>
          </cell>
          <cell r="D186">
            <v>20122</v>
          </cell>
          <cell r="E186">
            <v>20259</v>
          </cell>
          <cell r="F186">
            <v>0</v>
          </cell>
        </row>
        <row r="187">
          <cell r="B187">
            <v>9111</v>
          </cell>
          <cell r="C187">
            <v>33247</v>
          </cell>
          <cell r="D187">
            <v>33386</v>
          </cell>
          <cell r="E187">
            <v>33528</v>
          </cell>
          <cell r="F187">
            <v>32510</v>
          </cell>
        </row>
        <row r="188">
          <cell r="B188">
            <v>8409</v>
          </cell>
          <cell r="C188">
            <v>11689</v>
          </cell>
          <cell r="D188">
            <v>11665</v>
          </cell>
          <cell r="E188">
            <v>11653</v>
          </cell>
          <cell r="F188">
            <v>11152</v>
          </cell>
        </row>
        <row r="189">
          <cell r="B189">
            <v>5504</v>
          </cell>
          <cell r="C189">
            <v>18647</v>
          </cell>
          <cell r="D189">
            <v>19145</v>
          </cell>
          <cell r="E189">
            <v>19667</v>
          </cell>
          <cell r="F189">
            <v>0</v>
          </cell>
        </row>
        <row r="190">
          <cell r="B190">
            <v>7307</v>
          </cell>
          <cell r="C190">
            <v>19467</v>
          </cell>
          <cell r="D190">
            <v>19537</v>
          </cell>
          <cell r="E190">
            <v>19596</v>
          </cell>
          <cell r="F190">
            <v>0</v>
          </cell>
        </row>
        <row r="191">
          <cell r="B191">
            <v>5105</v>
          </cell>
          <cell r="C191">
            <v>17403</v>
          </cell>
          <cell r="D191">
            <v>17762</v>
          </cell>
          <cell r="E191">
            <v>18115</v>
          </cell>
          <cell r="F191">
            <v>0</v>
          </cell>
        </row>
        <row r="192">
          <cell r="B192">
            <v>2202</v>
          </cell>
          <cell r="C192">
            <v>315</v>
          </cell>
          <cell r="D192">
            <v>313</v>
          </cell>
          <cell r="E192">
            <v>311</v>
          </cell>
          <cell r="F192">
            <v>321</v>
          </cell>
        </row>
        <row r="193">
          <cell r="B193">
            <v>5803</v>
          </cell>
          <cell r="C193">
            <v>15897</v>
          </cell>
          <cell r="D193">
            <v>15987</v>
          </cell>
          <cell r="E193">
            <v>16075</v>
          </cell>
          <cell r="F193">
            <v>17516</v>
          </cell>
        </row>
        <row r="194">
          <cell r="B194">
            <v>10301</v>
          </cell>
          <cell r="C194">
            <v>157389</v>
          </cell>
          <cell r="D194">
            <v>157630</v>
          </cell>
          <cell r="E194">
            <v>157855</v>
          </cell>
          <cell r="F194">
            <v>161460</v>
          </cell>
        </row>
        <row r="195">
          <cell r="B195">
            <v>4301</v>
          </cell>
          <cell r="C195">
            <v>119014</v>
          </cell>
          <cell r="D195">
            <v>120469</v>
          </cell>
          <cell r="E195">
            <v>121868</v>
          </cell>
          <cell r="F195">
            <v>111272</v>
          </cell>
        </row>
        <row r="196">
          <cell r="B196">
            <v>13604</v>
          </cell>
          <cell r="C196">
            <v>54541</v>
          </cell>
          <cell r="D196">
            <v>55909</v>
          </cell>
          <cell r="E196">
            <v>57287</v>
          </cell>
          <cell r="F196">
            <v>63250</v>
          </cell>
        </row>
        <row r="197">
          <cell r="B197">
            <v>9112</v>
          </cell>
          <cell r="C197">
            <v>84684</v>
          </cell>
          <cell r="D197">
            <v>86913</v>
          </cell>
          <cell r="E197">
            <v>89163</v>
          </cell>
          <cell r="F197">
            <v>76126</v>
          </cell>
        </row>
        <row r="198">
          <cell r="B198">
            <v>4105</v>
          </cell>
          <cell r="C198">
            <v>4483</v>
          </cell>
          <cell r="D198">
            <v>4492</v>
          </cell>
          <cell r="E198">
            <v>4492</v>
          </cell>
          <cell r="F198">
            <v>4497</v>
          </cell>
        </row>
        <row r="199">
          <cell r="B199">
            <v>14107</v>
          </cell>
          <cell r="C199">
            <v>20798</v>
          </cell>
          <cell r="D199">
            <v>20883</v>
          </cell>
          <cell r="E199">
            <v>20956</v>
          </cell>
          <cell r="F199">
            <v>20188</v>
          </cell>
        </row>
        <row r="200">
          <cell r="B200">
            <v>13404</v>
          </cell>
          <cell r="C200">
            <v>65603</v>
          </cell>
          <cell r="D200">
            <v>66855</v>
          </cell>
          <cell r="E200">
            <v>68101</v>
          </cell>
          <cell r="F200">
            <v>72759</v>
          </cell>
        </row>
        <row r="201">
          <cell r="B201">
            <v>10404</v>
          </cell>
          <cell r="C201">
            <v>2131</v>
          </cell>
          <cell r="D201">
            <v>2126</v>
          </cell>
          <cell r="E201">
            <v>2125</v>
          </cell>
          <cell r="F201">
            <v>1711</v>
          </cell>
        </row>
        <row r="202">
          <cell r="B202">
            <v>6306</v>
          </cell>
          <cell r="C202">
            <v>13158</v>
          </cell>
          <cell r="D202">
            <v>13260</v>
          </cell>
          <cell r="E202">
            <v>13379</v>
          </cell>
          <cell r="F202">
            <v>12482</v>
          </cell>
        </row>
        <row r="203">
          <cell r="B203">
            <v>14108</v>
          </cell>
          <cell r="C203">
            <v>36261</v>
          </cell>
          <cell r="D203">
            <v>36408</v>
          </cell>
          <cell r="E203">
            <v>36527</v>
          </cell>
          <cell r="F203">
            <v>34539</v>
          </cell>
        </row>
        <row r="204">
          <cell r="B204">
            <v>5704</v>
          </cell>
          <cell r="C204">
            <v>7301</v>
          </cell>
          <cell r="D204">
            <v>7333</v>
          </cell>
          <cell r="E204">
            <v>7361</v>
          </cell>
          <cell r="F204">
            <v>7273</v>
          </cell>
        </row>
        <row r="205">
          <cell r="B205">
            <v>5403</v>
          </cell>
          <cell r="C205">
            <v>5242</v>
          </cell>
          <cell r="D205">
            <v>5263</v>
          </cell>
          <cell r="E205">
            <v>5310</v>
          </cell>
          <cell r="F205">
            <v>6356</v>
          </cell>
        </row>
        <row r="206">
          <cell r="B206">
            <v>6206</v>
          </cell>
          <cell r="C206">
            <v>6491</v>
          </cell>
          <cell r="D206">
            <v>6439</v>
          </cell>
          <cell r="E206">
            <v>6389</v>
          </cell>
          <cell r="F206">
            <v>6188</v>
          </cell>
        </row>
        <row r="207">
          <cell r="B207">
            <v>7404</v>
          </cell>
          <cell r="C207">
            <v>38809</v>
          </cell>
          <cell r="D207">
            <v>38686</v>
          </cell>
          <cell r="E207">
            <v>38552</v>
          </cell>
          <cell r="F207">
            <v>41637</v>
          </cell>
        </row>
        <row r="208">
          <cell r="B208">
            <v>13121</v>
          </cell>
          <cell r="C208">
            <v>122093</v>
          </cell>
          <cell r="D208">
            <v>122304</v>
          </cell>
          <cell r="E208">
            <v>122462</v>
          </cell>
          <cell r="F208">
            <v>101174</v>
          </cell>
        </row>
        <row r="209">
          <cell r="B209">
            <v>7106</v>
          </cell>
          <cell r="C209">
            <v>7910</v>
          </cell>
          <cell r="D209">
            <v>7936</v>
          </cell>
          <cell r="E209">
            <v>7944</v>
          </cell>
          <cell r="F209">
            <v>8422</v>
          </cell>
        </row>
        <row r="210">
          <cell r="B210">
            <v>7203</v>
          </cell>
          <cell r="C210">
            <v>7553</v>
          </cell>
          <cell r="D210">
            <v>7623</v>
          </cell>
          <cell r="E210">
            <v>7678</v>
          </cell>
          <cell r="F210">
            <v>7571</v>
          </cell>
        </row>
        <row r="211">
          <cell r="B211">
            <v>5503</v>
          </cell>
          <cell r="C211">
            <v>17966</v>
          </cell>
          <cell r="D211">
            <v>18050</v>
          </cell>
          <cell r="E211">
            <v>18143</v>
          </cell>
          <cell r="F211">
            <v>0</v>
          </cell>
        </row>
        <row r="212">
          <cell r="B212">
            <v>7107</v>
          </cell>
          <cell r="C212">
            <v>8845</v>
          </cell>
          <cell r="D212">
            <v>8845</v>
          </cell>
          <cell r="E212">
            <v>8840</v>
          </cell>
          <cell r="F212">
            <v>8245</v>
          </cell>
        </row>
        <row r="213">
          <cell r="B213">
            <v>8107</v>
          </cell>
          <cell r="C213">
            <v>51346</v>
          </cell>
          <cell r="D213">
            <v>51611</v>
          </cell>
          <cell r="E213">
            <v>51853</v>
          </cell>
          <cell r="F213">
            <v>47367</v>
          </cell>
        </row>
        <row r="214">
          <cell r="B214">
            <v>3103</v>
          </cell>
          <cell r="C214">
            <v>16867</v>
          </cell>
          <cell r="D214">
            <v>17194</v>
          </cell>
          <cell r="E214">
            <v>17530</v>
          </cell>
          <cell r="F214">
            <v>0</v>
          </cell>
        </row>
        <row r="215">
          <cell r="B215">
            <v>6302</v>
          </cell>
          <cell r="C215">
            <v>15980</v>
          </cell>
          <cell r="D215">
            <v>16081</v>
          </cell>
          <cell r="E215">
            <v>16196</v>
          </cell>
          <cell r="F215">
            <v>0</v>
          </cell>
        </row>
        <row r="216">
          <cell r="B216">
            <v>6111</v>
          </cell>
          <cell r="C216">
            <v>14823</v>
          </cell>
          <cell r="D216">
            <v>15025</v>
          </cell>
          <cell r="E216">
            <v>15248</v>
          </cell>
          <cell r="F216">
            <v>0</v>
          </cell>
        </row>
        <row r="217">
          <cell r="B217">
            <v>9113</v>
          </cell>
          <cell r="C217">
            <v>7220</v>
          </cell>
          <cell r="D217">
            <v>7267</v>
          </cell>
          <cell r="E217">
            <v>7300</v>
          </cell>
          <cell r="F217">
            <v>6905</v>
          </cell>
        </row>
        <row r="218">
          <cell r="B218">
            <v>5404</v>
          </cell>
          <cell r="C218">
            <v>10294</v>
          </cell>
          <cell r="D218">
            <v>10323</v>
          </cell>
          <cell r="E218">
            <v>10351</v>
          </cell>
          <cell r="F218">
            <v>9826</v>
          </cell>
        </row>
        <row r="219">
          <cell r="B219">
            <v>6112</v>
          </cell>
          <cell r="C219">
            <v>15981</v>
          </cell>
          <cell r="D219">
            <v>16089</v>
          </cell>
          <cell r="E219">
            <v>16181</v>
          </cell>
          <cell r="F219">
            <v>14313</v>
          </cell>
        </row>
        <row r="220">
          <cell r="B220">
            <v>1405</v>
          </cell>
          <cell r="C220">
            <v>6626</v>
          </cell>
          <cell r="D220">
            <v>6639</v>
          </cell>
          <cell r="E220">
            <v>6653</v>
          </cell>
          <cell r="F220">
            <v>9296</v>
          </cell>
        </row>
        <row r="221">
          <cell r="B221">
            <v>6113</v>
          </cell>
          <cell r="C221">
            <v>20111</v>
          </cell>
          <cell r="D221">
            <v>20216</v>
          </cell>
          <cell r="E221">
            <v>20317</v>
          </cell>
          <cell r="F221">
            <v>19714</v>
          </cell>
        </row>
        <row r="222">
          <cell r="B222">
            <v>6201</v>
          </cell>
          <cell r="C222">
            <v>14311</v>
          </cell>
          <cell r="D222">
            <v>14408</v>
          </cell>
          <cell r="E222">
            <v>14502</v>
          </cell>
          <cell r="F222">
            <v>0</v>
          </cell>
        </row>
        <row r="223">
          <cell r="B223">
            <v>8411</v>
          </cell>
          <cell r="C223">
            <v>11242</v>
          </cell>
          <cell r="D223">
            <v>11307</v>
          </cell>
          <cell r="E223">
            <v>11363</v>
          </cell>
          <cell r="F223">
            <v>10827</v>
          </cell>
        </row>
        <row r="224">
          <cell r="B224">
            <v>13202</v>
          </cell>
          <cell r="C224">
            <v>21595</v>
          </cell>
          <cell r="D224">
            <v>21998</v>
          </cell>
          <cell r="E224">
            <v>22403</v>
          </cell>
          <cell r="F224">
            <v>26521</v>
          </cell>
        </row>
        <row r="225">
          <cell r="B225">
            <v>9114</v>
          </cell>
          <cell r="C225">
            <v>24552</v>
          </cell>
          <cell r="D225">
            <v>24672</v>
          </cell>
          <cell r="E225">
            <v>24794</v>
          </cell>
          <cell r="F225">
            <v>24837</v>
          </cell>
        </row>
        <row r="226">
          <cell r="B226">
            <v>6308</v>
          </cell>
          <cell r="C226">
            <v>9213</v>
          </cell>
          <cell r="D226">
            <v>9254</v>
          </cell>
          <cell r="E226">
            <v>9293</v>
          </cell>
          <cell r="F226">
            <v>8738</v>
          </cell>
        </row>
        <row r="227">
          <cell r="B227">
            <v>8412</v>
          </cell>
          <cell r="C227">
            <v>5648</v>
          </cell>
          <cell r="D227">
            <v>5635</v>
          </cell>
          <cell r="E227">
            <v>5627</v>
          </cell>
          <cell r="F227">
            <v>4862</v>
          </cell>
        </row>
        <row r="228">
          <cell r="B228">
            <v>8109</v>
          </cell>
          <cell r="C228">
            <v>13687</v>
          </cell>
          <cell r="D228">
            <v>13705</v>
          </cell>
          <cell r="E228">
            <v>13725</v>
          </cell>
          <cell r="F228">
            <v>0</v>
          </cell>
        </row>
        <row r="229">
          <cell r="B229">
            <v>1401</v>
          </cell>
          <cell r="C229">
            <v>13723</v>
          </cell>
          <cell r="D229">
            <v>13940</v>
          </cell>
          <cell r="E229">
            <v>14156</v>
          </cell>
          <cell r="F229">
            <v>15711</v>
          </cell>
        </row>
        <row r="230">
          <cell r="B230">
            <v>12302</v>
          </cell>
          <cell r="C230">
            <v>553</v>
          </cell>
          <cell r="D230">
            <v>1259</v>
          </cell>
          <cell r="E230">
            <v>1269</v>
          </cell>
          <cell r="F230">
            <v>1158</v>
          </cell>
        </row>
        <row r="231">
          <cell r="B231">
            <v>13123</v>
          </cell>
          <cell r="C231">
            <v>145869</v>
          </cell>
          <cell r="D231">
            <v>147533</v>
          </cell>
          <cell r="E231">
            <v>149165</v>
          </cell>
          <cell r="F231">
            <v>142079</v>
          </cell>
        </row>
        <row r="232">
          <cell r="B232">
            <v>3201</v>
          </cell>
          <cell r="C232">
            <v>13746</v>
          </cell>
          <cell r="D232">
            <v>13725</v>
          </cell>
          <cell r="E232">
            <v>13698</v>
          </cell>
          <cell r="F232">
            <v>0</v>
          </cell>
        </row>
        <row r="233">
          <cell r="B233">
            <v>9115</v>
          </cell>
          <cell r="C233">
            <v>27221</v>
          </cell>
          <cell r="D233">
            <v>27680</v>
          </cell>
          <cell r="E233">
            <v>28146</v>
          </cell>
          <cell r="F233">
            <v>28523</v>
          </cell>
        </row>
        <row r="234">
          <cell r="B234">
            <v>13124</v>
          </cell>
          <cell r="C234">
            <v>230833</v>
          </cell>
          <cell r="D234">
            <v>233252</v>
          </cell>
          <cell r="E234">
            <v>235629</v>
          </cell>
          <cell r="F234">
            <v>230293</v>
          </cell>
        </row>
        <row r="235">
          <cell r="B235">
            <v>13201</v>
          </cell>
          <cell r="C235">
            <v>602203</v>
          </cell>
          <cell r="D235">
            <v>610118</v>
          </cell>
          <cell r="E235">
            <v>617914</v>
          </cell>
          <cell r="F235">
            <v>568106</v>
          </cell>
        </row>
        <row r="236">
          <cell r="B236">
            <v>10101</v>
          </cell>
          <cell r="C236">
            <v>239534</v>
          </cell>
          <cell r="D236">
            <v>243825</v>
          </cell>
          <cell r="E236">
            <v>248230</v>
          </cell>
          <cell r="F236">
            <v>245902</v>
          </cell>
        </row>
        <row r="237">
          <cell r="B237">
            <v>10302</v>
          </cell>
          <cell r="C237">
            <v>9680</v>
          </cell>
          <cell r="D237">
            <v>9574</v>
          </cell>
          <cell r="E237">
            <v>9465</v>
          </cell>
          <cell r="F237">
            <v>8999</v>
          </cell>
        </row>
        <row r="238">
          <cell r="B238">
            <v>8414</v>
          </cell>
          <cell r="C238">
            <v>13303</v>
          </cell>
          <cell r="D238">
            <v>13419</v>
          </cell>
          <cell r="E238">
            <v>13526</v>
          </cell>
          <cell r="F238">
            <v>0</v>
          </cell>
        </row>
        <row r="239">
          <cell r="B239">
            <v>6114</v>
          </cell>
          <cell r="C239">
            <v>13147</v>
          </cell>
          <cell r="D239">
            <v>13241</v>
          </cell>
          <cell r="E239">
            <v>13333</v>
          </cell>
          <cell r="F239">
            <v>0</v>
          </cell>
        </row>
        <row r="240">
          <cell r="B240">
            <v>4304</v>
          </cell>
          <cell r="C240">
            <v>10748</v>
          </cell>
          <cell r="D240">
            <v>10805</v>
          </cell>
          <cell r="E240">
            <v>10868</v>
          </cell>
          <cell r="F240">
            <v>10956</v>
          </cell>
        </row>
        <row r="241">
          <cell r="B241">
            <v>12101</v>
          </cell>
          <cell r="C241">
            <v>129555</v>
          </cell>
          <cell r="D241">
            <v>128326</v>
          </cell>
          <cell r="E241">
            <v>128810</v>
          </cell>
          <cell r="F241">
            <v>131592</v>
          </cell>
        </row>
        <row r="242">
          <cell r="B242">
            <v>10206</v>
          </cell>
          <cell r="C242">
            <v>4053</v>
          </cell>
          <cell r="D242">
            <v>4021</v>
          </cell>
          <cell r="E242">
            <v>3986</v>
          </cell>
          <cell r="F242">
            <v>3921</v>
          </cell>
        </row>
        <row r="243">
          <cell r="B243">
            <v>9208</v>
          </cell>
          <cell r="C243">
            <v>13020</v>
          </cell>
          <cell r="D243">
            <v>12973</v>
          </cell>
          <cell r="E243">
            <v>12926</v>
          </cell>
          <cell r="F243">
            <v>11779</v>
          </cell>
        </row>
        <row r="244">
          <cell r="B244">
            <v>10303</v>
          </cell>
          <cell r="C244">
            <v>21478</v>
          </cell>
          <cell r="D244">
            <v>21417</v>
          </cell>
          <cell r="E244">
            <v>21354</v>
          </cell>
          <cell r="F244">
            <v>20369</v>
          </cell>
        </row>
        <row r="245">
          <cell r="B245">
            <v>5705</v>
          </cell>
          <cell r="C245">
            <v>16306</v>
          </cell>
          <cell r="D245">
            <v>16391</v>
          </cell>
          <cell r="E245">
            <v>16469</v>
          </cell>
          <cell r="F245">
            <v>16754</v>
          </cell>
        </row>
        <row r="246">
          <cell r="B246">
            <v>15201</v>
          </cell>
          <cell r="C246">
            <v>2073</v>
          </cell>
          <cell r="D246">
            <v>2077</v>
          </cell>
          <cell r="E246">
            <v>2084</v>
          </cell>
          <cell r="F246">
            <v>2765</v>
          </cell>
        </row>
        <row r="247">
          <cell r="B247">
            <v>10304</v>
          </cell>
          <cell r="C247">
            <v>11109</v>
          </cell>
          <cell r="D247">
            <v>11052</v>
          </cell>
          <cell r="E247">
            <v>10988</v>
          </cell>
          <cell r="F247">
            <v>11667</v>
          </cell>
        </row>
        <row r="248">
          <cell r="B248">
            <v>10305</v>
          </cell>
          <cell r="C248">
            <v>13826</v>
          </cell>
          <cell r="D248">
            <v>13674</v>
          </cell>
          <cell r="E248">
            <v>13517</v>
          </cell>
          <cell r="F248">
            <v>0</v>
          </cell>
        </row>
        <row r="249">
          <cell r="B249">
            <v>10208</v>
          </cell>
          <cell r="C249">
            <v>29951</v>
          </cell>
          <cell r="D249">
            <v>30532</v>
          </cell>
          <cell r="E249">
            <v>31122</v>
          </cell>
          <cell r="F249">
            <v>27192</v>
          </cell>
        </row>
        <row r="250">
          <cell r="B250">
            <v>10209</v>
          </cell>
          <cell r="C250">
            <v>9109</v>
          </cell>
          <cell r="D250">
            <v>9091</v>
          </cell>
          <cell r="E250">
            <v>9074</v>
          </cell>
          <cell r="F250">
            <v>8352</v>
          </cell>
        </row>
        <row r="251">
          <cell r="B251">
            <v>8308</v>
          </cell>
          <cell r="C251">
            <v>4118</v>
          </cell>
          <cell r="D251">
            <v>4103</v>
          </cell>
          <cell r="E251">
            <v>4097</v>
          </cell>
          <cell r="F251">
            <v>3988</v>
          </cell>
        </row>
        <row r="252">
          <cell r="B252">
            <v>13125</v>
          </cell>
          <cell r="C252">
            <v>202151</v>
          </cell>
          <cell r="D252">
            <v>209417</v>
          </cell>
          <cell r="E252">
            <v>216857</v>
          </cell>
          <cell r="F252">
            <v>210410</v>
          </cell>
        </row>
        <row r="253">
          <cell r="B253">
            <v>8309</v>
          </cell>
          <cell r="C253">
            <v>10097</v>
          </cell>
          <cell r="D253">
            <v>10033</v>
          </cell>
          <cell r="E253">
            <v>9964</v>
          </cell>
          <cell r="F253">
            <v>9587</v>
          </cell>
        </row>
        <row r="254">
          <cell r="B254">
            <v>8413</v>
          </cell>
          <cell r="C254">
            <v>16769</v>
          </cell>
          <cell r="D254">
            <v>16840</v>
          </cell>
          <cell r="E254">
            <v>16914</v>
          </cell>
          <cell r="F254">
            <v>17485</v>
          </cell>
        </row>
        <row r="255">
          <cell r="B255">
            <v>5501</v>
          </cell>
          <cell r="C255">
            <v>92482</v>
          </cell>
          <cell r="D255">
            <v>93633</v>
          </cell>
          <cell r="E255">
            <v>94749</v>
          </cell>
          <cell r="F255">
            <v>90517</v>
          </cell>
        </row>
        <row r="256">
          <cell r="B256">
            <v>13504</v>
          </cell>
          <cell r="C256">
            <v>12725</v>
          </cell>
          <cell r="D256">
            <v>12901</v>
          </cell>
          <cell r="E256">
            <v>13066</v>
          </cell>
          <cell r="F256">
            <v>0</v>
          </cell>
        </row>
        <row r="257">
          <cell r="B257">
            <v>6307</v>
          </cell>
          <cell r="C257">
            <v>11460</v>
          </cell>
          <cell r="D257">
            <v>11562</v>
          </cell>
          <cell r="E257">
            <v>11658</v>
          </cell>
          <cell r="F257">
            <v>0</v>
          </cell>
        </row>
        <row r="258">
          <cell r="B258">
            <v>10403</v>
          </cell>
          <cell r="C258">
            <v>10923</v>
          </cell>
          <cell r="D258">
            <v>11051</v>
          </cell>
          <cell r="E258">
            <v>11165</v>
          </cell>
          <cell r="F258">
            <v>0</v>
          </cell>
        </row>
        <row r="259">
          <cell r="B259">
            <v>13126</v>
          </cell>
          <cell r="C259">
            <v>114297</v>
          </cell>
          <cell r="D259">
            <v>114958</v>
          </cell>
          <cell r="E259">
            <v>115592</v>
          </cell>
          <cell r="F259">
            <v>110026</v>
          </cell>
        </row>
        <row r="260">
          <cell r="B260">
            <v>5107</v>
          </cell>
          <cell r="C260">
            <v>27213</v>
          </cell>
          <cell r="D260">
            <v>27667</v>
          </cell>
          <cell r="E260">
            <v>28124</v>
          </cell>
          <cell r="F260">
            <v>31923</v>
          </cell>
        </row>
        <row r="261">
          <cell r="B261">
            <v>5303</v>
          </cell>
          <cell r="C261">
            <v>10084</v>
          </cell>
          <cell r="D261">
            <v>10396</v>
          </cell>
          <cell r="E261">
            <v>10703</v>
          </cell>
          <cell r="F261">
            <v>0</v>
          </cell>
        </row>
        <row r="262">
          <cell r="B262">
            <v>9209</v>
          </cell>
          <cell r="C262">
            <v>10499</v>
          </cell>
          <cell r="D262">
            <v>10582</v>
          </cell>
          <cell r="E262">
            <v>10662</v>
          </cell>
          <cell r="F262">
            <v>0</v>
          </cell>
        </row>
        <row r="263">
          <cell r="B263">
            <v>8415</v>
          </cell>
          <cell r="C263">
            <v>6041</v>
          </cell>
          <cell r="D263">
            <v>6049</v>
          </cell>
          <cell r="E263">
            <v>6065</v>
          </cell>
          <cell r="F263">
            <v>5755</v>
          </cell>
        </row>
        <row r="264">
          <cell r="B264">
            <v>7305</v>
          </cell>
          <cell r="C264">
            <v>9970</v>
          </cell>
          <cell r="D264">
            <v>10044</v>
          </cell>
          <cell r="E264">
            <v>10115</v>
          </cell>
          <cell r="F264">
            <v>10484</v>
          </cell>
        </row>
        <row r="265">
          <cell r="B265">
            <v>13127</v>
          </cell>
          <cell r="C265">
            <v>167258</v>
          </cell>
          <cell r="D265">
            <v>168342</v>
          </cell>
          <cell r="E265">
            <v>169372</v>
          </cell>
          <cell r="F265">
            <v>157851</v>
          </cell>
        </row>
        <row r="266">
          <cell r="B266">
            <v>3304</v>
          </cell>
          <cell r="C266">
            <v>10083</v>
          </cell>
          <cell r="D266">
            <v>10263</v>
          </cell>
          <cell r="E266">
            <v>10429</v>
          </cell>
          <cell r="F266">
            <v>0</v>
          </cell>
        </row>
        <row r="267">
          <cell r="B267">
            <v>13128</v>
          </cell>
          <cell r="C267">
            <v>150546</v>
          </cell>
          <cell r="D267">
            <v>151500</v>
          </cell>
          <cell r="E267">
            <v>152399</v>
          </cell>
          <cell r="F267">
            <v>147151</v>
          </cell>
        </row>
        <row r="268">
          <cell r="B268">
            <v>6115</v>
          </cell>
          <cell r="C268">
            <v>60486</v>
          </cell>
          <cell r="D268">
            <v>61102</v>
          </cell>
          <cell r="E268">
            <v>61700</v>
          </cell>
          <cell r="F268">
            <v>58825</v>
          </cell>
        </row>
        <row r="269">
          <cell r="B269">
            <v>6116</v>
          </cell>
          <cell r="C269">
            <v>30184</v>
          </cell>
          <cell r="D269">
            <v>31405</v>
          </cell>
          <cell r="E269">
            <v>32827</v>
          </cell>
          <cell r="F269">
            <v>27968</v>
          </cell>
        </row>
        <row r="270">
          <cell r="B270">
            <v>7405</v>
          </cell>
          <cell r="C270">
            <v>19704</v>
          </cell>
          <cell r="D270">
            <v>19706</v>
          </cell>
          <cell r="E270">
            <v>19696</v>
          </cell>
          <cell r="F270">
            <v>19974</v>
          </cell>
        </row>
        <row r="271">
          <cell r="B271">
            <v>5606</v>
          </cell>
          <cell r="C271">
            <v>9177</v>
          </cell>
          <cell r="D271">
            <v>9299</v>
          </cell>
          <cell r="E271">
            <v>9432</v>
          </cell>
          <cell r="F271">
            <v>0</v>
          </cell>
        </row>
        <row r="272">
          <cell r="B272">
            <v>8410</v>
          </cell>
          <cell r="C272">
            <v>9298</v>
          </cell>
          <cell r="D272">
            <v>9294</v>
          </cell>
          <cell r="E272">
            <v>9297</v>
          </cell>
          <cell r="F272">
            <v>0</v>
          </cell>
        </row>
        <row r="273">
          <cell r="B273">
            <v>7108</v>
          </cell>
          <cell r="C273">
            <v>13513</v>
          </cell>
          <cell r="D273">
            <v>13509</v>
          </cell>
          <cell r="E273">
            <v>13505</v>
          </cell>
          <cell r="F273">
            <v>13906</v>
          </cell>
        </row>
        <row r="274">
          <cell r="B274">
            <v>4305</v>
          </cell>
          <cell r="C274">
            <v>4994</v>
          </cell>
          <cell r="D274">
            <v>4992</v>
          </cell>
          <cell r="E274">
            <v>4997</v>
          </cell>
          <cell r="F274">
            <v>4278</v>
          </cell>
        </row>
        <row r="275">
          <cell r="B275">
            <v>10210</v>
          </cell>
          <cell r="C275">
            <v>8934</v>
          </cell>
          <cell r="D275">
            <v>8881</v>
          </cell>
          <cell r="E275">
            <v>8826</v>
          </cell>
          <cell r="F275">
            <v>0</v>
          </cell>
        </row>
        <row r="276">
          <cell r="B276">
            <v>12301</v>
          </cell>
          <cell r="C276">
            <v>7296</v>
          </cell>
          <cell r="D276">
            <v>7446</v>
          </cell>
          <cell r="E276">
            <v>7615</v>
          </cell>
          <cell r="F276">
            <v>0</v>
          </cell>
        </row>
        <row r="277">
          <cell r="B277">
            <v>12103</v>
          </cell>
          <cell r="C277">
            <v>134</v>
          </cell>
          <cell r="D277">
            <v>754</v>
          </cell>
          <cell r="E277">
            <v>760</v>
          </cell>
          <cell r="F277">
            <v>617</v>
          </cell>
        </row>
        <row r="278">
          <cell r="B278">
            <v>7306</v>
          </cell>
          <cell r="C278">
            <v>14983</v>
          </cell>
          <cell r="D278">
            <v>15112</v>
          </cell>
          <cell r="E278">
            <v>15234</v>
          </cell>
          <cell r="F278">
            <v>15187</v>
          </cell>
        </row>
        <row r="279">
          <cell r="B279">
            <v>9116</v>
          </cell>
          <cell r="C279">
            <v>13104</v>
          </cell>
          <cell r="D279">
            <v>12977</v>
          </cell>
          <cell r="E279">
            <v>12840</v>
          </cell>
          <cell r="F279">
            <v>12450</v>
          </cell>
        </row>
        <row r="280">
          <cell r="B280">
            <v>6204</v>
          </cell>
          <cell r="C280">
            <v>7565</v>
          </cell>
          <cell r="D280">
            <v>7594</v>
          </cell>
          <cell r="E280">
            <v>7623</v>
          </cell>
          <cell r="F280">
            <v>0</v>
          </cell>
        </row>
        <row r="281">
          <cell r="B281">
            <v>4204</v>
          </cell>
          <cell r="C281">
            <v>27181</v>
          </cell>
          <cell r="D281">
            <v>27298</v>
          </cell>
          <cell r="E281">
            <v>27410</v>
          </cell>
          <cell r="F281">
            <v>29347</v>
          </cell>
        </row>
        <row r="282">
          <cell r="B282">
            <v>5601</v>
          </cell>
          <cell r="C282">
            <v>96360</v>
          </cell>
          <cell r="D282">
            <v>96764</v>
          </cell>
          <cell r="E282">
            <v>97136</v>
          </cell>
          <cell r="F282">
            <v>91350</v>
          </cell>
        </row>
        <row r="283">
          <cell r="B283">
            <v>13401</v>
          </cell>
          <cell r="C283">
            <v>294019</v>
          </cell>
          <cell r="D283">
            <v>297262</v>
          </cell>
          <cell r="E283">
            <v>300435</v>
          </cell>
          <cell r="F283">
            <v>301313</v>
          </cell>
        </row>
        <row r="284">
          <cell r="B284">
            <v>5201</v>
          </cell>
          <cell r="C284">
            <v>6148</v>
          </cell>
          <cell r="D284">
            <v>6370</v>
          </cell>
          <cell r="E284">
            <v>6600</v>
          </cell>
          <cell r="F284">
            <v>0</v>
          </cell>
        </row>
        <row r="285">
          <cell r="B285">
            <v>7109</v>
          </cell>
          <cell r="C285">
            <v>41366</v>
          </cell>
          <cell r="D285">
            <v>41556</v>
          </cell>
          <cell r="E285">
            <v>41746</v>
          </cell>
          <cell r="F285">
            <v>43269</v>
          </cell>
        </row>
        <row r="286">
          <cell r="B286">
            <v>5304</v>
          </cell>
          <cell r="C286">
            <v>18201</v>
          </cell>
          <cell r="D286">
            <v>18480</v>
          </cell>
          <cell r="E286">
            <v>18765</v>
          </cell>
          <cell r="F286">
            <v>18855</v>
          </cell>
        </row>
        <row r="287">
          <cell r="B287">
            <v>6203</v>
          </cell>
          <cell r="C287">
            <v>6251</v>
          </cell>
          <cell r="D287">
            <v>6303</v>
          </cell>
          <cell r="E287">
            <v>6355</v>
          </cell>
          <cell r="F287">
            <v>0</v>
          </cell>
        </row>
        <row r="288">
          <cell r="B288">
            <v>5701</v>
          </cell>
          <cell r="C288">
            <v>73326</v>
          </cell>
          <cell r="D288">
            <v>73842</v>
          </cell>
          <cell r="E288">
            <v>74337</v>
          </cell>
          <cell r="F288">
            <v>76844</v>
          </cell>
        </row>
        <row r="289">
          <cell r="B289">
            <v>5405</v>
          </cell>
          <cell r="C289">
            <v>6185</v>
          </cell>
          <cell r="D289">
            <v>6205</v>
          </cell>
          <cell r="E289">
            <v>6223</v>
          </cell>
          <cell r="F289">
            <v>0</v>
          </cell>
        </row>
        <row r="290">
          <cell r="B290">
            <v>13502</v>
          </cell>
          <cell r="C290">
            <v>5631</v>
          </cell>
          <cell r="D290">
            <v>5728</v>
          </cell>
          <cell r="E290">
            <v>5816</v>
          </cell>
          <cell r="F290">
            <v>0</v>
          </cell>
        </row>
        <row r="291">
          <cell r="B291">
            <v>8418</v>
          </cell>
          <cell r="C291">
            <v>16080</v>
          </cell>
          <cell r="D291">
            <v>16019</v>
          </cell>
          <cell r="E291">
            <v>15943</v>
          </cell>
          <cell r="F291">
            <v>16079</v>
          </cell>
        </row>
        <row r="292">
          <cell r="B292">
            <v>7406</v>
          </cell>
          <cell r="C292">
            <v>41032</v>
          </cell>
          <cell r="D292">
            <v>41099</v>
          </cell>
          <cell r="E292">
            <v>41157</v>
          </cell>
          <cell r="F292">
            <v>45547</v>
          </cell>
        </row>
        <row r="293">
          <cell r="B293">
            <v>10207</v>
          </cell>
          <cell r="C293">
            <v>5551</v>
          </cell>
          <cell r="D293">
            <v>5560</v>
          </cell>
          <cell r="E293">
            <v>5549</v>
          </cell>
          <cell r="F293">
            <v>0</v>
          </cell>
        </row>
        <row r="294">
          <cell r="B294">
            <v>13203</v>
          </cell>
          <cell r="C294">
            <v>14922</v>
          </cell>
          <cell r="D294">
            <v>15003</v>
          </cell>
          <cell r="E294">
            <v>15083</v>
          </cell>
          <cell r="F294">
            <v>18189</v>
          </cell>
        </row>
        <row r="295">
          <cell r="B295">
            <v>10306</v>
          </cell>
          <cell r="C295">
            <v>7646</v>
          </cell>
          <cell r="D295">
            <v>7525</v>
          </cell>
          <cell r="E295">
            <v>7410</v>
          </cell>
          <cell r="F295">
            <v>7512</v>
          </cell>
        </row>
        <row r="296">
          <cell r="B296">
            <v>13130</v>
          </cell>
          <cell r="C296">
            <v>107797</v>
          </cell>
          <cell r="D296">
            <v>110237</v>
          </cell>
          <cell r="E296">
            <v>112686</v>
          </cell>
          <cell r="F296">
            <v>107954</v>
          </cell>
        </row>
        <row r="297">
          <cell r="B297">
            <v>8419</v>
          </cell>
          <cell r="C297">
            <v>11348</v>
          </cell>
          <cell r="D297">
            <v>11451</v>
          </cell>
          <cell r="E297">
            <v>11544</v>
          </cell>
          <cell r="F297">
            <v>11603</v>
          </cell>
        </row>
        <row r="298">
          <cell r="B298">
            <v>10307</v>
          </cell>
          <cell r="C298">
            <v>10510</v>
          </cell>
          <cell r="D298">
            <v>10490</v>
          </cell>
          <cell r="E298">
            <v>10462</v>
          </cell>
          <cell r="F298">
            <v>10030</v>
          </cell>
        </row>
        <row r="299">
          <cell r="B299">
            <v>13505</v>
          </cell>
          <cell r="C299">
            <v>9476</v>
          </cell>
          <cell r="D299">
            <v>9621</v>
          </cell>
          <cell r="E299">
            <v>9765</v>
          </cell>
          <cell r="F299">
            <v>9726</v>
          </cell>
        </row>
        <row r="300">
          <cell r="B300">
            <v>8108</v>
          </cell>
          <cell r="C300">
            <v>126416</v>
          </cell>
          <cell r="D300">
            <v>130703</v>
          </cell>
          <cell r="E300">
            <v>135093</v>
          </cell>
          <cell r="F300">
            <v>131808</v>
          </cell>
        </row>
        <row r="301">
          <cell r="B301">
            <v>2203</v>
          </cell>
          <cell r="C301">
            <v>7212</v>
          </cell>
          <cell r="D301">
            <v>7418</v>
          </cell>
          <cell r="E301">
            <v>7626</v>
          </cell>
          <cell r="F301">
            <v>10996</v>
          </cell>
        </row>
        <row r="302">
          <cell r="B302">
            <v>7110</v>
          </cell>
          <cell r="C302">
            <v>9652</v>
          </cell>
          <cell r="D302">
            <v>9782</v>
          </cell>
          <cell r="E302">
            <v>9908</v>
          </cell>
          <cell r="F302">
            <v>9191</v>
          </cell>
        </row>
        <row r="303">
          <cell r="B303">
            <v>2302</v>
          </cell>
          <cell r="C303">
            <v>5340</v>
          </cell>
          <cell r="D303">
            <v>5162</v>
          </cell>
          <cell r="E303">
            <v>5000</v>
          </cell>
          <cell r="F303">
            <v>0</v>
          </cell>
        </row>
        <row r="304">
          <cell r="B304">
            <v>8310</v>
          </cell>
          <cell r="C304">
            <v>3956</v>
          </cell>
          <cell r="D304">
            <v>3936</v>
          </cell>
          <cell r="E304">
            <v>3916</v>
          </cell>
          <cell r="F304">
            <v>3412</v>
          </cell>
        </row>
        <row r="305">
          <cell r="B305">
            <v>6117</v>
          </cell>
          <cell r="C305">
            <v>46643</v>
          </cell>
          <cell r="D305">
            <v>46985</v>
          </cell>
          <cell r="E305">
            <v>47317</v>
          </cell>
          <cell r="F305">
            <v>46766</v>
          </cell>
        </row>
        <row r="306">
          <cell r="B306">
            <v>8311</v>
          </cell>
          <cell r="C306">
            <v>12985</v>
          </cell>
          <cell r="D306">
            <v>12929</v>
          </cell>
          <cell r="E306">
            <v>12884</v>
          </cell>
          <cell r="F306">
            <v>13773</v>
          </cell>
        </row>
        <row r="307">
          <cell r="B307">
            <v>6310</v>
          </cell>
          <cell r="C307">
            <v>37303</v>
          </cell>
          <cell r="D307">
            <v>37563</v>
          </cell>
          <cell r="E307">
            <v>37810</v>
          </cell>
          <cell r="F307">
            <v>37855</v>
          </cell>
        </row>
        <row r="308">
          <cell r="B308">
            <v>8417</v>
          </cell>
          <cell r="C308">
            <v>4030</v>
          </cell>
          <cell r="D308">
            <v>4044</v>
          </cell>
          <cell r="E308">
            <v>4070</v>
          </cell>
          <cell r="F308">
            <v>0</v>
          </cell>
        </row>
        <row r="309">
          <cell r="B309">
            <v>5706</v>
          </cell>
          <cell r="C309">
            <v>15484</v>
          </cell>
          <cell r="D309">
            <v>15665</v>
          </cell>
          <cell r="E309">
            <v>15836</v>
          </cell>
          <cell r="F309">
            <v>15241</v>
          </cell>
        </row>
        <row r="310">
          <cell r="B310">
            <v>13101</v>
          </cell>
          <cell r="C310">
            <v>344711</v>
          </cell>
          <cell r="D310">
            <v>358332</v>
          </cell>
          <cell r="E310">
            <v>372330</v>
          </cell>
          <cell r="F310">
            <v>404495</v>
          </cell>
        </row>
        <row r="311">
          <cell r="B311">
            <v>10103</v>
          </cell>
          <cell r="C311">
            <v>4159</v>
          </cell>
          <cell r="D311">
            <v>4124</v>
          </cell>
          <cell r="E311">
            <v>4078</v>
          </cell>
          <cell r="F311">
            <v>0</v>
          </cell>
        </row>
        <row r="312">
          <cell r="B312">
            <v>2103</v>
          </cell>
          <cell r="C312">
            <v>3040</v>
          </cell>
          <cell r="D312">
            <v>3095</v>
          </cell>
          <cell r="E312">
            <v>3151</v>
          </cell>
          <cell r="F312">
            <v>10186</v>
          </cell>
        </row>
        <row r="313">
          <cell r="B313">
            <v>10402</v>
          </cell>
          <cell r="C313">
            <v>3339</v>
          </cell>
          <cell r="D313">
            <v>3382</v>
          </cell>
          <cell r="E313">
            <v>3417</v>
          </cell>
          <cell r="F313">
            <v>0</v>
          </cell>
        </row>
        <row r="314">
          <cell r="B314">
            <v>7101</v>
          </cell>
          <cell r="C314">
            <v>231860</v>
          </cell>
          <cell r="D314">
            <v>233339</v>
          </cell>
          <cell r="E314">
            <v>234760</v>
          </cell>
          <cell r="F314">
            <v>220357</v>
          </cell>
        </row>
        <row r="315">
          <cell r="B315">
            <v>8110</v>
          </cell>
          <cell r="C315">
            <v>177567</v>
          </cell>
          <cell r="D315">
            <v>178052</v>
          </cell>
          <cell r="E315">
            <v>178500</v>
          </cell>
          <cell r="F315">
            <v>151749</v>
          </cell>
        </row>
        <row r="316">
          <cell r="B316">
            <v>2104</v>
          </cell>
          <cell r="C316">
            <v>12937</v>
          </cell>
          <cell r="D316">
            <v>13050</v>
          </cell>
          <cell r="E316">
            <v>13174</v>
          </cell>
          <cell r="F316">
            <v>13317</v>
          </cell>
        </row>
        <row r="317">
          <cell r="B317">
            <v>9101</v>
          </cell>
          <cell r="C317">
            <v>285487</v>
          </cell>
          <cell r="D317">
            <v>287850</v>
          </cell>
          <cell r="E317">
            <v>290234</v>
          </cell>
          <cell r="F317">
            <v>282415</v>
          </cell>
        </row>
        <row r="318">
          <cell r="B318">
            <v>6309</v>
          </cell>
          <cell r="C318">
            <v>3471</v>
          </cell>
          <cell r="D318">
            <v>3470</v>
          </cell>
          <cell r="E318">
            <v>3469</v>
          </cell>
          <cell r="F318">
            <v>0</v>
          </cell>
        </row>
        <row r="319">
          <cell r="B319">
            <v>9117</v>
          </cell>
          <cell r="C319">
            <v>16167</v>
          </cell>
          <cell r="D319">
            <v>16163</v>
          </cell>
          <cell r="E319">
            <v>16147</v>
          </cell>
          <cell r="F319">
            <v>15045</v>
          </cell>
        </row>
        <row r="320">
          <cell r="B320">
            <v>12201</v>
          </cell>
          <cell r="C320">
            <v>2782</v>
          </cell>
          <cell r="D320">
            <v>2825</v>
          </cell>
          <cell r="E320">
            <v>2862</v>
          </cell>
          <cell r="F320">
            <v>0</v>
          </cell>
        </row>
        <row r="321">
          <cell r="B321">
            <v>13303</v>
          </cell>
          <cell r="C321">
            <v>17423</v>
          </cell>
          <cell r="D321">
            <v>17599</v>
          </cell>
          <cell r="E321">
            <v>17773</v>
          </cell>
          <cell r="F321">
            <v>19312</v>
          </cell>
        </row>
        <row r="322">
          <cell r="B322">
            <v>12303</v>
          </cell>
          <cell r="C322">
            <v>191</v>
          </cell>
          <cell r="D322">
            <v>384</v>
          </cell>
          <cell r="E322">
            <v>398</v>
          </cell>
          <cell r="F322">
            <v>405</v>
          </cell>
        </row>
        <row r="323">
          <cell r="B323">
            <v>8207</v>
          </cell>
          <cell r="C323">
            <v>10433</v>
          </cell>
          <cell r="D323">
            <v>10458</v>
          </cell>
          <cell r="E323">
            <v>10477</v>
          </cell>
          <cell r="F323">
            <v>10417</v>
          </cell>
        </row>
        <row r="324">
          <cell r="B324">
            <v>2301</v>
          </cell>
          <cell r="C324">
            <v>27378</v>
          </cell>
          <cell r="D324">
            <v>27590</v>
          </cell>
          <cell r="E324">
            <v>27807</v>
          </cell>
          <cell r="F324">
            <v>25186</v>
          </cell>
        </row>
        <row r="325">
          <cell r="B325">
            <v>9118</v>
          </cell>
          <cell r="C325">
            <v>11455</v>
          </cell>
          <cell r="D325">
            <v>11423</v>
          </cell>
          <cell r="E325">
            <v>11391</v>
          </cell>
          <cell r="F325">
            <v>9722</v>
          </cell>
        </row>
        <row r="326">
          <cell r="B326">
            <v>8111</v>
          </cell>
          <cell r="C326">
            <v>55693</v>
          </cell>
          <cell r="D326">
            <v>55752</v>
          </cell>
          <cell r="E326">
            <v>55788</v>
          </cell>
          <cell r="F326">
            <v>54946</v>
          </cell>
        </row>
        <row r="327">
          <cell r="B327">
            <v>11402</v>
          </cell>
          <cell r="C327">
            <v>2367</v>
          </cell>
          <cell r="D327">
            <v>2347</v>
          </cell>
          <cell r="E327">
            <v>2331</v>
          </cell>
          <cell r="F327">
            <v>0</v>
          </cell>
        </row>
        <row r="328">
          <cell r="B328">
            <v>11303</v>
          </cell>
          <cell r="C328">
            <v>649</v>
          </cell>
          <cell r="D328">
            <v>651</v>
          </cell>
          <cell r="E328">
            <v>659</v>
          </cell>
          <cell r="F328">
            <v>523</v>
          </cell>
        </row>
        <row r="329">
          <cell r="B329">
            <v>9210</v>
          </cell>
          <cell r="C329">
            <v>19892</v>
          </cell>
          <cell r="D329">
            <v>19835</v>
          </cell>
          <cell r="E329">
            <v>19771</v>
          </cell>
          <cell r="F329">
            <v>18843</v>
          </cell>
        </row>
        <row r="330">
          <cell r="B330">
            <v>8420</v>
          </cell>
          <cell r="C330">
            <v>5346</v>
          </cell>
          <cell r="D330">
            <v>5318</v>
          </cell>
          <cell r="E330">
            <v>5295</v>
          </cell>
          <cell r="F330">
            <v>5401</v>
          </cell>
        </row>
        <row r="331">
          <cell r="B331">
            <v>8312</v>
          </cell>
          <cell r="C331">
            <v>14300</v>
          </cell>
          <cell r="D331">
            <v>14378</v>
          </cell>
          <cell r="E331">
            <v>14457</v>
          </cell>
          <cell r="F331">
            <v>14134</v>
          </cell>
        </row>
        <row r="332">
          <cell r="B332">
            <v>14101</v>
          </cell>
          <cell r="C332">
            <v>166048</v>
          </cell>
          <cell r="D332">
            <v>167861</v>
          </cell>
          <cell r="E332">
            <v>169735</v>
          </cell>
          <cell r="F332">
            <v>166080</v>
          </cell>
        </row>
        <row r="333">
          <cell r="B333">
            <v>12402</v>
          </cell>
          <cell r="C333">
            <v>732</v>
          </cell>
          <cell r="D333">
            <v>739</v>
          </cell>
          <cell r="E333">
            <v>735</v>
          </cell>
          <cell r="F333">
            <v>0</v>
          </cell>
        </row>
        <row r="334">
          <cell r="B334">
            <v>5101</v>
          </cell>
          <cell r="C334">
            <v>295075</v>
          </cell>
          <cell r="D334">
            <v>295489</v>
          </cell>
          <cell r="E334">
            <v>295731</v>
          </cell>
          <cell r="F334">
            <v>296655</v>
          </cell>
        </row>
        <row r="335">
          <cell r="B335">
            <v>7309</v>
          </cell>
          <cell r="C335">
            <v>5146</v>
          </cell>
          <cell r="D335">
            <v>5134</v>
          </cell>
          <cell r="E335">
            <v>5127</v>
          </cell>
          <cell r="F335">
            <v>4322</v>
          </cell>
        </row>
        <row r="336">
          <cell r="B336">
            <v>9211</v>
          </cell>
          <cell r="C336">
            <v>34968</v>
          </cell>
          <cell r="D336">
            <v>34950</v>
          </cell>
          <cell r="E336">
            <v>34911</v>
          </cell>
          <cell r="F336">
            <v>34182</v>
          </cell>
        </row>
        <row r="337">
          <cell r="B337">
            <v>11302</v>
          </cell>
          <cell r="C337">
            <v>657</v>
          </cell>
          <cell r="D337">
            <v>672</v>
          </cell>
          <cell r="E337">
            <v>689</v>
          </cell>
          <cell r="F337">
            <v>0</v>
          </cell>
        </row>
        <row r="338">
          <cell r="B338">
            <v>9119</v>
          </cell>
          <cell r="C338">
            <v>27349</v>
          </cell>
          <cell r="D338">
            <v>27671</v>
          </cell>
          <cell r="E338">
            <v>27996</v>
          </cell>
          <cell r="F338">
            <v>28151</v>
          </cell>
        </row>
        <row r="339">
          <cell r="B339">
            <v>7407</v>
          </cell>
          <cell r="C339">
            <v>15369</v>
          </cell>
          <cell r="D339">
            <v>15350</v>
          </cell>
          <cell r="E339">
            <v>15306</v>
          </cell>
          <cell r="F339">
            <v>16221</v>
          </cell>
        </row>
        <row r="340">
          <cell r="B340">
            <v>5804</v>
          </cell>
          <cell r="C340">
            <v>134999</v>
          </cell>
          <cell r="D340">
            <v>138348</v>
          </cell>
          <cell r="E340">
            <v>141729</v>
          </cell>
          <cell r="F340">
            <v>126548</v>
          </cell>
        </row>
        <row r="341">
          <cell r="B341">
            <v>9120</v>
          </cell>
          <cell r="C341">
            <v>54427</v>
          </cell>
          <cell r="D341">
            <v>55002</v>
          </cell>
          <cell r="E341">
            <v>55582</v>
          </cell>
          <cell r="F341">
            <v>55478</v>
          </cell>
        </row>
        <row r="342">
          <cell r="B342">
            <v>12104</v>
          </cell>
          <cell r="C342">
            <v>342</v>
          </cell>
          <cell r="D342">
            <v>600</v>
          </cell>
          <cell r="E342">
            <v>621</v>
          </cell>
          <cell r="F342">
            <v>0</v>
          </cell>
        </row>
        <row r="343">
          <cell r="B343">
            <v>12102</v>
          </cell>
          <cell r="C343">
            <v>587</v>
          </cell>
          <cell r="D343">
            <v>580</v>
          </cell>
          <cell r="E343">
            <v>567</v>
          </cell>
          <cell r="F343">
            <v>0</v>
          </cell>
        </row>
        <row r="344">
          <cell r="B344">
            <v>7408</v>
          </cell>
          <cell r="C344">
            <v>18160</v>
          </cell>
          <cell r="D344">
            <v>18239</v>
          </cell>
          <cell r="E344">
            <v>18313</v>
          </cell>
          <cell r="F344">
            <v>18081</v>
          </cell>
        </row>
        <row r="345">
          <cell r="B345">
            <v>8313</v>
          </cell>
          <cell r="C345">
            <v>21594</v>
          </cell>
          <cell r="D345">
            <v>21596</v>
          </cell>
          <cell r="E345">
            <v>21593</v>
          </cell>
          <cell r="F345">
            <v>21198</v>
          </cell>
        </row>
        <row r="346">
          <cell r="B346">
            <v>8421</v>
          </cell>
          <cell r="C346">
            <v>18206</v>
          </cell>
          <cell r="D346">
            <v>18248</v>
          </cell>
          <cell r="E346">
            <v>18293</v>
          </cell>
          <cell r="F346">
            <v>17787</v>
          </cell>
        </row>
        <row r="347">
          <cell r="B347">
            <v>12202</v>
          </cell>
          <cell r="C347">
            <v>184</v>
          </cell>
          <cell r="D347">
            <v>192</v>
          </cell>
          <cell r="E347">
            <v>196</v>
          </cell>
          <cell r="F347">
            <v>0</v>
          </cell>
        </row>
      </sheetData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OS_EA_23"/>
      <sheetName val="TD_DATOS_ORIGINALES"/>
      <sheetName val="DATOS_ORIGINALES"/>
      <sheetName val="SUMA_POT_COMUNA_AL_2016"/>
      <sheetName val="CONSUMO_ELETRICO_2016"/>
      <sheetName val="EA_23_INDICADOR"/>
      <sheetName val="GRAFICO_INDICADOR"/>
    </sheetNames>
    <sheetDataSet>
      <sheetData sheetId="0"/>
      <sheetData sheetId="1"/>
      <sheetData sheetId="2"/>
      <sheetData sheetId="3">
        <row r="1">
          <cell r="A1" t="str">
            <v>Etiquetas de fila</v>
          </cell>
          <cell r="B1" t="str">
            <v>Suma de pot_total_declarada_kw</v>
          </cell>
        </row>
        <row r="2">
          <cell r="A2" t="str">
            <v>Algarrobo</v>
          </cell>
          <cell r="B2">
            <v>13.97</v>
          </cell>
        </row>
        <row r="3">
          <cell r="A3" t="str">
            <v>Angol</v>
          </cell>
          <cell r="B3">
            <v>76.05</v>
          </cell>
        </row>
        <row r="4">
          <cell r="A4" t="str">
            <v>Antofagasta</v>
          </cell>
          <cell r="B4">
            <v>22.32</v>
          </cell>
        </row>
        <row r="5">
          <cell r="A5" t="str">
            <v>Arica</v>
          </cell>
          <cell r="B5">
            <v>116.3</v>
          </cell>
        </row>
        <row r="6">
          <cell r="A6" t="str">
            <v>Aysen</v>
          </cell>
          <cell r="B6">
            <v>1.29</v>
          </cell>
        </row>
        <row r="7">
          <cell r="A7" t="str">
            <v>Buin</v>
          </cell>
          <cell r="B7">
            <v>37.450000000000003</v>
          </cell>
        </row>
        <row r="8">
          <cell r="A8" t="str">
            <v>Bulnes</v>
          </cell>
          <cell r="B8">
            <v>22</v>
          </cell>
        </row>
        <row r="9">
          <cell r="A9" t="str">
            <v>Cabrero</v>
          </cell>
          <cell r="B9">
            <v>9.8800000000000008</v>
          </cell>
        </row>
        <row r="10">
          <cell r="A10" t="str">
            <v>Calama</v>
          </cell>
          <cell r="B10">
            <v>62.8</v>
          </cell>
        </row>
        <row r="11">
          <cell r="A11" t="str">
            <v>Caldera</v>
          </cell>
          <cell r="B11">
            <v>40</v>
          </cell>
        </row>
        <row r="12">
          <cell r="A12" t="str">
            <v>Calle Larga</v>
          </cell>
          <cell r="B12">
            <v>5.8</v>
          </cell>
        </row>
        <row r="13">
          <cell r="A13" t="str">
            <v>Carahue</v>
          </cell>
          <cell r="B13">
            <v>13.56</v>
          </cell>
        </row>
        <row r="14">
          <cell r="A14" t="str">
            <v>Casablanca</v>
          </cell>
          <cell r="B14">
            <v>16</v>
          </cell>
        </row>
        <row r="15">
          <cell r="A15" t="str">
            <v>Catemu</v>
          </cell>
          <cell r="B15">
            <v>12.5</v>
          </cell>
        </row>
        <row r="16">
          <cell r="A16" t="str">
            <v>Cauquenes</v>
          </cell>
          <cell r="B16">
            <v>103.72</v>
          </cell>
        </row>
        <row r="17">
          <cell r="A17" t="str">
            <v>Cerrillos</v>
          </cell>
          <cell r="B17">
            <v>119.28</v>
          </cell>
        </row>
        <row r="18">
          <cell r="A18" t="str">
            <v>Chillán</v>
          </cell>
          <cell r="B18">
            <v>86.98</v>
          </cell>
        </row>
        <row r="19">
          <cell r="A19" t="str">
            <v>Chimbarongo</v>
          </cell>
          <cell r="B19">
            <v>4.2</v>
          </cell>
        </row>
        <row r="20">
          <cell r="A20" t="str">
            <v>Chol Chol</v>
          </cell>
          <cell r="B20">
            <v>30.26</v>
          </cell>
        </row>
        <row r="21">
          <cell r="A21" t="str">
            <v>Cobquecura</v>
          </cell>
          <cell r="B21">
            <v>1.5</v>
          </cell>
        </row>
        <row r="22">
          <cell r="A22" t="str">
            <v>Coelemu</v>
          </cell>
          <cell r="B22">
            <v>2.74</v>
          </cell>
        </row>
        <row r="23">
          <cell r="A23" t="str">
            <v>Coihaique</v>
          </cell>
          <cell r="B23">
            <v>5</v>
          </cell>
        </row>
        <row r="24">
          <cell r="A24" t="str">
            <v>Coihueco</v>
          </cell>
          <cell r="B24">
            <v>16.84</v>
          </cell>
        </row>
        <row r="25">
          <cell r="A25" t="str">
            <v>Colbún</v>
          </cell>
          <cell r="B25">
            <v>60</v>
          </cell>
        </row>
        <row r="26">
          <cell r="A26" t="str">
            <v>Colina</v>
          </cell>
          <cell r="B26">
            <v>92.730999999999995</v>
          </cell>
        </row>
        <row r="27">
          <cell r="A27" t="str">
            <v>Concepción</v>
          </cell>
          <cell r="B27">
            <v>6.71</v>
          </cell>
        </row>
        <row r="28">
          <cell r="A28" t="str">
            <v>Concón</v>
          </cell>
          <cell r="B28">
            <v>19.399999999999999</v>
          </cell>
        </row>
        <row r="29">
          <cell r="A29" t="str">
            <v>Contulmo</v>
          </cell>
          <cell r="B29">
            <v>7.44</v>
          </cell>
        </row>
        <row r="30">
          <cell r="A30" t="str">
            <v>Copiapó</v>
          </cell>
          <cell r="B30">
            <v>274.55</v>
          </cell>
        </row>
        <row r="31">
          <cell r="A31" t="str">
            <v>Coquimbo</v>
          </cell>
          <cell r="B31">
            <v>35</v>
          </cell>
        </row>
        <row r="32">
          <cell r="A32" t="str">
            <v>Coyhaique</v>
          </cell>
          <cell r="B32">
            <v>1.56</v>
          </cell>
        </row>
        <row r="33">
          <cell r="A33" t="str">
            <v>Cunco</v>
          </cell>
          <cell r="B33">
            <v>11.6</v>
          </cell>
        </row>
        <row r="34">
          <cell r="A34" t="str">
            <v>Curacaví</v>
          </cell>
          <cell r="B34">
            <v>34</v>
          </cell>
        </row>
        <row r="35">
          <cell r="A35" t="str">
            <v>Curicó</v>
          </cell>
          <cell r="B35">
            <v>22.75</v>
          </cell>
        </row>
        <row r="36">
          <cell r="A36" t="str">
            <v>Dalcahue</v>
          </cell>
          <cell r="B36">
            <v>2.0499999999999998</v>
          </cell>
        </row>
        <row r="37">
          <cell r="A37" t="str">
            <v>Diego de Almagro</v>
          </cell>
          <cell r="B37">
            <v>19.670000000000002</v>
          </cell>
        </row>
        <row r="38">
          <cell r="A38" t="str">
            <v>El Bosque</v>
          </cell>
          <cell r="B38">
            <v>2.6</v>
          </cell>
        </row>
        <row r="39">
          <cell r="A39" t="str">
            <v>El Carmen</v>
          </cell>
          <cell r="B39">
            <v>10</v>
          </cell>
        </row>
        <row r="40">
          <cell r="A40" t="str">
            <v>Romeral</v>
          </cell>
          <cell r="B40">
            <v>6</v>
          </cell>
        </row>
        <row r="41">
          <cell r="A41" t="str">
            <v>El Tabo</v>
          </cell>
          <cell r="B41">
            <v>4.8</v>
          </cell>
        </row>
        <row r="42">
          <cell r="A42" t="str">
            <v>Estación Central</v>
          </cell>
          <cell r="B42">
            <v>70</v>
          </cell>
        </row>
        <row r="43">
          <cell r="A43" t="str">
            <v>Florida</v>
          </cell>
          <cell r="B43">
            <v>4</v>
          </cell>
        </row>
        <row r="44">
          <cell r="A44" t="str">
            <v>Freire</v>
          </cell>
          <cell r="B44">
            <v>10.48</v>
          </cell>
        </row>
        <row r="45">
          <cell r="A45" t="str">
            <v>Futrono</v>
          </cell>
          <cell r="B45">
            <v>1.2</v>
          </cell>
        </row>
        <row r="46">
          <cell r="A46" t="str">
            <v>Hijuelas</v>
          </cell>
          <cell r="B46">
            <v>6.75</v>
          </cell>
        </row>
        <row r="47">
          <cell r="A47" t="str">
            <v>Huechuraba</v>
          </cell>
          <cell r="B47">
            <v>40</v>
          </cell>
        </row>
        <row r="48">
          <cell r="A48" t="str">
            <v>Illapel</v>
          </cell>
          <cell r="B48">
            <v>60</v>
          </cell>
        </row>
        <row r="49">
          <cell r="A49" t="str">
            <v>Independencia</v>
          </cell>
          <cell r="B49">
            <v>3</v>
          </cell>
        </row>
        <row r="50">
          <cell r="A50" t="str">
            <v>Iquique</v>
          </cell>
          <cell r="B50">
            <v>107.46</v>
          </cell>
        </row>
        <row r="51">
          <cell r="A51" t="str">
            <v>Calera</v>
          </cell>
          <cell r="B51">
            <v>3</v>
          </cell>
        </row>
        <row r="52">
          <cell r="A52" t="str">
            <v>La Florida</v>
          </cell>
          <cell r="B52">
            <v>6</v>
          </cell>
        </row>
        <row r="53">
          <cell r="A53" t="str">
            <v>La Ligua</v>
          </cell>
          <cell r="B53">
            <v>4.32</v>
          </cell>
        </row>
        <row r="54">
          <cell r="A54" t="str">
            <v>La Reina</v>
          </cell>
          <cell r="B54">
            <v>22.36</v>
          </cell>
        </row>
        <row r="55">
          <cell r="A55" t="str">
            <v>La Serena</v>
          </cell>
          <cell r="B55">
            <v>3.5</v>
          </cell>
        </row>
        <row r="56">
          <cell r="A56" t="str">
            <v>La Unión</v>
          </cell>
          <cell r="B56">
            <v>1.97</v>
          </cell>
        </row>
        <row r="57">
          <cell r="A57" t="str">
            <v>Laja</v>
          </cell>
          <cell r="B57">
            <v>12.5</v>
          </cell>
        </row>
        <row r="58">
          <cell r="A58" t="str">
            <v>Lampa</v>
          </cell>
          <cell r="B58">
            <v>102.5</v>
          </cell>
        </row>
        <row r="59">
          <cell r="A59" t="str">
            <v>Lanco</v>
          </cell>
          <cell r="B59">
            <v>1.5</v>
          </cell>
        </row>
        <row r="60">
          <cell r="A60" t="str">
            <v>Las Condes</v>
          </cell>
          <cell r="B60">
            <v>46.97</v>
          </cell>
        </row>
        <row r="61">
          <cell r="A61" t="str">
            <v>Lautaro</v>
          </cell>
          <cell r="B61">
            <v>3.06</v>
          </cell>
        </row>
        <row r="62">
          <cell r="A62" t="str">
            <v>Licantén</v>
          </cell>
          <cell r="B62">
            <v>19.760000000000002</v>
          </cell>
        </row>
        <row r="63">
          <cell r="A63" t="str">
            <v>Llay Llay</v>
          </cell>
          <cell r="B63">
            <v>2</v>
          </cell>
        </row>
        <row r="64">
          <cell r="A64" t="str">
            <v>Lo Barnechea</v>
          </cell>
          <cell r="B64">
            <v>58.68</v>
          </cell>
        </row>
        <row r="65">
          <cell r="A65" t="str">
            <v>Loncoche</v>
          </cell>
          <cell r="B65">
            <v>4</v>
          </cell>
        </row>
        <row r="66">
          <cell r="A66" t="str">
            <v>Longaví</v>
          </cell>
          <cell r="B66">
            <v>50</v>
          </cell>
        </row>
        <row r="67">
          <cell r="A67" t="str">
            <v>Los Andes</v>
          </cell>
          <cell r="B67">
            <v>130.04</v>
          </cell>
        </row>
        <row r="68">
          <cell r="A68" t="str">
            <v>Los Ángeles</v>
          </cell>
          <cell r="B68">
            <v>27.295000000000002</v>
          </cell>
        </row>
        <row r="69">
          <cell r="A69" t="str">
            <v>Los Lagos</v>
          </cell>
          <cell r="B69">
            <v>2</v>
          </cell>
        </row>
        <row r="70">
          <cell r="A70" t="str">
            <v>Los Muermos</v>
          </cell>
          <cell r="B70">
            <v>6.1</v>
          </cell>
        </row>
        <row r="71">
          <cell r="A71" t="str">
            <v>Los Vilos</v>
          </cell>
          <cell r="B71">
            <v>9.8000000000000007</v>
          </cell>
        </row>
        <row r="72">
          <cell r="A72" t="str">
            <v>Lumaco</v>
          </cell>
          <cell r="B72">
            <v>4.68</v>
          </cell>
        </row>
        <row r="73">
          <cell r="A73" t="str">
            <v>Macul</v>
          </cell>
          <cell r="B73">
            <v>18</v>
          </cell>
        </row>
        <row r="74">
          <cell r="A74" t="str">
            <v>Marchugue</v>
          </cell>
          <cell r="B74">
            <v>30</v>
          </cell>
        </row>
        <row r="75">
          <cell r="A75" t="str">
            <v>Melipilla</v>
          </cell>
          <cell r="B75">
            <v>82.064999999999998</v>
          </cell>
        </row>
        <row r="76">
          <cell r="A76" t="str">
            <v>Monte Patria</v>
          </cell>
          <cell r="B76">
            <v>20</v>
          </cell>
        </row>
        <row r="77">
          <cell r="A77" t="str">
            <v>Nacimiento</v>
          </cell>
          <cell r="B77">
            <v>18.2</v>
          </cell>
        </row>
        <row r="78">
          <cell r="A78" t="str">
            <v>Navidad</v>
          </cell>
          <cell r="B78">
            <v>6.74</v>
          </cell>
        </row>
        <row r="79">
          <cell r="A79" t="str">
            <v>Nogales</v>
          </cell>
          <cell r="B79">
            <v>18.5</v>
          </cell>
        </row>
        <row r="80">
          <cell r="A80" t="str">
            <v>Nueva Imperial</v>
          </cell>
          <cell r="B80">
            <v>15.28</v>
          </cell>
        </row>
        <row r="81">
          <cell r="A81" t="str">
            <v>Ñuñoa</v>
          </cell>
          <cell r="B81">
            <v>58.98</v>
          </cell>
        </row>
        <row r="82">
          <cell r="A82" t="str">
            <v>Olmue</v>
          </cell>
          <cell r="B82">
            <v>3.86</v>
          </cell>
        </row>
        <row r="83">
          <cell r="A83" t="str">
            <v>Osorno</v>
          </cell>
          <cell r="B83">
            <v>3.4</v>
          </cell>
        </row>
        <row r="84">
          <cell r="A84" t="str">
            <v>Ovalle</v>
          </cell>
          <cell r="B84">
            <v>241.5</v>
          </cell>
        </row>
        <row r="85">
          <cell r="A85" t="str">
            <v>Paine</v>
          </cell>
          <cell r="B85">
            <v>7</v>
          </cell>
        </row>
        <row r="86">
          <cell r="A86" t="str">
            <v>Palmilla</v>
          </cell>
          <cell r="B86">
            <v>145</v>
          </cell>
        </row>
        <row r="87">
          <cell r="A87" t="str">
            <v>Parral</v>
          </cell>
          <cell r="B87">
            <v>245</v>
          </cell>
        </row>
        <row r="88">
          <cell r="A88" t="str">
            <v>Pencahue</v>
          </cell>
          <cell r="B88">
            <v>75</v>
          </cell>
        </row>
        <row r="89">
          <cell r="A89" t="str">
            <v>Peñaflor</v>
          </cell>
          <cell r="B89">
            <v>87.8</v>
          </cell>
        </row>
        <row r="90">
          <cell r="A90" t="str">
            <v>Peñalolén</v>
          </cell>
          <cell r="B90">
            <v>27.48</v>
          </cell>
        </row>
        <row r="91">
          <cell r="A91" t="str">
            <v>Petorca</v>
          </cell>
          <cell r="B91">
            <v>26.9</v>
          </cell>
        </row>
        <row r="92">
          <cell r="A92" t="str">
            <v>Pinto</v>
          </cell>
          <cell r="B92">
            <v>20.04</v>
          </cell>
        </row>
        <row r="93">
          <cell r="A93" t="str">
            <v>Pirque</v>
          </cell>
          <cell r="B93">
            <v>4.82</v>
          </cell>
        </row>
        <row r="94">
          <cell r="A94" t="str">
            <v>Pitrufquén</v>
          </cell>
          <cell r="B94">
            <v>13.56</v>
          </cell>
        </row>
        <row r="95">
          <cell r="A95" t="str">
            <v>Placilla</v>
          </cell>
          <cell r="B95">
            <v>16</v>
          </cell>
        </row>
        <row r="96">
          <cell r="A96" t="str">
            <v>Providencia</v>
          </cell>
          <cell r="B96">
            <v>51.4</v>
          </cell>
        </row>
        <row r="97">
          <cell r="A97" t="str">
            <v>Pudahuel</v>
          </cell>
          <cell r="B97">
            <v>66.48</v>
          </cell>
        </row>
        <row r="98">
          <cell r="A98" t="str">
            <v>Puente Alto</v>
          </cell>
          <cell r="B98">
            <v>6.2</v>
          </cell>
        </row>
        <row r="99">
          <cell r="A99" t="str">
            <v>Puerto Montt</v>
          </cell>
          <cell r="B99">
            <v>74.900000000000006</v>
          </cell>
        </row>
        <row r="100">
          <cell r="A100" t="str">
            <v>Quilicura</v>
          </cell>
          <cell r="B100">
            <v>169.72</v>
          </cell>
        </row>
        <row r="101">
          <cell r="A101" t="str">
            <v>Quillón</v>
          </cell>
          <cell r="B101">
            <v>53.41</v>
          </cell>
        </row>
        <row r="102">
          <cell r="A102" t="str">
            <v>Quillota</v>
          </cell>
          <cell r="B102">
            <v>1</v>
          </cell>
        </row>
        <row r="103">
          <cell r="A103" t="str">
            <v>Quilpué</v>
          </cell>
          <cell r="B103">
            <v>210.44</v>
          </cell>
        </row>
        <row r="104">
          <cell r="A104" t="str">
            <v>Quirihue</v>
          </cell>
          <cell r="B104">
            <v>3.36</v>
          </cell>
        </row>
        <row r="105">
          <cell r="A105" t="str">
            <v>Rancagua</v>
          </cell>
          <cell r="B105">
            <v>2</v>
          </cell>
        </row>
        <row r="106">
          <cell r="A106" t="str">
            <v>Recoleta</v>
          </cell>
          <cell r="B106">
            <v>3.7</v>
          </cell>
        </row>
        <row r="107">
          <cell r="A107" t="str">
            <v>Retiro</v>
          </cell>
          <cell r="B107">
            <v>17</v>
          </cell>
        </row>
        <row r="108">
          <cell r="A108" t="str">
            <v>Río Negro</v>
          </cell>
          <cell r="B108">
            <v>10.75</v>
          </cell>
        </row>
        <row r="109">
          <cell r="A109" t="str">
            <v>Saavedra</v>
          </cell>
          <cell r="B109">
            <v>4.68</v>
          </cell>
        </row>
        <row r="110">
          <cell r="A110" t="str">
            <v>Salamanca</v>
          </cell>
          <cell r="B110">
            <v>70</v>
          </cell>
        </row>
        <row r="111">
          <cell r="A111" t="str">
            <v>San Bernardo</v>
          </cell>
          <cell r="B111">
            <v>99.84</v>
          </cell>
        </row>
        <row r="112">
          <cell r="A112" t="str">
            <v>San Carlos</v>
          </cell>
          <cell r="B112">
            <v>10.52</v>
          </cell>
        </row>
        <row r="113">
          <cell r="A113" t="str">
            <v>San Clemente</v>
          </cell>
          <cell r="B113">
            <v>136.5</v>
          </cell>
        </row>
        <row r="114">
          <cell r="A114" t="str">
            <v>San Esteban</v>
          </cell>
          <cell r="B114">
            <v>5.5</v>
          </cell>
        </row>
        <row r="115">
          <cell r="A115" t="str">
            <v>San Felipe</v>
          </cell>
          <cell r="B115">
            <v>3.75</v>
          </cell>
        </row>
        <row r="116">
          <cell r="A116" t="str">
            <v>San Fernando</v>
          </cell>
          <cell r="B116">
            <v>11.183</v>
          </cell>
        </row>
        <row r="117">
          <cell r="A117" t="str">
            <v>San José de Maipo</v>
          </cell>
          <cell r="B117">
            <v>9.4499999999999993</v>
          </cell>
        </row>
        <row r="118">
          <cell r="A118" t="str">
            <v>San Miguel</v>
          </cell>
          <cell r="B118">
            <v>116</v>
          </cell>
        </row>
        <row r="119">
          <cell r="A119" t="str">
            <v>San Nicolás</v>
          </cell>
          <cell r="B119">
            <v>19.03</v>
          </cell>
        </row>
        <row r="120">
          <cell r="A120" t="str">
            <v>San Ramón</v>
          </cell>
          <cell r="B120">
            <v>100</v>
          </cell>
        </row>
        <row r="121">
          <cell r="A121" t="str">
            <v>San Vicente</v>
          </cell>
          <cell r="B121">
            <v>1.7</v>
          </cell>
        </row>
        <row r="122">
          <cell r="A122" t="str">
            <v>Santa Bárbara</v>
          </cell>
          <cell r="B122">
            <v>3</v>
          </cell>
        </row>
        <row r="123">
          <cell r="A123" t="str">
            <v>Santa Cruz</v>
          </cell>
          <cell r="B123">
            <v>105</v>
          </cell>
        </row>
        <row r="124">
          <cell r="A124" t="str">
            <v>Santa Juana</v>
          </cell>
          <cell r="B124">
            <v>7.04</v>
          </cell>
        </row>
        <row r="125">
          <cell r="A125" t="str">
            <v>Santa María</v>
          </cell>
          <cell r="B125">
            <v>50</v>
          </cell>
        </row>
        <row r="126">
          <cell r="A126" t="str">
            <v>Santiago</v>
          </cell>
          <cell r="B126">
            <v>200.9</v>
          </cell>
        </row>
        <row r="127">
          <cell r="A127" t="str">
            <v>Talca</v>
          </cell>
          <cell r="B127">
            <v>7.75</v>
          </cell>
        </row>
        <row r="128">
          <cell r="A128" t="str">
            <v>Temuco</v>
          </cell>
          <cell r="B128">
            <v>11</v>
          </cell>
        </row>
        <row r="129">
          <cell r="A129" t="str">
            <v>Teodoro Schmidt</v>
          </cell>
          <cell r="B129">
            <v>4.68</v>
          </cell>
        </row>
        <row r="130">
          <cell r="A130" t="str">
            <v>TilTil</v>
          </cell>
          <cell r="B130">
            <v>3.5</v>
          </cell>
        </row>
        <row r="131">
          <cell r="A131" t="str">
            <v>Tomé</v>
          </cell>
          <cell r="B131">
            <v>10.414999999999999</v>
          </cell>
        </row>
        <row r="132">
          <cell r="A132" t="str">
            <v>Valdivia</v>
          </cell>
          <cell r="B132">
            <v>1.5</v>
          </cell>
        </row>
        <row r="133">
          <cell r="A133" t="str">
            <v>Vallenar</v>
          </cell>
          <cell r="B133">
            <v>204.88</v>
          </cell>
        </row>
        <row r="134">
          <cell r="A134" t="str">
            <v>Valparaíso</v>
          </cell>
          <cell r="B134">
            <v>9.3000000000000007</v>
          </cell>
        </row>
        <row r="135">
          <cell r="A135" t="str">
            <v>vichuquén</v>
          </cell>
          <cell r="B135">
            <v>2.1</v>
          </cell>
        </row>
        <row r="136">
          <cell r="A136" t="str">
            <v>Victoria</v>
          </cell>
          <cell r="B136">
            <v>12.22</v>
          </cell>
        </row>
        <row r="137">
          <cell r="A137" t="str">
            <v>Vicuña</v>
          </cell>
          <cell r="B137">
            <v>73</v>
          </cell>
        </row>
        <row r="138">
          <cell r="A138" t="str">
            <v>Vilcún</v>
          </cell>
          <cell r="B138">
            <v>3.06</v>
          </cell>
        </row>
        <row r="139">
          <cell r="A139" t="str">
            <v>Viña del Mar</v>
          </cell>
          <cell r="B139">
            <v>54.103999999999999</v>
          </cell>
        </row>
        <row r="140">
          <cell r="A140" t="str">
            <v>Vitacura</v>
          </cell>
          <cell r="B140">
            <v>46.41</v>
          </cell>
        </row>
        <row r="141">
          <cell r="A141" t="str">
            <v>Yumbel</v>
          </cell>
          <cell r="B141">
            <v>11.25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0</v>
          </cell>
        </row>
      </sheetData>
      <sheetData sheetId="4">
        <row r="1">
          <cell r="B1" t="str">
            <v>CÓDIGO COMUNA</v>
          </cell>
          <cell r="C1" t="str">
            <v>CONSUMO ELÉCTRICO RESIDENCIAL (Kwh) 2016</v>
          </cell>
        </row>
        <row r="2">
          <cell r="B2">
            <v>12101</v>
          </cell>
          <cell r="C2">
            <v>100871077</v>
          </cell>
        </row>
        <row r="3">
          <cell r="B3">
            <v>11101</v>
          </cell>
          <cell r="C3">
            <v>38849166</v>
          </cell>
        </row>
        <row r="4">
          <cell r="B4">
            <v>10201</v>
          </cell>
          <cell r="C4">
            <v>34059419</v>
          </cell>
        </row>
        <row r="5">
          <cell r="B5">
            <v>10101</v>
          </cell>
          <cell r="C5">
            <v>168162318</v>
          </cell>
        </row>
        <row r="6">
          <cell r="B6">
            <v>10109</v>
          </cell>
          <cell r="C6">
            <v>40607446</v>
          </cell>
        </row>
        <row r="7">
          <cell r="B7">
            <v>10301</v>
          </cell>
          <cell r="C7">
            <v>122088784</v>
          </cell>
        </row>
        <row r="8">
          <cell r="B8">
            <v>14101</v>
          </cell>
          <cell r="C8">
            <v>117367245</v>
          </cell>
        </row>
        <row r="9">
          <cell r="B9">
            <v>9120</v>
          </cell>
          <cell r="C9">
            <v>38540295</v>
          </cell>
        </row>
        <row r="10">
          <cell r="B10">
            <v>9112</v>
          </cell>
          <cell r="C10">
            <v>32448698</v>
          </cell>
        </row>
        <row r="11">
          <cell r="B11">
            <v>9101</v>
          </cell>
          <cell r="C11">
            <v>201566963</v>
          </cell>
        </row>
        <row r="12">
          <cell r="B12">
            <v>9201</v>
          </cell>
          <cell r="C12">
            <v>33803904</v>
          </cell>
        </row>
        <row r="13">
          <cell r="B13">
            <v>8301</v>
          </cell>
          <cell r="C13">
            <v>137706006</v>
          </cell>
        </row>
        <row r="14">
          <cell r="B14">
            <v>8306</v>
          </cell>
          <cell r="C14">
            <v>12583625</v>
          </cell>
        </row>
        <row r="15">
          <cell r="B15">
            <v>8103</v>
          </cell>
          <cell r="C15">
            <v>57121074</v>
          </cell>
        </row>
        <row r="16">
          <cell r="B16">
            <v>8101</v>
          </cell>
          <cell r="C16">
            <v>189043191</v>
          </cell>
        </row>
        <row r="17">
          <cell r="B17">
            <v>8102</v>
          </cell>
          <cell r="C17">
            <v>67438877</v>
          </cell>
        </row>
        <row r="18">
          <cell r="B18">
            <v>8112</v>
          </cell>
          <cell r="C18">
            <v>57638537</v>
          </cell>
        </row>
        <row r="19">
          <cell r="B19">
            <v>8105</v>
          </cell>
          <cell r="C19">
            <v>12260941</v>
          </cell>
        </row>
        <row r="20">
          <cell r="B20">
            <v>8106</v>
          </cell>
          <cell r="C20">
            <v>23455974</v>
          </cell>
        </row>
        <row r="21">
          <cell r="B21">
            <v>8107</v>
          </cell>
          <cell r="C21">
            <v>27781054</v>
          </cell>
        </row>
        <row r="22">
          <cell r="B22">
            <v>8108</v>
          </cell>
          <cell r="C22">
            <v>90119421</v>
          </cell>
        </row>
        <row r="23">
          <cell r="B23">
            <v>8109</v>
          </cell>
          <cell r="C23">
            <v>6330896</v>
          </cell>
        </row>
        <row r="24">
          <cell r="B24">
            <v>8110</v>
          </cell>
          <cell r="C24">
            <v>96748900</v>
          </cell>
        </row>
        <row r="25">
          <cell r="B25">
            <v>8111</v>
          </cell>
          <cell r="C25">
            <v>34754085</v>
          </cell>
        </row>
        <row r="26">
          <cell r="B26">
            <v>8401</v>
          </cell>
          <cell r="C26">
            <v>135535472</v>
          </cell>
        </row>
        <row r="27">
          <cell r="B27">
            <v>8406</v>
          </cell>
          <cell r="C27">
            <v>18511664</v>
          </cell>
        </row>
        <row r="28">
          <cell r="B28">
            <v>8416</v>
          </cell>
          <cell r="C28">
            <v>30880175</v>
          </cell>
        </row>
        <row r="29">
          <cell r="B29">
            <v>7401</v>
          </cell>
          <cell r="C29">
            <v>65502485</v>
          </cell>
        </row>
        <row r="30">
          <cell r="B30">
            <v>7102</v>
          </cell>
          <cell r="C30">
            <v>25914014</v>
          </cell>
        </row>
        <row r="31">
          <cell r="B31">
            <v>7105</v>
          </cell>
          <cell r="C31">
            <v>26166405</v>
          </cell>
        </row>
        <row r="32">
          <cell r="B32">
            <v>7101</v>
          </cell>
          <cell r="C32">
            <v>159523694</v>
          </cell>
        </row>
        <row r="33">
          <cell r="B33">
            <v>7301</v>
          </cell>
          <cell r="C33">
            <v>110417258</v>
          </cell>
        </row>
        <row r="34">
          <cell r="B34">
            <v>7305</v>
          </cell>
          <cell r="C34">
            <v>6015026</v>
          </cell>
        </row>
        <row r="35">
          <cell r="B35">
            <v>7306</v>
          </cell>
          <cell r="C35">
            <v>10165952</v>
          </cell>
        </row>
        <row r="36">
          <cell r="B36">
            <v>6301</v>
          </cell>
          <cell r="C36">
            <v>50197903</v>
          </cell>
        </row>
        <row r="37">
          <cell r="B37">
            <v>6115</v>
          </cell>
          <cell r="C37">
            <v>36458807</v>
          </cell>
        </row>
        <row r="38">
          <cell r="B38">
            <v>6108</v>
          </cell>
          <cell r="C38">
            <v>40229699</v>
          </cell>
        </row>
        <row r="39">
          <cell r="B39">
            <v>6101</v>
          </cell>
          <cell r="C39">
            <v>172877440</v>
          </cell>
        </row>
        <row r="40">
          <cell r="B40">
            <v>13501</v>
          </cell>
          <cell r="C40">
            <v>74485593</v>
          </cell>
        </row>
        <row r="41">
          <cell r="B41">
            <v>13102</v>
          </cell>
          <cell r="C41">
            <v>60251706</v>
          </cell>
        </row>
        <row r="42">
          <cell r="B42">
            <v>13103</v>
          </cell>
          <cell r="C42">
            <v>84747350</v>
          </cell>
        </row>
        <row r="43">
          <cell r="B43">
            <v>13104</v>
          </cell>
          <cell r="C43">
            <v>91863758</v>
          </cell>
        </row>
        <row r="44">
          <cell r="B44">
            <v>13105</v>
          </cell>
          <cell r="C44">
            <v>104986716</v>
          </cell>
        </row>
        <row r="45">
          <cell r="B45">
            <v>13106</v>
          </cell>
          <cell r="C45">
            <v>109771187</v>
          </cell>
        </row>
        <row r="46">
          <cell r="B46">
            <v>13107</v>
          </cell>
          <cell r="C46">
            <v>87125194</v>
          </cell>
        </row>
        <row r="47">
          <cell r="B47">
            <v>13108</v>
          </cell>
          <cell r="C47">
            <v>79048118</v>
          </cell>
        </row>
        <row r="48">
          <cell r="B48">
            <v>13109</v>
          </cell>
          <cell r="C48">
            <v>79249654</v>
          </cell>
        </row>
        <row r="49">
          <cell r="B49">
            <v>13110</v>
          </cell>
          <cell r="C49">
            <v>300757307</v>
          </cell>
        </row>
        <row r="50">
          <cell r="B50">
            <v>13111</v>
          </cell>
          <cell r="C50">
            <v>81378094</v>
          </cell>
        </row>
        <row r="51">
          <cell r="B51">
            <v>13112</v>
          </cell>
          <cell r="C51">
            <v>106238315</v>
          </cell>
        </row>
        <row r="52">
          <cell r="B52">
            <v>13113</v>
          </cell>
          <cell r="C52">
            <v>110701316</v>
          </cell>
        </row>
        <row r="53">
          <cell r="B53">
            <v>13114</v>
          </cell>
          <cell r="C53">
            <v>413458578</v>
          </cell>
        </row>
        <row r="54">
          <cell r="B54">
            <v>13115</v>
          </cell>
          <cell r="C54">
            <v>148643462</v>
          </cell>
        </row>
        <row r="55">
          <cell r="B55">
            <v>13116</v>
          </cell>
          <cell r="C55">
            <v>63107125</v>
          </cell>
        </row>
        <row r="56">
          <cell r="B56">
            <v>13117</v>
          </cell>
          <cell r="C56">
            <v>62616720</v>
          </cell>
        </row>
        <row r="57">
          <cell r="B57">
            <v>13118</v>
          </cell>
          <cell r="C57">
            <v>93448172</v>
          </cell>
        </row>
        <row r="58">
          <cell r="B58">
            <v>13119</v>
          </cell>
          <cell r="C58">
            <v>375590785</v>
          </cell>
        </row>
        <row r="59">
          <cell r="B59">
            <v>13120</v>
          </cell>
          <cell r="C59">
            <v>225544280</v>
          </cell>
        </row>
        <row r="60">
          <cell r="B60">
            <v>13121</v>
          </cell>
          <cell r="C60">
            <v>73618299</v>
          </cell>
        </row>
        <row r="61">
          <cell r="B61">
            <v>13122</v>
          </cell>
          <cell r="C61">
            <v>195328155</v>
          </cell>
        </row>
        <row r="62">
          <cell r="B62">
            <v>13123</v>
          </cell>
          <cell r="C62">
            <v>233741941</v>
          </cell>
        </row>
        <row r="63">
          <cell r="B63">
            <v>13124</v>
          </cell>
          <cell r="C63">
            <v>158304051</v>
          </cell>
        </row>
        <row r="64">
          <cell r="B64">
            <v>13125</v>
          </cell>
          <cell r="C64">
            <v>142246478</v>
          </cell>
        </row>
        <row r="65">
          <cell r="B65">
            <v>13126</v>
          </cell>
          <cell r="C65">
            <v>92284944</v>
          </cell>
        </row>
        <row r="66">
          <cell r="B66">
            <v>13127</v>
          </cell>
          <cell r="C66">
            <v>132724245</v>
          </cell>
        </row>
        <row r="67">
          <cell r="B67">
            <v>13128</v>
          </cell>
          <cell r="C67">
            <v>92936866</v>
          </cell>
        </row>
        <row r="68">
          <cell r="B68">
            <v>13129</v>
          </cell>
          <cell r="C68">
            <v>70805887</v>
          </cell>
        </row>
        <row r="69">
          <cell r="B69">
            <v>13130</v>
          </cell>
          <cell r="C69">
            <v>100866808</v>
          </cell>
        </row>
        <row r="70">
          <cell r="B70">
            <v>13131</v>
          </cell>
          <cell r="C70">
            <v>58145940</v>
          </cell>
        </row>
        <row r="71">
          <cell r="B71">
            <v>13101</v>
          </cell>
          <cell r="C71">
            <v>470328667</v>
          </cell>
        </row>
        <row r="72">
          <cell r="B72">
            <v>13132</v>
          </cell>
          <cell r="C72">
            <v>141668054</v>
          </cell>
        </row>
        <row r="73">
          <cell r="B73">
            <v>13202</v>
          </cell>
          <cell r="C73">
            <v>22634784</v>
          </cell>
        </row>
        <row r="74">
          <cell r="B74">
            <v>13201</v>
          </cell>
          <cell r="C74">
            <v>389314494</v>
          </cell>
        </row>
        <row r="75">
          <cell r="B75">
            <v>13203</v>
          </cell>
          <cell r="C75">
            <v>14011623</v>
          </cell>
        </row>
        <row r="76">
          <cell r="B76">
            <v>13602</v>
          </cell>
          <cell r="C76">
            <v>21054397</v>
          </cell>
        </row>
        <row r="77">
          <cell r="B77">
            <v>13603</v>
          </cell>
          <cell r="C77">
            <v>24573087</v>
          </cell>
        </row>
        <row r="78">
          <cell r="B78">
            <v>13604</v>
          </cell>
          <cell r="C78">
            <v>41702730</v>
          </cell>
        </row>
        <row r="79">
          <cell r="B79">
            <v>13605</v>
          </cell>
          <cell r="C79">
            <v>63419683</v>
          </cell>
        </row>
        <row r="80">
          <cell r="B80">
            <v>13601</v>
          </cell>
          <cell r="C80">
            <v>50758359</v>
          </cell>
        </row>
        <row r="81">
          <cell r="B81">
            <v>13301</v>
          </cell>
          <cell r="C81">
            <v>137926071</v>
          </cell>
        </row>
        <row r="82">
          <cell r="B82">
            <v>13302</v>
          </cell>
          <cell r="C82">
            <v>74704166</v>
          </cell>
        </row>
        <row r="83">
          <cell r="B83">
            <v>13303</v>
          </cell>
          <cell r="C83">
            <v>12617833</v>
          </cell>
        </row>
        <row r="84">
          <cell r="B84">
            <v>13402</v>
          </cell>
          <cell r="C84">
            <v>63872395</v>
          </cell>
        </row>
        <row r="85">
          <cell r="B85">
            <v>13403</v>
          </cell>
          <cell r="C85">
            <v>19601652</v>
          </cell>
        </row>
        <row r="86">
          <cell r="B86">
            <v>13404</v>
          </cell>
          <cell r="C86">
            <v>48954522</v>
          </cell>
        </row>
        <row r="87">
          <cell r="B87">
            <v>13401</v>
          </cell>
          <cell r="C87">
            <v>191712557</v>
          </cell>
        </row>
        <row r="88">
          <cell r="B88">
            <v>5601</v>
          </cell>
          <cell r="C88">
            <v>62614216</v>
          </cell>
        </row>
        <row r="89">
          <cell r="B89">
            <v>5606</v>
          </cell>
          <cell r="C89">
            <v>16165947</v>
          </cell>
        </row>
        <row r="90">
          <cell r="B90">
            <v>5603</v>
          </cell>
          <cell r="C90">
            <v>16662458</v>
          </cell>
        </row>
        <row r="91">
          <cell r="B91">
            <v>5802</v>
          </cell>
          <cell r="C91">
            <v>33943419</v>
          </cell>
        </row>
        <row r="92">
          <cell r="B92">
            <v>5801</v>
          </cell>
          <cell r="C92">
            <v>113359804</v>
          </cell>
        </row>
        <row r="93">
          <cell r="B93">
            <v>5804</v>
          </cell>
          <cell r="C93">
            <v>83978770</v>
          </cell>
        </row>
        <row r="94">
          <cell r="B94">
            <v>5102</v>
          </cell>
          <cell r="C94">
            <v>19337347</v>
          </cell>
        </row>
        <row r="95">
          <cell r="B95">
            <v>5103</v>
          </cell>
          <cell r="C95">
            <v>43018235</v>
          </cell>
        </row>
        <row r="96">
          <cell r="B96">
            <v>5105</v>
          </cell>
          <cell r="C96">
            <v>23346262</v>
          </cell>
        </row>
        <row r="97">
          <cell r="B97">
            <v>5107</v>
          </cell>
          <cell r="C97">
            <v>25660716</v>
          </cell>
        </row>
        <row r="98">
          <cell r="B98">
            <v>5101</v>
          </cell>
          <cell r="C98">
            <v>211919511</v>
          </cell>
        </row>
        <row r="99">
          <cell r="B99">
            <v>5109</v>
          </cell>
          <cell r="C99">
            <v>275647404</v>
          </cell>
        </row>
        <row r="100">
          <cell r="B100">
            <v>5501</v>
          </cell>
          <cell r="C100">
            <v>62207894</v>
          </cell>
        </row>
        <row r="101">
          <cell r="B101">
            <v>5502</v>
          </cell>
          <cell r="C101">
            <v>34073192</v>
          </cell>
        </row>
        <row r="102">
          <cell r="B102">
            <v>5503</v>
          </cell>
          <cell r="C102">
            <v>11650618</v>
          </cell>
        </row>
        <row r="103">
          <cell r="B103">
            <v>5504</v>
          </cell>
          <cell r="C103">
            <v>15175399</v>
          </cell>
        </row>
        <row r="104">
          <cell r="B104">
            <v>5301</v>
          </cell>
          <cell r="C104">
            <v>51555328</v>
          </cell>
        </row>
        <row r="105">
          <cell r="B105">
            <v>5304</v>
          </cell>
          <cell r="C105">
            <v>13238741</v>
          </cell>
        </row>
        <row r="106">
          <cell r="B106">
            <v>5701</v>
          </cell>
          <cell r="C106">
            <v>56238290</v>
          </cell>
        </row>
        <row r="107">
          <cell r="B107">
            <v>4301</v>
          </cell>
          <cell r="C107">
            <v>60874319</v>
          </cell>
        </row>
        <row r="108">
          <cell r="B108">
            <v>4102</v>
          </cell>
          <cell r="C108">
            <v>151028275</v>
          </cell>
        </row>
        <row r="109">
          <cell r="B109">
            <v>4101</v>
          </cell>
          <cell r="C109">
            <v>154993959</v>
          </cell>
        </row>
        <row r="110">
          <cell r="B110">
            <v>3301</v>
          </cell>
          <cell r="C110">
            <v>31672761</v>
          </cell>
        </row>
        <row r="111">
          <cell r="B111">
            <v>3101</v>
          </cell>
          <cell r="C111">
            <v>108241904</v>
          </cell>
        </row>
        <row r="112">
          <cell r="B112">
            <v>3103</v>
          </cell>
          <cell r="C112">
            <v>7488380</v>
          </cell>
        </row>
        <row r="113">
          <cell r="B113">
            <v>2101</v>
          </cell>
          <cell r="C113">
            <v>272529965</v>
          </cell>
        </row>
        <row r="114">
          <cell r="B114">
            <v>2201</v>
          </cell>
          <cell r="C114">
            <v>124954057</v>
          </cell>
        </row>
        <row r="115">
          <cell r="B115">
            <v>1107</v>
          </cell>
          <cell r="C115">
            <v>58709699</v>
          </cell>
        </row>
        <row r="116">
          <cell r="B116">
            <v>1101</v>
          </cell>
          <cell r="C116">
            <v>161880396</v>
          </cell>
        </row>
        <row r="117">
          <cell r="B117">
            <v>15101</v>
          </cell>
          <cell r="C117">
            <v>158241968</v>
          </cell>
        </row>
        <row r="118">
          <cell r="B118">
            <v>5803</v>
          </cell>
          <cell r="C118">
            <v>0</v>
          </cell>
        </row>
      </sheetData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OS_EA_34"/>
      <sheetName val="TD SINADER 2016"/>
      <sheetName val="SINADER 2016"/>
      <sheetName val="ENCUESTA"/>
      <sheetName val="TON SINADER 2016"/>
      <sheetName val="EA_34_INDICADOR"/>
      <sheetName val="GRAFICO"/>
      <sheetName val="EA_34_Cantidad_disposición_fina"/>
    </sheetNames>
    <sheetDataSet>
      <sheetData sheetId="0" refreshError="1"/>
      <sheetData sheetId="1" refreshError="1"/>
      <sheetData sheetId="2" refreshError="1"/>
      <sheetData sheetId="3"/>
      <sheetData sheetId="4">
        <row r="1">
          <cell r="A1" t="str">
            <v>COMUNA</v>
          </cell>
          <cell r="B1" t="str">
            <v>TON/ANUAL 2016</v>
          </cell>
        </row>
        <row r="2">
          <cell r="A2" t="str">
            <v>Alhué</v>
          </cell>
          <cell r="B2">
            <v>1406</v>
          </cell>
        </row>
        <row r="3">
          <cell r="A3" t="str">
            <v>Alto del Carmen</v>
          </cell>
          <cell r="B3">
            <v>842</v>
          </cell>
        </row>
        <row r="4">
          <cell r="A4" t="str">
            <v>Ancud</v>
          </cell>
          <cell r="B4">
            <v>17598.96</v>
          </cell>
        </row>
        <row r="5">
          <cell r="A5" t="str">
            <v>Andacollo</v>
          </cell>
          <cell r="B5">
            <v>4017</v>
          </cell>
        </row>
        <row r="6">
          <cell r="A6" t="str">
            <v>Antuco</v>
          </cell>
          <cell r="B6">
            <v>1153</v>
          </cell>
        </row>
        <row r="7">
          <cell r="A7" t="str">
            <v>Arauco</v>
          </cell>
          <cell r="B7">
            <v>9930.15</v>
          </cell>
        </row>
        <row r="8">
          <cell r="A8" t="str">
            <v>Aysén</v>
          </cell>
          <cell r="B8">
            <v>8975</v>
          </cell>
        </row>
        <row r="9">
          <cell r="A9" t="str">
            <v>Buin</v>
          </cell>
          <cell r="B9">
            <v>42281</v>
          </cell>
        </row>
        <row r="10">
          <cell r="A10" t="str">
            <v>Cabildo</v>
          </cell>
          <cell r="B10">
            <v>9056</v>
          </cell>
        </row>
        <row r="11">
          <cell r="A11" t="str">
            <v>Cabrero</v>
          </cell>
          <cell r="B11">
            <v>8547</v>
          </cell>
        </row>
        <row r="12">
          <cell r="A12" t="str">
            <v>Calbuco</v>
          </cell>
          <cell r="B12">
            <v>6515</v>
          </cell>
        </row>
        <row r="13">
          <cell r="A13" t="str">
            <v>Caldera</v>
          </cell>
          <cell r="B13">
            <v>9527</v>
          </cell>
        </row>
        <row r="14">
          <cell r="A14" t="str">
            <v>Calera de Tango</v>
          </cell>
          <cell r="B14">
            <v>13861.81</v>
          </cell>
        </row>
        <row r="15">
          <cell r="A15" t="str">
            <v>Camiña</v>
          </cell>
          <cell r="B15">
            <v>784</v>
          </cell>
        </row>
        <row r="16">
          <cell r="A16" t="str">
            <v>Canela</v>
          </cell>
          <cell r="B16">
            <v>3629</v>
          </cell>
        </row>
        <row r="17">
          <cell r="A17" t="str">
            <v>Cañete</v>
          </cell>
          <cell r="B17">
            <v>17074</v>
          </cell>
        </row>
        <row r="18">
          <cell r="A18" t="str">
            <v>Casablanca</v>
          </cell>
          <cell r="B18">
            <v>29.28</v>
          </cell>
        </row>
        <row r="19">
          <cell r="A19" t="str">
            <v>Castro</v>
          </cell>
          <cell r="B19">
            <v>26055</v>
          </cell>
        </row>
        <row r="20">
          <cell r="A20" t="str">
            <v>Cauquenes</v>
          </cell>
          <cell r="B20">
            <v>12511</v>
          </cell>
        </row>
        <row r="21">
          <cell r="A21" t="str">
            <v>Cerrillos</v>
          </cell>
          <cell r="B21">
            <v>44187</v>
          </cell>
        </row>
        <row r="22">
          <cell r="A22" t="str">
            <v>Cerro Navia</v>
          </cell>
          <cell r="B22">
            <v>64071</v>
          </cell>
        </row>
        <row r="23">
          <cell r="A23" t="str">
            <v>Chaitén</v>
          </cell>
          <cell r="B23">
            <v>238.76</v>
          </cell>
        </row>
        <row r="24">
          <cell r="A24" t="str">
            <v>Chépica</v>
          </cell>
          <cell r="B24">
            <v>3213.87</v>
          </cell>
        </row>
        <row r="25">
          <cell r="A25" t="str">
            <v>Chillán</v>
          </cell>
          <cell r="B25">
            <v>70538.289999999994</v>
          </cell>
        </row>
        <row r="26">
          <cell r="A26" t="str">
            <v>Chimbarongo</v>
          </cell>
          <cell r="B26">
            <v>9099</v>
          </cell>
        </row>
        <row r="27">
          <cell r="A27" t="str">
            <v>Chonchi</v>
          </cell>
          <cell r="B27">
            <v>1780</v>
          </cell>
        </row>
        <row r="28">
          <cell r="A28" t="str">
            <v>Codegua</v>
          </cell>
          <cell r="B28">
            <v>3836.25</v>
          </cell>
        </row>
        <row r="29">
          <cell r="A29" t="str">
            <v>Coyhaique</v>
          </cell>
          <cell r="B29">
            <v>21285</v>
          </cell>
        </row>
        <row r="30">
          <cell r="A30" t="str">
            <v>Coinco</v>
          </cell>
          <cell r="B30">
            <v>2008.22</v>
          </cell>
        </row>
        <row r="31">
          <cell r="A31" t="str">
            <v>Colina</v>
          </cell>
          <cell r="B31">
            <v>50879.4</v>
          </cell>
        </row>
        <row r="32">
          <cell r="A32" t="str">
            <v>Combarbalá</v>
          </cell>
          <cell r="B32">
            <v>5760</v>
          </cell>
        </row>
        <row r="33">
          <cell r="A33" t="str">
            <v>Concepción</v>
          </cell>
          <cell r="B33">
            <v>110000</v>
          </cell>
        </row>
        <row r="34">
          <cell r="A34" t="str">
            <v>Concón</v>
          </cell>
          <cell r="B34">
            <v>19191</v>
          </cell>
        </row>
        <row r="35">
          <cell r="A35" t="str">
            <v>Constitución</v>
          </cell>
          <cell r="B35">
            <v>18459</v>
          </cell>
        </row>
        <row r="36">
          <cell r="A36" t="str">
            <v>Coquimbo</v>
          </cell>
          <cell r="B36">
            <v>96336</v>
          </cell>
        </row>
        <row r="37">
          <cell r="A37" t="str">
            <v>Corral</v>
          </cell>
          <cell r="B37">
            <v>2103</v>
          </cell>
        </row>
        <row r="38">
          <cell r="A38" t="str">
            <v>Curaco de Vélez</v>
          </cell>
          <cell r="B38">
            <v>855</v>
          </cell>
        </row>
        <row r="39">
          <cell r="A39" t="str">
            <v>Curanilahue</v>
          </cell>
          <cell r="B39">
            <v>9853.41</v>
          </cell>
        </row>
        <row r="40">
          <cell r="A40" t="str">
            <v>Curarrehue</v>
          </cell>
          <cell r="B40">
            <v>1120.6400000000001</v>
          </cell>
        </row>
        <row r="41">
          <cell r="A41" t="str">
            <v>Curepto</v>
          </cell>
          <cell r="B41">
            <v>1800.49</v>
          </cell>
        </row>
        <row r="42">
          <cell r="A42" t="str">
            <v>Curicó</v>
          </cell>
          <cell r="B42">
            <v>59839</v>
          </cell>
        </row>
        <row r="43">
          <cell r="A43" t="str">
            <v>Dalcahue</v>
          </cell>
          <cell r="B43">
            <v>7302</v>
          </cell>
        </row>
        <row r="44">
          <cell r="A44" t="str">
            <v>Diego de Almagro</v>
          </cell>
          <cell r="B44">
            <v>5904</v>
          </cell>
        </row>
        <row r="45">
          <cell r="A45" t="str">
            <v>El Bosque</v>
          </cell>
          <cell r="B45">
            <v>84826</v>
          </cell>
        </row>
        <row r="46">
          <cell r="A46" t="str">
            <v>El Tabo</v>
          </cell>
          <cell r="B46">
            <v>14647</v>
          </cell>
        </row>
        <row r="47">
          <cell r="A47" t="str">
            <v>Empedrado</v>
          </cell>
          <cell r="B47">
            <v>870</v>
          </cell>
        </row>
        <row r="48">
          <cell r="A48" t="str">
            <v>Florida</v>
          </cell>
          <cell r="B48">
            <v>1903</v>
          </cell>
        </row>
        <row r="49">
          <cell r="A49" t="str">
            <v>Fresia</v>
          </cell>
          <cell r="B49">
            <v>2213.91</v>
          </cell>
        </row>
        <row r="50">
          <cell r="A50" t="str">
            <v>Galvarino</v>
          </cell>
          <cell r="B50">
            <v>2353.5</v>
          </cell>
        </row>
        <row r="51">
          <cell r="A51" t="str">
            <v>Graneros</v>
          </cell>
          <cell r="B51">
            <v>11.59</v>
          </cell>
        </row>
        <row r="52">
          <cell r="A52" t="str">
            <v>Hijuelas</v>
          </cell>
          <cell r="B52">
            <v>11450</v>
          </cell>
        </row>
        <row r="53">
          <cell r="A53" t="str">
            <v>Hualaihué</v>
          </cell>
          <cell r="B53">
            <v>1104.5999999999999</v>
          </cell>
        </row>
        <row r="54">
          <cell r="A54" t="str">
            <v>Hualañé</v>
          </cell>
          <cell r="B54">
            <v>2520</v>
          </cell>
        </row>
        <row r="55">
          <cell r="A55" t="str">
            <v>Hualqui</v>
          </cell>
          <cell r="B55">
            <v>6604.78</v>
          </cell>
        </row>
        <row r="56">
          <cell r="A56" t="str">
            <v>Huara</v>
          </cell>
          <cell r="B56">
            <v>675.86</v>
          </cell>
        </row>
        <row r="57">
          <cell r="A57" t="str">
            <v>Huasco</v>
          </cell>
          <cell r="B57">
            <v>2780.44</v>
          </cell>
        </row>
        <row r="58">
          <cell r="A58" t="str">
            <v>Huechuraba</v>
          </cell>
          <cell r="B58">
            <v>55833.67</v>
          </cell>
        </row>
        <row r="59">
          <cell r="A59" t="str">
            <v>Illapel</v>
          </cell>
          <cell r="B59">
            <v>15250</v>
          </cell>
        </row>
        <row r="60">
          <cell r="A60" t="str">
            <v>Isla de Pascua</v>
          </cell>
          <cell r="B60">
            <v>2716.9</v>
          </cell>
        </row>
        <row r="61">
          <cell r="A61" t="str">
            <v>La Cisterna</v>
          </cell>
          <cell r="B61">
            <v>48682.6</v>
          </cell>
        </row>
        <row r="62">
          <cell r="A62" t="str">
            <v>La Estrella</v>
          </cell>
          <cell r="B62">
            <v>1063</v>
          </cell>
        </row>
        <row r="63">
          <cell r="A63" t="str">
            <v>La Granja</v>
          </cell>
          <cell r="B63">
            <v>67274</v>
          </cell>
        </row>
        <row r="64">
          <cell r="A64" t="str">
            <v>La Higuera</v>
          </cell>
          <cell r="B64">
            <v>1408.52</v>
          </cell>
        </row>
        <row r="65">
          <cell r="A65" t="str">
            <v>La Pintana</v>
          </cell>
          <cell r="B65">
            <v>90431.41</v>
          </cell>
        </row>
        <row r="66">
          <cell r="A66" t="str">
            <v>La Reina</v>
          </cell>
          <cell r="B66">
            <v>49734.83</v>
          </cell>
        </row>
        <row r="67">
          <cell r="A67" t="str">
            <v>La Serena</v>
          </cell>
          <cell r="B67">
            <v>85380.09</v>
          </cell>
        </row>
        <row r="68">
          <cell r="A68" t="str">
            <v>La Unión</v>
          </cell>
          <cell r="B68">
            <v>11105</v>
          </cell>
        </row>
        <row r="69">
          <cell r="A69" t="str">
            <v>Lago Ranco</v>
          </cell>
          <cell r="B69">
            <v>1.96</v>
          </cell>
        </row>
        <row r="70">
          <cell r="A70" t="str">
            <v>Laja</v>
          </cell>
          <cell r="B70">
            <v>6488.74</v>
          </cell>
        </row>
        <row r="71">
          <cell r="A71" t="str">
            <v>Lampa</v>
          </cell>
          <cell r="B71">
            <v>34398</v>
          </cell>
        </row>
        <row r="72">
          <cell r="A72" t="str">
            <v>Lanco</v>
          </cell>
          <cell r="B72">
            <v>4321</v>
          </cell>
        </row>
        <row r="73">
          <cell r="A73" t="str">
            <v>Las Cabras</v>
          </cell>
          <cell r="B73">
            <v>9015.42</v>
          </cell>
        </row>
        <row r="74">
          <cell r="A74" t="str">
            <v>Las Condes</v>
          </cell>
          <cell r="B74">
            <v>121185.32</v>
          </cell>
        </row>
        <row r="75">
          <cell r="A75" t="str">
            <v>Lautaro</v>
          </cell>
          <cell r="B75">
            <v>7275</v>
          </cell>
        </row>
        <row r="76">
          <cell r="A76" t="str">
            <v>Limache</v>
          </cell>
          <cell r="B76">
            <v>16848.5</v>
          </cell>
        </row>
        <row r="77">
          <cell r="A77" t="str">
            <v>Llanquihue</v>
          </cell>
          <cell r="B77">
            <v>4288.38</v>
          </cell>
        </row>
        <row r="78">
          <cell r="A78" t="str">
            <v>Lo Barnechea</v>
          </cell>
          <cell r="B78">
            <v>47902.090000000004</v>
          </cell>
        </row>
        <row r="79">
          <cell r="A79" t="str">
            <v>Lo Espejo</v>
          </cell>
          <cell r="B79">
            <v>54509.2</v>
          </cell>
        </row>
        <row r="80">
          <cell r="A80" t="str">
            <v>Lo Prado</v>
          </cell>
          <cell r="B80">
            <v>41870.699999999997</v>
          </cell>
        </row>
        <row r="81">
          <cell r="A81" t="str">
            <v>Los Alamos</v>
          </cell>
          <cell r="B81">
            <v>8180.48</v>
          </cell>
        </row>
        <row r="82">
          <cell r="A82" t="str">
            <v>Los Ángeles</v>
          </cell>
          <cell r="B82">
            <v>80230.080000000002</v>
          </cell>
        </row>
        <row r="83">
          <cell r="A83" t="str">
            <v>Los Lagos</v>
          </cell>
          <cell r="B83">
            <v>5.72</v>
          </cell>
        </row>
        <row r="84">
          <cell r="A84" t="str">
            <v>Los Muermos</v>
          </cell>
          <cell r="B84">
            <v>1800</v>
          </cell>
        </row>
        <row r="85">
          <cell r="A85" t="str">
            <v>Los Vilos</v>
          </cell>
          <cell r="B85">
            <v>22850</v>
          </cell>
        </row>
        <row r="86">
          <cell r="A86" t="str">
            <v>Machalí</v>
          </cell>
          <cell r="B86">
            <v>19111.68</v>
          </cell>
        </row>
        <row r="87">
          <cell r="A87" t="str">
            <v>Macul</v>
          </cell>
          <cell r="B87">
            <v>54245</v>
          </cell>
        </row>
        <row r="88">
          <cell r="A88" t="str">
            <v>Máfil</v>
          </cell>
          <cell r="B88">
            <v>1916.45</v>
          </cell>
        </row>
        <row r="89">
          <cell r="A89" t="str">
            <v>Malloa</v>
          </cell>
          <cell r="B89">
            <v>3910</v>
          </cell>
        </row>
        <row r="90">
          <cell r="A90" t="str">
            <v>Mariquina</v>
          </cell>
          <cell r="B90">
            <v>6987</v>
          </cell>
        </row>
        <row r="91">
          <cell r="A91" t="str">
            <v>Maullín</v>
          </cell>
          <cell r="B91">
            <v>5890</v>
          </cell>
        </row>
        <row r="92">
          <cell r="A92" t="str">
            <v>Mejillones</v>
          </cell>
          <cell r="B92">
            <v>4178.76</v>
          </cell>
        </row>
        <row r="93">
          <cell r="A93" t="str">
            <v>Nacimiento</v>
          </cell>
          <cell r="B93">
            <v>1</v>
          </cell>
        </row>
        <row r="94">
          <cell r="A94" t="str">
            <v>Natales</v>
          </cell>
          <cell r="B94">
            <v>29136</v>
          </cell>
        </row>
        <row r="95">
          <cell r="A95" t="str">
            <v>Negrete</v>
          </cell>
          <cell r="B95">
            <v>2115.2199999999998</v>
          </cell>
        </row>
        <row r="96">
          <cell r="A96" t="str">
            <v>Nueva Imperial</v>
          </cell>
          <cell r="B96">
            <v>12936</v>
          </cell>
        </row>
        <row r="97">
          <cell r="A97" t="str">
            <v>Ñiquén</v>
          </cell>
          <cell r="B97">
            <v>1632.8</v>
          </cell>
        </row>
        <row r="98">
          <cell r="A98" t="str">
            <v>Ñuñoa</v>
          </cell>
          <cell r="B98">
            <v>80631.789999999994</v>
          </cell>
        </row>
        <row r="99">
          <cell r="A99" t="str">
            <v>Olivar</v>
          </cell>
          <cell r="B99">
            <v>4241.16</v>
          </cell>
        </row>
        <row r="100">
          <cell r="A100" t="str">
            <v>Ollagüe</v>
          </cell>
          <cell r="B100">
            <v>300</v>
          </cell>
        </row>
        <row r="101">
          <cell r="A101" t="str">
            <v>Olmué</v>
          </cell>
          <cell r="B101">
            <v>5513.08</v>
          </cell>
        </row>
        <row r="102">
          <cell r="A102" t="str">
            <v>Osorno</v>
          </cell>
          <cell r="B102">
            <v>68975</v>
          </cell>
        </row>
        <row r="103">
          <cell r="A103" t="str">
            <v>Ovalle</v>
          </cell>
          <cell r="B103">
            <v>48070.559999999998</v>
          </cell>
        </row>
        <row r="104">
          <cell r="A104" t="str">
            <v>Padre Hurtado</v>
          </cell>
          <cell r="B104">
            <v>30155.95</v>
          </cell>
        </row>
        <row r="105">
          <cell r="A105" t="str">
            <v>Padre Las Casas</v>
          </cell>
          <cell r="B105">
            <v>14776.64</v>
          </cell>
        </row>
        <row r="106">
          <cell r="A106" t="str">
            <v>Paiguano</v>
          </cell>
          <cell r="B106">
            <v>3500</v>
          </cell>
        </row>
        <row r="107">
          <cell r="A107" t="str">
            <v>Paillaco</v>
          </cell>
          <cell r="B107">
            <v>3910</v>
          </cell>
        </row>
        <row r="108">
          <cell r="A108" t="str">
            <v>Palmilla</v>
          </cell>
          <cell r="B108">
            <v>2687.74</v>
          </cell>
        </row>
        <row r="109">
          <cell r="A109" t="str">
            <v>Panguipulli</v>
          </cell>
          <cell r="B109">
            <v>9480</v>
          </cell>
        </row>
        <row r="110">
          <cell r="A110" t="str">
            <v>Panquehue</v>
          </cell>
          <cell r="B110">
            <v>2398.75</v>
          </cell>
        </row>
        <row r="111">
          <cell r="A111" t="str">
            <v>Paredones</v>
          </cell>
          <cell r="B111">
            <v>1175</v>
          </cell>
        </row>
        <row r="112">
          <cell r="A112" t="str">
            <v>Parral</v>
          </cell>
          <cell r="B112">
            <v>12747.65</v>
          </cell>
        </row>
        <row r="113">
          <cell r="A113" t="str">
            <v>Pencahue</v>
          </cell>
          <cell r="B113">
            <v>160</v>
          </cell>
        </row>
        <row r="114">
          <cell r="A114" t="str">
            <v>Penco</v>
          </cell>
          <cell r="B114">
            <v>20519.91</v>
          </cell>
        </row>
        <row r="115">
          <cell r="A115" t="str">
            <v>Peñalolén</v>
          </cell>
          <cell r="B115">
            <v>120651</v>
          </cell>
        </row>
        <row r="116">
          <cell r="A116" t="str">
            <v>Perquenco</v>
          </cell>
          <cell r="B116">
            <v>1152</v>
          </cell>
        </row>
        <row r="117">
          <cell r="A117" t="str">
            <v>Pica</v>
          </cell>
          <cell r="B117">
            <v>2545.6</v>
          </cell>
        </row>
        <row r="118">
          <cell r="A118" t="str">
            <v>Pichilemu</v>
          </cell>
          <cell r="B118">
            <v>23935</v>
          </cell>
        </row>
        <row r="119">
          <cell r="A119" t="str">
            <v>Pinto</v>
          </cell>
          <cell r="B119">
            <v>3223.16</v>
          </cell>
        </row>
        <row r="120">
          <cell r="A120" t="str">
            <v>Pirque</v>
          </cell>
          <cell r="B120">
            <v>8.24</v>
          </cell>
        </row>
        <row r="121">
          <cell r="A121" t="str">
            <v>Portezuelo</v>
          </cell>
          <cell r="B121">
            <v>672.09</v>
          </cell>
        </row>
        <row r="122">
          <cell r="A122" t="str">
            <v>Porvenir</v>
          </cell>
          <cell r="B122">
            <v>6200</v>
          </cell>
        </row>
        <row r="123">
          <cell r="A123" t="str">
            <v>Providencia</v>
          </cell>
          <cell r="B123">
            <v>78500</v>
          </cell>
        </row>
        <row r="124">
          <cell r="A124" t="str">
            <v>Pucón</v>
          </cell>
          <cell r="B124">
            <v>9634</v>
          </cell>
        </row>
        <row r="125">
          <cell r="A125" t="str">
            <v>Puente Alto</v>
          </cell>
          <cell r="B125">
            <v>244634.5</v>
          </cell>
        </row>
        <row r="126">
          <cell r="A126" t="str">
            <v>Puerto Montt</v>
          </cell>
          <cell r="B126">
            <v>79563.040000000008</v>
          </cell>
        </row>
        <row r="127">
          <cell r="A127" t="str">
            <v>Puerto Varas</v>
          </cell>
          <cell r="B127">
            <v>12104.73</v>
          </cell>
        </row>
        <row r="128">
          <cell r="A128" t="str">
            <v>Punitaqui</v>
          </cell>
          <cell r="B128">
            <v>5570.5</v>
          </cell>
        </row>
        <row r="129">
          <cell r="A129" t="str">
            <v>Punta Arenas</v>
          </cell>
          <cell r="B129">
            <v>49041</v>
          </cell>
        </row>
        <row r="130">
          <cell r="A130" t="str">
            <v>Purranque</v>
          </cell>
          <cell r="B130">
            <v>6656</v>
          </cell>
        </row>
        <row r="131">
          <cell r="A131" t="str">
            <v>Putre</v>
          </cell>
          <cell r="B131">
            <v>1300</v>
          </cell>
        </row>
        <row r="132">
          <cell r="A132" t="str">
            <v>Quellón</v>
          </cell>
          <cell r="B132">
            <v>12097.52</v>
          </cell>
        </row>
        <row r="133">
          <cell r="A133" t="str">
            <v>Quilaco</v>
          </cell>
          <cell r="B133">
            <v>768.78</v>
          </cell>
        </row>
        <row r="134">
          <cell r="A134" t="str">
            <v>Quillota</v>
          </cell>
          <cell r="B134">
            <v>53080</v>
          </cell>
        </row>
        <row r="135">
          <cell r="A135" t="str">
            <v>Quinta de Tilcoco</v>
          </cell>
          <cell r="B135">
            <v>3572.71</v>
          </cell>
        </row>
        <row r="136">
          <cell r="A136" t="str">
            <v>Quintero</v>
          </cell>
          <cell r="B136">
            <v>22411</v>
          </cell>
        </row>
        <row r="137">
          <cell r="A137" t="str">
            <v>Rancagua</v>
          </cell>
          <cell r="B137">
            <v>100429.55</v>
          </cell>
        </row>
        <row r="138">
          <cell r="A138" t="str">
            <v>Rauco</v>
          </cell>
          <cell r="B138">
            <v>2074</v>
          </cell>
        </row>
        <row r="139">
          <cell r="A139" t="str">
            <v>Recoleta</v>
          </cell>
          <cell r="B139">
            <v>82540.3</v>
          </cell>
        </row>
        <row r="140">
          <cell r="A140" t="str">
            <v>Requínoa</v>
          </cell>
          <cell r="B140">
            <v>8887.7800000000007</v>
          </cell>
        </row>
        <row r="141">
          <cell r="A141" t="str">
            <v>Río Claro</v>
          </cell>
          <cell r="B141">
            <v>3350.55</v>
          </cell>
        </row>
        <row r="142">
          <cell r="A142" t="str">
            <v>Río Hurtado</v>
          </cell>
          <cell r="B142">
            <v>883.88</v>
          </cell>
        </row>
        <row r="143">
          <cell r="A143" t="str">
            <v>Río Negro</v>
          </cell>
          <cell r="B143">
            <v>3107</v>
          </cell>
        </row>
        <row r="144">
          <cell r="A144" t="str">
            <v>Romeral</v>
          </cell>
          <cell r="B144">
            <v>3754.47</v>
          </cell>
        </row>
        <row r="145">
          <cell r="A145" t="str">
            <v>Saavedra</v>
          </cell>
          <cell r="B145">
            <v>5100</v>
          </cell>
        </row>
        <row r="146">
          <cell r="A146" t="str">
            <v>Salamanca</v>
          </cell>
          <cell r="B146">
            <v>8112.34</v>
          </cell>
        </row>
        <row r="147">
          <cell r="A147" t="str">
            <v>San Clemente</v>
          </cell>
          <cell r="B147">
            <v>11265600</v>
          </cell>
        </row>
        <row r="148">
          <cell r="A148" t="str">
            <v>San Esteban</v>
          </cell>
          <cell r="B148">
            <v>5383</v>
          </cell>
        </row>
        <row r="149">
          <cell r="A149" t="str">
            <v>San Felipe</v>
          </cell>
          <cell r="B149">
            <v>31395.55</v>
          </cell>
        </row>
        <row r="150">
          <cell r="A150" t="str">
            <v>San Fernando</v>
          </cell>
          <cell r="B150">
            <v>27394.799999999999</v>
          </cell>
        </row>
        <row r="151">
          <cell r="A151" t="str">
            <v>San José de Maipo</v>
          </cell>
          <cell r="B151">
            <v>8003.07</v>
          </cell>
        </row>
        <row r="152">
          <cell r="A152" t="str">
            <v>San Juan de la Costa</v>
          </cell>
          <cell r="B152">
            <v>2263</v>
          </cell>
        </row>
        <row r="153">
          <cell r="A153" t="str">
            <v>San Miguel</v>
          </cell>
          <cell r="B153">
            <v>45663.51</v>
          </cell>
        </row>
        <row r="154">
          <cell r="A154" t="str">
            <v>San Nicolás</v>
          </cell>
          <cell r="B154">
            <v>2450.5700000000002</v>
          </cell>
        </row>
        <row r="155">
          <cell r="A155" t="str">
            <v>San Pablo</v>
          </cell>
          <cell r="B155">
            <v>2511</v>
          </cell>
        </row>
        <row r="156">
          <cell r="A156" t="str">
            <v>San Pedro de la Paz</v>
          </cell>
          <cell r="B156">
            <v>43558.45</v>
          </cell>
        </row>
        <row r="157">
          <cell r="A157" t="str">
            <v>San Rosendo</v>
          </cell>
          <cell r="B157">
            <v>1040</v>
          </cell>
        </row>
        <row r="158">
          <cell r="A158" t="str">
            <v>Santa Bárbara</v>
          </cell>
          <cell r="B158">
            <v>3258</v>
          </cell>
        </row>
        <row r="159">
          <cell r="A159" t="str">
            <v>Santa Juana</v>
          </cell>
          <cell r="B159">
            <v>3585.43</v>
          </cell>
        </row>
        <row r="160">
          <cell r="A160" t="str">
            <v>Santo Domingo</v>
          </cell>
          <cell r="B160">
            <v>6892</v>
          </cell>
        </row>
        <row r="161">
          <cell r="A161" t="str">
            <v>Sierra Gorda</v>
          </cell>
          <cell r="B161">
            <v>5638</v>
          </cell>
        </row>
        <row r="162">
          <cell r="A162" t="str">
            <v>Talagante</v>
          </cell>
          <cell r="B162">
            <v>28038</v>
          </cell>
        </row>
        <row r="163">
          <cell r="A163" t="str">
            <v>Talca</v>
          </cell>
          <cell r="B163">
            <v>99463.99</v>
          </cell>
        </row>
        <row r="164">
          <cell r="A164" t="str">
            <v>Talcahuano</v>
          </cell>
          <cell r="B164">
            <v>58405.26</v>
          </cell>
        </row>
        <row r="165">
          <cell r="A165" t="str">
            <v>Teno</v>
          </cell>
          <cell r="B165">
            <v>7104.49</v>
          </cell>
        </row>
        <row r="166">
          <cell r="A166" t="str">
            <v>Tiltil</v>
          </cell>
          <cell r="B166">
            <v>5.89</v>
          </cell>
        </row>
        <row r="167">
          <cell r="A167" t="str">
            <v>Tocopilla</v>
          </cell>
          <cell r="B167">
            <v>12372</v>
          </cell>
        </row>
        <row r="168">
          <cell r="A168" t="str">
            <v>Toltén</v>
          </cell>
          <cell r="B168">
            <v>4415</v>
          </cell>
        </row>
        <row r="169">
          <cell r="A169" t="str">
            <v>Tomé</v>
          </cell>
          <cell r="B169">
            <v>16580</v>
          </cell>
        </row>
        <row r="170">
          <cell r="A170" t="str">
            <v>Traiguén</v>
          </cell>
          <cell r="B170">
            <v>8381</v>
          </cell>
        </row>
        <row r="171">
          <cell r="A171" t="str">
            <v>Valdivia</v>
          </cell>
          <cell r="B171">
            <v>100133.9</v>
          </cell>
        </row>
        <row r="172">
          <cell r="A172" t="str">
            <v>Vallenar</v>
          </cell>
          <cell r="B172">
            <v>27625.32</v>
          </cell>
        </row>
        <row r="173">
          <cell r="A173" t="str">
            <v>Valparaíso</v>
          </cell>
          <cell r="B173">
            <v>136421.45000000001</v>
          </cell>
        </row>
        <row r="174">
          <cell r="A174" t="str">
            <v>Vichuquén</v>
          </cell>
          <cell r="B174">
            <v>1477.38</v>
          </cell>
        </row>
        <row r="175">
          <cell r="A175" t="str">
            <v>Victoria</v>
          </cell>
          <cell r="B175">
            <v>12604.9</v>
          </cell>
        </row>
        <row r="176">
          <cell r="A176" t="str">
            <v>Vicuña</v>
          </cell>
          <cell r="B176">
            <v>15624</v>
          </cell>
        </row>
        <row r="177">
          <cell r="A177" t="str">
            <v>Villa Alegre</v>
          </cell>
          <cell r="B177">
            <v>4205</v>
          </cell>
        </row>
        <row r="178">
          <cell r="A178" t="str">
            <v>Villarrica</v>
          </cell>
          <cell r="B178">
            <v>12912</v>
          </cell>
        </row>
        <row r="179">
          <cell r="A179" t="str">
            <v>Viña del Mar</v>
          </cell>
          <cell r="B179">
            <v>150980</v>
          </cell>
        </row>
        <row r="180">
          <cell r="A180" t="str">
            <v>Vitacura</v>
          </cell>
          <cell r="B180">
            <v>47901</v>
          </cell>
        </row>
        <row r="181">
          <cell r="A181" t="str">
            <v>Yerbas Buenas</v>
          </cell>
          <cell r="B181">
            <v>3094.67</v>
          </cell>
        </row>
        <row r="182">
          <cell r="A182" t="str">
            <v>Yumbel</v>
          </cell>
          <cell r="B182">
            <v>5078.13</v>
          </cell>
        </row>
        <row r="183">
          <cell r="A183" t="str">
            <v>Yungay</v>
          </cell>
          <cell r="B183">
            <v>4678.3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OS_EA_36"/>
      <sheetName val="ENCUESTA"/>
      <sheetName val="TONELADAS_SINADER_ENCUESTA"/>
      <sheetName val="EA_36_INDICADOR"/>
      <sheetName val="GRAFICO"/>
      <sheetName val="EA_36_Porcentaje_reciclaje"/>
    </sheetNames>
    <sheetDataSet>
      <sheetData sheetId="0"/>
      <sheetData sheetId="1"/>
      <sheetData sheetId="2">
        <row r="1">
          <cell r="A1" t="str">
            <v>CÓDIGO COMUNA</v>
          </cell>
          <cell r="B1" t="str">
            <v>TONELADAS SINADER 2016</v>
          </cell>
          <cell r="C1" t="str">
            <v>KILOS ANUALES (2016)</v>
          </cell>
          <cell r="D1" t="str">
            <v>TONELADAS ANUALES (2016)</v>
          </cell>
        </row>
        <row r="2">
          <cell r="A2">
            <v>11101</v>
          </cell>
          <cell r="B2">
            <v>21285</v>
          </cell>
          <cell r="C2">
            <v>21285000</v>
          </cell>
          <cell r="D2">
            <v>21285</v>
          </cell>
        </row>
        <row r="3">
          <cell r="A3">
            <v>9101</v>
          </cell>
          <cell r="B3" t="str">
            <v/>
          </cell>
          <cell r="C3">
            <v>93692000</v>
          </cell>
          <cell r="D3">
            <v>93692</v>
          </cell>
        </row>
        <row r="4">
          <cell r="A4">
            <v>9201</v>
          </cell>
          <cell r="B4" t="str">
            <v/>
          </cell>
          <cell r="C4" t="str">
            <v/>
          </cell>
          <cell r="D4" t="str">
            <v/>
          </cell>
        </row>
        <row r="5">
          <cell r="A5">
            <v>8301</v>
          </cell>
          <cell r="B5">
            <v>80230.080000000002</v>
          </cell>
          <cell r="C5">
            <v>80230080</v>
          </cell>
          <cell r="D5">
            <v>80230.080000000002</v>
          </cell>
        </row>
        <row r="6">
          <cell r="A6">
            <v>8103</v>
          </cell>
          <cell r="B6" t="str">
            <v/>
          </cell>
          <cell r="C6">
            <v>31178000</v>
          </cell>
          <cell r="D6">
            <v>31178</v>
          </cell>
        </row>
        <row r="7">
          <cell r="A7">
            <v>8112</v>
          </cell>
          <cell r="B7" t="str">
            <v/>
          </cell>
          <cell r="C7" t="str">
            <v/>
          </cell>
          <cell r="D7" t="str">
            <v/>
          </cell>
        </row>
        <row r="8">
          <cell r="A8">
            <v>8102</v>
          </cell>
          <cell r="B8" t="str">
            <v/>
          </cell>
          <cell r="C8" t="str">
            <v/>
          </cell>
          <cell r="D8" t="str">
            <v/>
          </cell>
        </row>
        <row r="9">
          <cell r="A9">
            <v>8106</v>
          </cell>
          <cell r="B9" t="str">
            <v/>
          </cell>
          <cell r="C9" t="str">
            <v/>
          </cell>
          <cell r="D9" t="str">
            <v/>
          </cell>
        </row>
        <row r="10">
          <cell r="A10">
            <v>8406</v>
          </cell>
          <cell r="B10" t="str">
            <v/>
          </cell>
          <cell r="C10">
            <v>9023000</v>
          </cell>
          <cell r="D10">
            <v>9023</v>
          </cell>
        </row>
        <row r="11">
          <cell r="A11">
            <v>8416</v>
          </cell>
          <cell r="B11" t="str">
            <v/>
          </cell>
          <cell r="C11">
            <v>14400000</v>
          </cell>
          <cell r="D11">
            <v>14400</v>
          </cell>
        </row>
        <row r="12">
          <cell r="A12">
            <v>7401</v>
          </cell>
          <cell r="B12" t="str">
            <v/>
          </cell>
          <cell r="C12" t="str">
            <v/>
          </cell>
          <cell r="D12" t="str">
            <v/>
          </cell>
        </row>
        <row r="13">
          <cell r="A13">
            <v>7105</v>
          </cell>
          <cell r="B13" t="str">
            <v/>
          </cell>
          <cell r="C13" t="str">
            <v/>
          </cell>
          <cell r="D13" t="str">
            <v/>
          </cell>
        </row>
        <row r="14">
          <cell r="A14">
            <v>6115</v>
          </cell>
          <cell r="B14" t="str">
            <v/>
          </cell>
          <cell r="C14">
            <v>18627000</v>
          </cell>
          <cell r="D14">
            <v>18627</v>
          </cell>
        </row>
        <row r="15">
          <cell r="A15">
            <v>13501</v>
          </cell>
          <cell r="B15" t="str">
            <v/>
          </cell>
          <cell r="C15" t="str">
            <v/>
          </cell>
          <cell r="D15" t="str">
            <v/>
          </cell>
        </row>
        <row r="16">
          <cell r="A16">
            <v>13104</v>
          </cell>
          <cell r="B16" t="str">
            <v/>
          </cell>
          <cell r="C16">
            <v>69083000</v>
          </cell>
          <cell r="D16">
            <v>69083</v>
          </cell>
        </row>
        <row r="17">
          <cell r="A17">
            <v>13110</v>
          </cell>
          <cell r="B17" t="str">
            <v/>
          </cell>
          <cell r="C17">
            <v>182766000</v>
          </cell>
          <cell r="D17">
            <v>182766</v>
          </cell>
        </row>
        <row r="18">
          <cell r="A18">
            <v>13119</v>
          </cell>
          <cell r="B18" t="str">
            <v/>
          </cell>
          <cell r="C18" t="str">
            <v/>
          </cell>
          <cell r="D18" t="str">
            <v/>
          </cell>
        </row>
        <row r="19">
          <cell r="A19">
            <v>13121</v>
          </cell>
          <cell r="B19" t="str">
            <v/>
          </cell>
          <cell r="C19" t="str">
            <v/>
          </cell>
          <cell r="D19" t="str">
            <v/>
          </cell>
        </row>
        <row r="20">
          <cell r="A20">
            <v>13124</v>
          </cell>
          <cell r="B20" t="str">
            <v/>
          </cell>
          <cell r="C20" t="str">
            <v/>
          </cell>
          <cell r="D20" t="str">
            <v/>
          </cell>
        </row>
        <row r="21">
          <cell r="A21">
            <v>13125</v>
          </cell>
          <cell r="B21" t="str">
            <v/>
          </cell>
          <cell r="C21">
            <v>101872000</v>
          </cell>
          <cell r="D21">
            <v>101872</v>
          </cell>
        </row>
        <row r="22">
          <cell r="A22">
            <v>13126</v>
          </cell>
          <cell r="B22" t="str">
            <v/>
          </cell>
          <cell r="C22" t="str">
            <v/>
          </cell>
          <cell r="D22" t="str">
            <v/>
          </cell>
        </row>
        <row r="23">
          <cell r="A23">
            <v>13128</v>
          </cell>
          <cell r="B23" t="str">
            <v/>
          </cell>
          <cell r="C23">
            <v>70030000</v>
          </cell>
          <cell r="D23">
            <v>70030</v>
          </cell>
        </row>
        <row r="24">
          <cell r="A24">
            <v>13129</v>
          </cell>
          <cell r="B24" t="str">
            <v/>
          </cell>
          <cell r="C24" t="str">
            <v/>
          </cell>
          <cell r="D24" t="str">
            <v/>
          </cell>
        </row>
        <row r="25">
          <cell r="A25">
            <v>13131</v>
          </cell>
          <cell r="B25" t="str">
            <v/>
          </cell>
          <cell r="C25" t="str">
            <v/>
          </cell>
          <cell r="D25" t="str">
            <v/>
          </cell>
        </row>
        <row r="26">
          <cell r="A26">
            <v>13602</v>
          </cell>
          <cell r="B26" t="str">
            <v/>
          </cell>
          <cell r="C26" t="str">
            <v/>
          </cell>
          <cell r="D26" t="str">
            <v/>
          </cell>
        </row>
        <row r="27">
          <cell r="A27">
            <v>13603</v>
          </cell>
          <cell r="B27" t="str">
            <v/>
          </cell>
          <cell r="C27" t="str">
            <v/>
          </cell>
          <cell r="D27" t="str">
            <v/>
          </cell>
        </row>
        <row r="28">
          <cell r="A28">
            <v>13605</v>
          </cell>
          <cell r="B28" t="str">
            <v/>
          </cell>
          <cell r="C28" t="str">
            <v/>
          </cell>
          <cell r="D28" t="str">
            <v/>
          </cell>
        </row>
        <row r="29">
          <cell r="A29">
            <v>13401</v>
          </cell>
          <cell r="B29" t="str">
            <v/>
          </cell>
          <cell r="C29" t="str">
            <v/>
          </cell>
          <cell r="D29" t="str">
            <v/>
          </cell>
        </row>
        <row r="30">
          <cell r="A30">
            <v>13106</v>
          </cell>
          <cell r="B30" t="str">
            <v/>
          </cell>
          <cell r="C30" t="str">
            <v/>
          </cell>
          <cell r="D30" t="str">
            <v/>
          </cell>
        </row>
        <row r="31">
          <cell r="A31">
            <v>13108</v>
          </cell>
          <cell r="B31" t="str">
            <v/>
          </cell>
          <cell r="C31" t="str">
            <v/>
          </cell>
          <cell r="D31" t="str">
            <v/>
          </cell>
        </row>
        <row r="32">
          <cell r="A32">
            <v>13101</v>
          </cell>
          <cell r="B32" t="str">
            <v/>
          </cell>
          <cell r="C32">
            <v>196330000</v>
          </cell>
          <cell r="D32">
            <v>196330</v>
          </cell>
        </row>
        <row r="33">
          <cell r="A33">
            <v>13404</v>
          </cell>
          <cell r="B33" t="str">
            <v/>
          </cell>
          <cell r="C33" t="str">
            <v/>
          </cell>
          <cell r="D33" t="str">
            <v/>
          </cell>
        </row>
        <row r="34">
          <cell r="A34">
            <v>5601</v>
          </cell>
          <cell r="B34" t="str">
            <v/>
          </cell>
          <cell r="C34" t="str">
            <v/>
          </cell>
          <cell r="D34" t="str">
            <v/>
          </cell>
        </row>
        <row r="35">
          <cell r="A35">
            <v>5603</v>
          </cell>
          <cell r="B35" t="str">
            <v/>
          </cell>
          <cell r="C35" t="str">
            <v/>
          </cell>
          <cell r="D35" t="str">
            <v/>
          </cell>
        </row>
        <row r="36">
          <cell r="A36">
            <v>5803</v>
          </cell>
          <cell r="B36">
            <v>5513.08</v>
          </cell>
          <cell r="C36">
            <v>5513080</v>
          </cell>
          <cell r="D36">
            <v>5513.08</v>
          </cell>
        </row>
        <row r="37">
          <cell r="A37">
            <v>5801</v>
          </cell>
          <cell r="B37" t="str">
            <v/>
          </cell>
          <cell r="C37" t="str">
            <v/>
          </cell>
          <cell r="D37" t="str">
            <v/>
          </cell>
        </row>
        <row r="38">
          <cell r="A38">
            <v>5804</v>
          </cell>
          <cell r="B38" t="str">
            <v/>
          </cell>
          <cell r="C38">
            <v>57684000</v>
          </cell>
          <cell r="D38">
            <v>57684</v>
          </cell>
        </row>
        <row r="39">
          <cell r="A39">
            <v>5105</v>
          </cell>
          <cell r="B39" t="str">
            <v/>
          </cell>
          <cell r="C39">
            <v>6507000</v>
          </cell>
          <cell r="D39">
            <v>6507</v>
          </cell>
        </row>
        <row r="40">
          <cell r="A40">
            <v>5502</v>
          </cell>
          <cell r="B40" t="str">
            <v/>
          </cell>
          <cell r="C40" t="str">
            <v/>
          </cell>
          <cell r="D40" t="str">
            <v/>
          </cell>
        </row>
        <row r="41">
          <cell r="A41">
            <v>5504</v>
          </cell>
          <cell r="B41" t="str">
            <v/>
          </cell>
          <cell r="C41" t="str">
            <v/>
          </cell>
          <cell r="D41" t="str">
            <v/>
          </cell>
        </row>
        <row r="42">
          <cell r="A42">
            <v>5301</v>
          </cell>
          <cell r="B42" t="str">
            <v/>
          </cell>
          <cell r="C42" t="str">
            <v/>
          </cell>
          <cell r="D42" t="str">
            <v/>
          </cell>
        </row>
        <row r="43">
          <cell r="A43">
            <v>3103</v>
          </cell>
          <cell r="B43" t="str">
            <v/>
          </cell>
          <cell r="C43" t="str">
            <v/>
          </cell>
          <cell r="D43" t="str">
            <v/>
          </cell>
        </row>
        <row r="44">
          <cell r="A44">
            <v>3101</v>
          </cell>
          <cell r="B44" t="str">
            <v/>
          </cell>
          <cell r="C44" t="str">
            <v/>
          </cell>
          <cell r="D44" t="str">
            <v/>
          </cell>
        </row>
        <row r="45">
          <cell r="A45">
            <v>2101</v>
          </cell>
          <cell r="B45" t="str">
            <v/>
          </cell>
          <cell r="C45" t="str">
            <v/>
          </cell>
          <cell r="D45" t="str">
            <v/>
          </cell>
        </row>
        <row r="46">
          <cell r="A46">
            <v>2201</v>
          </cell>
          <cell r="B46" t="str">
            <v/>
          </cell>
          <cell r="C46" t="str">
            <v/>
          </cell>
          <cell r="D46" t="str">
            <v/>
          </cell>
        </row>
        <row r="47">
          <cell r="A47">
            <v>1107</v>
          </cell>
          <cell r="B47" t="str">
            <v/>
          </cell>
          <cell r="C47" t="str">
            <v/>
          </cell>
          <cell r="D47" t="str">
            <v/>
          </cell>
        </row>
        <row r="48">
          <cell r="A48">
            <v>1101</v>
          </cell>
          <cell r="B48" t="str">
            <v/>
          </cell>
          <cell r="C48" t="str">
            <v/>
          </cell>
          <cell r="D48" t="str">
            <v/>
          </cell>
        </row>
        <row r="49">
          <cell r="A49">
            <v>15101</v>
          </cell>
          <cell r="B49" t="str">
            <v/>
          </cell>
          <cell r="C49">
            <v>112236000</v>
          </cell>
          <cell r="D49">
            <v>112236</v>
          </cell>
        </row>
        <row r="50">
          <cell r="A50">
            <v>13201</v>
          </cell>
          <cell r="B50">
            <v>244634.5</v>
          </cell>
          <cell r="C50">
            <v>244634500</v>
          </cell>
          <cell r="D50">
            <v>244634.5</v>
          </cell>
        </row>
        <row r="51">
          <cell r="A51">
            <v>5109</v>
          </cell>
          <cell r="B51">
            <v>150980</v>
          </cell>
          <cell r="C51">
            <v>150980000</v>
          </cell>
          <cell r="D51">
            <v>150980</v>
          </cell>
        </row>
        <row r="52">
          <cell r="A52">
            <v>5101</v>
          </cell>
          <cell r="B52">
            <v>136421.45000000001</v>
          </cell>
          <cell r="C52">
            <v>136421450</v>
          </cell>
          <cell r="D52">
            <v>136421.45000000001</v>
          </cell>
        </row>
        <row r="53">
          <cell r="A53">
            <v>13114</v>
          </cell>
          <cell r="B53">
            <v>121185.32</v>
          </cell>
          <cell r="C53">
            <v>121185320</v>
          </cell>
          <cell r="D53">
            <v>121185.32</v>
          </cell>
        </row>
        <row r="54">
          <cell r="A54">
            <v>13122</v>
          </cell>
          <cell r="B54">
            <v>120651</v>
          </cell>
          <cell r="C54">
            <v>120651000</v>
          </cell>
          <cell r="D54">
            <v>120651</v>
          </cell>
        </row>
        <row r="55">
          <cell r="A55">
            <v>8101</v>
          </cell>
          <cell r="B55">
            <v>110000</v>
          </cell>
          <cell r="C55">
            <v>110000000</v>
          </cell>
          <cell r="D55">
            <v>110000</v>
          </cell>
        </row>
        <row r="56">
          <cell r="A56">
            <v>6101</v>
          </cell>
          <cell r="B56">
            <v>100429.55</v>
          </cell>
          <cell r="C56">
            <v>100429550</v>
          </cell>
          <cell r="D56">
            <v>100429.55</v>
          </cell>
        </row>
        <row r="57">
          <cell r="A57">
            <v>14101</v>
          </cell>
          <cell r="B57">
            <v>100133.9</v>
          </cell>
          <cell r="C57">
            <v>100133900</v>
          </cell>
          <cell r="D57">
            <v>100133.9</v>
          </cell>
        </row>
        <row r="58">
          <cell r="A58">
            <v>7101</v>
          </cell>
          <cell r="B58">
            <v>99463.99</v>
          </cell>
          <cell r="C58">
            <v>99463990</v>
          </cell>
          <cell r="D58">
            <v>99463.99</v>
          </cell>
        </row>
        <row r="59">
          <cell r="A59">
            <v>4102</v>
          </cell>
          <cell r="B59">
            <v>96336</v>
          </cell>
          <cell r="C59">
            <v>96336000</v>
          </cell>
          <cell r="D59">
            <v>96336</v>
          </cell>
        </row>
        <row r="60">
          <cell r="A60">
            <v>13112</v>
          </cell>
          <cell r="B60">
            <v>90431.41</v>
          </cell>
          <cell r="C60">
            <v>90431410</v>
          </cell>
          <cell r="D60">
            <v>90431.41</v>
          </cell>
        </row>
        <row r="61">
          <cell r="A61">
            <v>4101</v>
          </cell>
          <cell r="B61">
            <v>85380.09</v>
          </cell>
          <cell r="C61">
            <v>85380090</v>
          </cell>
          <cell r="D61">
            <v>85380.09</v>
          </cell>
        </row>
        <row r="62">
          <cell r="A62">
            <v>13105</v>
          </cell>
          <cell r="B62">
            <v>84826</v>
          </cell>
          <cell r="C62">
            <v>84826000</v>
          </cell>
          <cell r="D62">
            <v>84826</v>
          </cell>
        </row>
        <row r="63">
          <cell r="A63">
            <v>13127</v>
          </cell>
          <cell r="B63">
            <v>82540.3</v>
          </cell>
          <cell r="C63">
            <v>82540300</v>
          </cell>
          <cell r="D63">
            <v>82540.3</v>
          </cell>
        </row>
        <row r="64">
          <cell r="A64">
            <v>13120</v>
          </cell>
          <cell r="B64">
            <v>80631.789999999994</v>
          </cell>
          <cell r="C64">
            <v>80631790</v>
          </cell>
          <cell r="D64">
            <v>80631.789999999994</v>
          </cell>
        </row>
        <row r="65">
          <cell r="A65">
            <v>10101</v>
          </cell>
          <cell r="B65">
            <v>79563.040000000008</v>
          </cell>
          <cell r="C65">
            <v>79563040.000000015</v>
          </cell>
          <cell r="D65">
            <v>79563.040000000008</v>
          </cell>
        </row>
        <row r="66">
          <cell r="A66">
            <v>13123</v>
          </cell>
          <cell r="B66">
            <v>78500</v>
          </cell>
          <cell r="C66">
            <v>78500000</v>
          </cell>
          <cell r="D66">
            <v>78500</v>
          </cell>
        </row>
        <row r="67">
          <cell r="A67">
            <v>8401</v>
          </cell>
          <cell r="B67">
            <v>70538.289999999994</v>
          </cell>
          <cell r="C67">
            <v>70538290</v>
          </cell>
          <cell r="D67">
            <v>70538.289999999994</v>
          </cell>
        </row>
        <row r="68">
          <cell r="A68">
            <v>10301</v>
          </cell>
          <cell r="B68">
            <v>68975</v>
          </cell>
          <cell r="C68">
            <v>68975000</v>
          </cell>
          <cell r="D68">
            <v>68975</v>
          </cell>
        </row>
        <row r="69">
          <cell r="A69">
            <v>13111</v>
          </cell>
          <cell r="B69">
            <v>67274</v>
          </cell>
          <cell r="C69">
            <v>67274000</v>
          </cell>
          <cell r="D69">
            <v>67274</v>
          </cell>
        </row>
        <row r="70">
          <cell r="A70">
            <v>13103</v>
          </cell>
          <cell r="B70">
            <v>64071</v>
          </cell>
          <cell r="C70">
            <v>64071000</v>
          </cell>
          <cell r="D70">
            <v>64071</v>
          </cell>
        </row>
        <row r="71">
          <cell r="A71">
            <v>7301</v>
          </cell>
          <cell r="B71">
            <v>59839</v>
          </cell>
          <cell r="C71">
            <v>59839000</v>
          </cell>
          <cell r="D71">
            <v>59839</v>
          </cell>
        </row>
        <row r="72">
          <cell r="A72">
            <v>8110</v>
          </cell>
          <cell r="B72">
            <v>58405.26</v>
          </cell>
          <cell r="C72">
            <v>58405260</v>
          </cell>
          <cell r="D72">
            <v>58405.26</v>
          </cell>
        </row>
        <row r="73">
          <cell r="A73">
            <v>13107</v>
          </cell>
          <cell r="B73">
            <v>55833.67</v>
          </cell>
          <cell r="C73">
            <v>55833670</v>
          </cell>
          <cell r="D73">
            <v>55833.67</v>
          </cell>
        </row>
        <row r="74">
          <cell r="A74">
            <v>13116</v>
          </cell>
          <cell r="B74">
            <v>54509.2</v>
          </cell>
          <cell r="C74">
            <v>54509200</v>
          </cell>
          <cell r="D74">
            <v>54509.2</v>
          </cell>
        </row>
        <row r="75">
          <cell r="A75">
            <v>13118</v>
          </cell>
          <cell r="B75">
            <v>54245</v>
          </cell>
          <cell r="C75">
            <v>54245000</v>
          </cell>
          <cell r="D75">
            <v>54245</v>
          </cell>
        </row>
        <row r="76">
          <cell r="A76">
            <v>5501</v>
          </cell>
          <cell r="B76">
            <v>53080</v>
          </cell>
          <cell r="C76">
            <v>53080000</v>
          </cell>
          <cell r="D76">
            <v>53080</v>
          </cell>
        </row>
        <row r="77">
          <cell r="A77">
            <v>13301</v>
          </cell>
          <cell r="B77">
            <v>50879.4</v>
          </cell>
          <cell r="C77">
            <v>50879400</v>
          </cell>
          <cell r="D77">
            <v>50879.4</v>
          </cell>
        </row>
        <row r="78">
          <cell r="A78">
            <v>13113</v>
          </cell>
          <cell r="B78">
            <v>49734.83</v>
          </cell>
          <cell r="C78">
            <v>49734830</v>
          </cell>
          <cell r="D78">
            <v>49734.83</v>
          </cell>
        </row>
        <row r="79">
          <cell r="A79">
            <v>12101</v>
          </cell>
          <cell r="B79">
            <v>49041</v>
          </cell>
          <cell r="C79">
            <v>49041000</v>
          </cell>
          <cell r="D79">
            <v>49041</v>
          </cell>
        </row>
        <row r="80">
          <cell r="A80">
            <v>13109</v>
          </cell>
          <cell r="B80">
            <v>48682.6</v>
          </cell>
          <cell r="C80">
            <v>48682600</v>
          </cell>
          <cell r="D80">
            <v>48682.6</v>
          </cell>
        </row>
        <row r="81">
          <cell r="A81">
            <v>4301</v>
          </cell>
          <cell r="B81">
            <v>48070.559999999998</v>
          </cell>
          <cell r="C81">
            <v>48070560</v>
          </cell>
          <cell r="D81">
            <v>48070.559999999998</v>
          </cell>
        </row>
        <row r="82">
          <cell r="A82">
            <v>13115</v>
          </cell>
          <cell r="B82">
            <v>47902.090000000004</v>
          </cell>
          <cell r="C82">
            <v>47902090.000000007</v>
          </cell>
          <cell r="D82">
            <v>47902.090000000011</v>
          </cell>
        </row>
        <row r="83">
          <cell r="A83">
            <v>13132</v>
          </cell>
          <cell r="B83">
            <v>47901</v>
          </cell>
          <cell r="C83">
            <v>47901000</v>
          </cell>
          <cell r="D83">
            <v>47901</v>
          </cell>
        </row>
        <row r="84">
          <cell r="A84">
            <v>13130</v>
          </cell>
          <cell r="B84">
            <v>45663.51</v>
          </cell>
          <cell r="C84">
            <v>45663510</v>
          </cell>
          <cell r="D84">
            <v>45663.51</v>
          </cell>
        </row>
        <row r="85">
          <cell r="A85">
            <v>13102</v>
          </cell>
          <cell r="B85">
            <v>44187</v>
          </cell>
          <cell r="C85">
            <v>44187000</v>
          </cell>
          <cell r="D85">
            <v>44187</v>
          </cell>
        </row>
        <row r="86">
          <cell r="A86">
            <v>8108</v>
          </cell>
          <cell r="B86">
            <v>43558.45</v>
          </cell>
          <cell r="C86">
            <v>43558450</v>
          </cell>
          <cell r="D86">
            <v>43558.45</v>
          </cell>
        </row>
        <row r="87">
          <cell r="A87">
            <v>13402</v>
          </cell>
          <cell r="B87">
            <v>42281</v>
          </cell>
          <cell r="C87">
            <v>42281000</v>
          </cell>
          <cell r="D87">
            <v>42281</v>
          </cell>
        </row>
        <row r="88">
          <cell r="A88">
            <v>13117</v>
          </cell>
          <cell r="B88">
            <v>41870.699999999997</v>
          </cell>
          <cell r="C88">
            <v>41870700</v>
          </cell>
          <cell r="D88">
            <v>41870.699999999997</v>
          </cell>
        </row>
        <row r="89">
          <cell r="A89">
            <v>13302</v>
          </cell>
          <cell r="B89">
            <v>34398</v>
          </cell>
          <cell r="C89">
            <v>34398000</v>
          </cell>
          <cell r="D89">
            <v>34398</v>
          </cell>
        </row>
        <row r="90">
          <cell r="A90">
            <v>5701</v>
          </cell>
          <cell r="B90">
            <v>31395.55</v>
          </cell>
          <cell r="C90">
            <v>31395550</v>
          </cell>
          <cell r="D90">
            <v>31395.55</v>
          </cell>
        </row>
        <row r="91">
          <cell r="A91">
            <v>13604</v>
          </cell>
          <cell r="B91">
            <v>30155.95</v>
          </cell>
          <cell r="C91">
            <v>30155950</v>
          </cell>
          <cell r="D91">
            <v>30155.95</v>
          </cell>
        </row>
        <row r="92">
          <cell r="A92">
            <v>13601</v>
          </cell>
          <cell r="B92">
            <v>28038</v>
          </cell>
          <cell r="C92">
            <v>28038000</v>
          </cell>
          <cell r="D92">
            <v>28038</v>
          </cell>
        </row>
        <row r="93">
          <cell r="A93">
            <v>3301</v>
          </cell>
          <cell r="B93">
            <v>27625.32</v>
          </cell>
          <cell r="C93">
            <v>27625320</v>
          </cell>
          <cell r="D93">
            <v>27625.32</v>
          </cell>
        </row>
        <row r="94">
          <cell r="A94">
            <v>6301</v>
          </cell>
          <cell r="B94">
            <v>27394.799999999999</v>
          </cell>
          <cell r="C94">
            <v>27394800</v>
          </cell>
          <cell r="D94">
            <v>27394.799999999999</v>
          </cell>
        </row>
        <row r="95">
          <cell r="A95">
            <v>10201</v>
          </cell>
          <cell r="B95">
            <v>26055</v>
          </cell>
          <cell r="C95">
            <v>26055000</v>
          </cell>
          <cell r="D95">
            <v>26055</v>
          </cell>
        </row>
        <row r="96">
          <cell r="A96">
            <v>5107</v>
          </cell>
          <cell r="B96">
            <v>22411</v>
          </cell>
          <cell r="C96">
            <v>22411000</v>
          </cell>
          <cell r="D96">
            <v>22411</v>
          </cell>
        </row>
        <row r="97">
          <cell r="A97">
            <v>8107</v>
          </cell>
          <cell r="B97">
            <v>20519.91</v>
          </cell>
          <cell r="C97">
            <v>20519910</v>
          </cell>
          <cell r="D97">
            <v>20519.91</v>
          </cell>
        </row>
        <row r="98">
          <cell r="A98">
            <v>5103</v>
          </cell>
          <cell r="B98">
            <v>19191</v>
          </cell>
          <cell r="C98">
            <v>19191000</v>
          </cell>
          <cell r="D98">
            <v>19191</v>
          </cell>
        </row>
        <row r="99">
          <cell r="A99">
            <v>6108</v>
          </cell>
          <cell r="B99">
            <v>19111.68</v>
          </cell>
          <cell r="C99">
            <v>19111680</v>
          </cell>
          <cell r="D99">
            <v>19111.68</v>
          </cell>
        </row>
        <row r="100">
          <cell r="A100">
            <v>7102</v>
          </cell>
          <cell r="B100">
            <v>18459</v>
          </cell>
          <cell r="C100">
            <v>18459000</v>
          </cell>
          <cell r="D100">
            <v>18459</v>
          </cell>
        </row>
        <row r="101">
          <cell r="A101">
            <v>5802</v>
          </cell>
          <cell r="B101">
            <v>16848.5</v>
          </cell>
          <cell r="C101">
            <v>16848500</v>
          </cell>
          <cell r="D101">
            <v>16848.5</v>
          </cell>
        </row>
        <row r="102">
          <cell r="A102">
            <v>8111</v>
          </cell>
          <cell r="B102">
            <v>16580</v>
          </cell>
          <cell r="C102">
            <v>16580000</v>
          </cell>
          <cell r="D102">
            <v>16580</v>
          </cell>
        </row>
        <row r="103">
          <cell r="A103">
            <v>9112</v>
          </cell>
          <cell r="B103">
            <v>14776.64</v>
          </cell>
          <cell r="C103">
            <v>14776640</v>
          </cell>
          <cell r="D103">
            <v>14776.64</v>
          </cell>
        </row>
        <row r="104">
          <cell r="A104">
            <v>13403</v>
          </cell>
          <cell r="B104">
            <v>13861.81</v>
          </cell>
          <cell r="C104">
            <v>13861810</v>
          </cell>
          <cell r="D104">
            <v>13861.81</v>
          </cell>
        </row>
        <row r="105">
          <cell r="A105">
            <v>9120</v>
          </cell>
          <cell r="B105">
            <v>12912</v>
          </cell>
          <cell r="C105">
            <v>12912000</v>
          </cell>
          <cell r="D105">
            <v>12912</v>
          </cell>
        </row>
        <row r="106">
          <cell r="A106">
            <v>10109</v>
          </cell>
          <cell r="B106">
            <v>12104.73</v>
          </cell>
          <cell r="C106">
            <v>12104730</v>
          </cell>
          <cell r="D106">
            <v>12104.73</v>
          </cell>
        </row>
        <row r="107">
          <cell r="A107">
            <v>5503</v>
          </cell>
          <cell r="B107">
            <v>11450</v>
          </cell>
          <cell r="C107">
            <v>11450000</v>
          </cell>
          <cell r="D107">
            <v>11450</v>
          </cell>
        </row>
        <row r="108">
          <cell r="A108">
            <v>13203</v>
          </cell>
          <cell r="B108">
            <v>8003.07</v>
          </cell>
          <cell r="C108">
            <v>8003070</v>
          </cell>
          <cell r="D108">
            <v>8003.07</v>
          </cell>
        </row>
        <row r="109">
          <cell r="A109">
            <v>5606</v>
          </cell>
          <cell r="B109">
            <v>6892</v>
          </cell>
          <cell r="C109">
            <v>6892000</v>
          </cell>
          <cell r="D109">
            <v>6892</v>
          </cell>
        </row>
        <row r="110">
          <cell r="A110">
            <v>8105</v>
          </cell>
          <cell r="B110">
            <v>6604.78</v>
          </cell>
          <cell r="C110">
            <v>6604780</v>
          </cell>
          <cell r="D110">
            <v>6604.78</v>
          </cell>
        </row>
        <row r="111">
          <cell r="A111">
            <v>5304</v>
          </cell>
          <cell r="B111">
            <v>5383</v>
          </cell>
          <cell r="C111">
            <v>5383000</v>
          </cell>
          <cell r="D111">
            <v>5383</v>
          </cell>
        </row>
        <row r="112">
          <cell r="A112">
            <v>7306</v>
          </cell>
          <cell r="B112">
            <v>3754.47</v>
          </cell>
          <cell r="C112">
            <v>3754470</v>
          </cell>
          <cell r="D112">
            <v>3754.47</v>
          </cell>
        </row>
        <row r="113">
          <cell r="A113">
            <v>8109</v>
          </cell>
          <cell r="B113">
            <v>3585.43</v>
          </cell>
          <cell r="C113">
            <v>3585430</v>
          </cell>
          <cell r="D113">
            <v>3585.43</v>
          </cell>
        </row>
        <row r="114">
          <cell r="A114">
            <v>7305</v>
          </cell>
          <cell r="B114">
            <v>2074</v>
          </cell>
          <cell r="C114">
            <v>2074000</v>
          </cell>
          <cell r="D114">
            <v>2074</v>
          </cell>
        </row>
        <row r="115">
          <cell r="A115">
            <v>5102</v>
          </cell>
          <cell r="B115">
            <v>29.28</v>
          </cell>
          <cell r="C115" t="str">
            <v>-</v>
          </cell>
          <cell r="D115" t="str">
            <v/>
          </cell>
        </row>
        <row r="116">
          <cell r="A116">
            <v>13202</v>
          </cell>
          <cell r="B116">
            <v>8.24</v>
          </cell>
          <cell r="C116" t="str">
            <v>-</v>
          </cell>
          <cell r="D116" t="str">
            <v/>
          </cell>
        </row>
        <row r="117">
          <cell r="A117">
            <v>13303</v>
          </cell>
          <cell r="B117">
            <v>5.89</v>
          </cell>
          <cell r="C117" t="str">
            <v>-</v>
          </cell>
          <cell r="D117" t="str">
            <v/>
          </cell>
        </row>
        <row r="118">
          <cell r="A118">
            <v>8306</v>
          </cell>
          <cell r="B118">
            <v>1</v>
          </cell>
          <cell r="C118" t="str">
            <v>-</v>
          </cell>
          <cell r="D118" t="str">
            <v/>
          </cell>
        </row>
      </sheetData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2"/>
  <sheetViews>
    <sheetView tabSelected="1" zoomScaleNormal="100" zoomScalePageLayoutView="80" workbookViewId="0"/>
  </sheetViews>
  <sheetFormatPr baseColWidth="10" defaultColWidth="30.28515625" defaultRowHeight="12.75" x14ac:dyDescent="0.2"/>
  <cols>
    <col min="1" max="1" width="18.140625" style="4" customWidth="1"/>
    <col min="2" max="2" width="23.5703125" style="4" bestFit="1" customWidth="1"/>
    <col min="3" max="3" width="17" style="4" bestFit="1" customWidth="1"/>
    <col min="4" max="4" width="40.140625" style="4" bestFit="1" customWidth="1"/>
    <col min="5" max="5" width="11.28515625" style="4" bestFit="1" customWidth="1"/>
    <col min="6" max="6" width="20.140625" style="4" bestFit="1" customWidth="1"/>
    <col min="7" max="7" width="30" style="4" bestFit="1" customWidth="1"/>
    <col min="8" max="8" width="16.28515625" style="9" bestFit="1" customWidth="1"/>
    <col min="9" max="9" width="13.42578125" style="9" bestFit="1" customWidth="1"/>
    <col min="10" max="10" width="7.140625" style="9" bestFit="1" customWidth="1"/>
    <col min="11" max="11" width="17.42578125" style="10" bestFit="1" customWidth="1"/>
    <col min="12" max="12" width="13.42578125" style="9" bestFit="1" customWidth="1"/>
    <col min="13" max="13" width="8.85546875" style="9" customWidth="1"/>
    <col min="14" max="14" width="12.28515625" style="10" customWidth="1"/>
    <col min="15" max="15" width="13.42578125" style="9" bestFit="1" customWidth="1"/>
    <col min="16" max="16" width="7.140625" style="9" bestFit="1" customWidth="1"/>
    <col min="17" max="17" width="17.42578125" style="10" bestFit="1" customWidth="1"/>
    <col min="18" max="18" width="13.42578125" style="9" bestFit="1" customWidth="1"/>
    <col min="19" max="19" width="8.85546875" style="9" customWidth="1"/>
    <col min="20" max="20" width="9.42578125" style="9" bestFit="1" customWidth="1"/>
    <col min="21" max="21" width="13.42578125" style="9" bestFit="1" customWidth="1"/>
    <col min="22" max="22" width="8.85546875" style="9" customWidth="1"/>
    <col min="23" max="23" width="10.5703125" style="9" bestFit="1" customWidth="1"/>
    <col min="24" max="24" width="13.42578125" style="9" bestFit="1" customWidth="1"/>
    <col min="25" max="25" width="8.85546875" style="9" customWidth="1"/>
    <col min="26" max="26" width="17.42578125" style="10" bestFit="1" customWidth="1"/>
    <col min="27" max="27" width="13.42578125" style="9" bestFit="1" customWidth="1"/>
    <col min="28" max="28" width="7.140625" style="9" bestFit="1" customWidth="1"/>
    <col min="29" max="29" width="19.5703125" style="10" customWidth="1"/>
    <col min="30" max="30" width="13.42578125" style="9" bestFit="1" customWidth="1"/>
    <col min="31" max="31" width="7.140625" style="9" bestFit="1" customWidth="1"/>
    <col min="32" max="32" width="25.5703125" style="10" bestFit="1" customWidth="1"/>
    <col min="33" max="33" width="13.42578125" style="9" bestFit="1" customWidth="1"/>
    <col min="34" max="34" width="8.85546875" style="9" customWidth="1"/>
    <col min="35" max="35" width="28.5703125" style="10" bestFit="1" customWidth="1"/>
    <col min="36" max="36" width="13.42578125" style="9" bestFit="1" customWidth="1"/>
    <col min="37" max="37" width="7.140625" style="9" bestFit="1" customWidth="1"/>
    <col min="38" max="38" width="10.7109375" style="10" bestFit="1" customWidth="1"/>
    <col min="39" max="39" width="13.42578125" style="9" bestFit="1" customWidth="1"/>
    <col min="40" max="40" width="7.140625" style="9" bestFit="1" customWidth="1"/>
    <col min="41" max="41" width="16.28515625" style="9" bestFit="1" customWidth="1"/>
    <col min="42" max="42" width="13.42578125" style="9" bestFit="1" customWidth="1"/>
    <col min="43" max="43" width="7.140625" style="9" bestFit="1" customWidth="1"/>
    <col min="44" max="16384" width="30.28515625" style="4"/>
  </cols>
  <sheetData>
    <row r="1" spans="1:43" ht="12.95" customHeight="1" x14ac:dyDescent="0.2">
      <c r="A1" s="123" t="s">
        <v>0</v>
      </c>
      <c r="B1" s="141" t="s">
        <v>1</v>
      </c>
      <c r="C1" s="142"/>
      <c r="D1" s="142"/>
      <c r="E1" s="142"/>
      <c r="F1" s="143"/>
      <c r="G1" s="73" t="s">
        <v>2</v>
      </c>
      <c r="H1" s="141" t="s">
        <v>3</v>
      </c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3"/>
      <c r="AC1" s="141" t="s">
        <v>4</v>
      </c>
      <c r="AD1" s="142"/>
      <c r="AE1" s="142"/>
      <c r="AF1" s="142"/>
      <c r="AG1" s="142"/>
      <c r="AH1" s="143"/>
      <c r="AI1" s="141" t="s">
        <v>5</v>
      </c>
      <c r="AJ1" s="142"/>
      <c r="AK1" s="142"/>
      <c r="AL1" s="142"/>
      <c r="AM1" s="142"/>
      <c r="AN1" s="143"/>
      <c r="AO1" s="150" t="s">
        <v>6</v>
      </c>
      <c r="AP1" s="150"/>
      <c r="AQ1" s="150"/>
    </row>
    <row r="2" spans="1:43" ht="33.75" customHeight="1" x14ac:dyDescent="0.2">
      <c r="A2" s="3"/>
      <c r="B2" s="3"/>
      <c r="C2" s="3"/>
      <c r="D2" s="3"/>
      <c r="E2" s="3"/>
      <c r="F2" s="3"/>
      <c r="G2" s="73" t="s">
        <v>7</v>
      </c>
      <c r="H2" s="144" t="s">
        <v>8</v>
      </c>
      <c r="I2" s="145"/>
      <c r="J2" s="146"/>
      <c r="K2" s="144" t="s">
        <v>9</v>
      </c>
      <c r="L2" s="145"/>
      <c r="M2" s="146"/>
      <c r="N2" s="144" t="s">
        <v>10</v>
      </c>
      <c r="O2" s="145"/>
      <c r="P2" s="146"/>
      <c r="Q2" s="144" t="s">
        <v>11</v>
      </c>
      <c r="R2" s="145"/>
      <c r="S2" s="146"/>
      <c r="T2" s="144" t="s">
        <v>12</v>
      </c>
      <c r="U2" s="145"/>
      <c r="V2" s="146"/>
      <c r="W2" s="144" t="s">
        <v>13</v>
      </c>
      <c r="X2" s="145"/>
      <c r="Y2" s="146"/>
      <c r="Z2" s="144" t="s">
        <v>14</v>
      </c>
      <c r="AA2" s="145"/>
      <c r="AB2" s="146"/>
      <c r="AC2" s="144" t="s">
        <v>15</v>
      </c>
      <c r="AD2" s="145"/>
      <c r="AE2" s="146"/>
      <c r="AF2" s="144" t="s">
        <v>16</v>
      </c>
      <c r="AG2" s="145"/>
      <c r="AH2" s="146"/>
      <c r="AI2" s="144" t="s">
        <v>17</v>
      </c>
      <c r="AJ2" s="145"/>
      <c r="AK2" s="146"/>
      <c r="AL2" s="144" t="s">
        <v>18</v>
      </c>
      <c r="AM2" s="145"/>
      <c r="AN2" s="146"/>
      <c r="AO2" s="144" t="s">
        <v>19</v>
      </c>
      <c r="AP2" s="145"/>
      <c r="AQ2" s="146"/>
    </row>
    <row r="3" spans="1:43" ht="58.5" customHeight="1" x14ac:dyDescent="0.2">
      <c r="A3" s="69"/>
      <c r="B3" s="69"/>
      <c r="C3" s="69"/>
      <c r="D3" s="69"/>
      <c r="E3" s="3"/>
      <c r="F3" s="3"/>
      <c r="G3" s="73" t="s">
        <v>20</v>
      </c>
      <c r="H3" s="144" t="s">
        <v>21</v>
      </c>
      <c r="I3" s="145"/>
      <c r="J3" s="146"/>
      <c r="K3" s="144" t="s">
        <v>22</v>
      </c>
      <c r="L3" s="145"/>
      <c r="M3" s="146"/>
      <c r="N3" s="144" t="s">
        <v>23</v>
      </c>
      <c r="O3" s="145"/>
      <c r="P3" s="146"/>
      <c r="Q3" s="144" t="s">
        <v>24</v>
      </c>
      <c r="R3" s="145"/>
      <c r="S3" s="146"/>
      <c r="T3" s="147" t="s">
        <v>25</v>
      </c>
      <c r="U3" s="148"/>
      <c r="V3" s="149"/>
      <c r="W3" s="147" t="s">
        <v>26</v>
      </c>
      <c r="X3" s="148"/>
      <c r="Y3" s="149"/>
      <c r="Z3" s="147" t="s">
        <v>27</v>
      </c>
      <c r="AA3" s="148"/>
      <c r="AB3" s="149"/>
      <c r="AC3" s="144" t="s">
        <v>28</v>
      </c>
      <c r="AD3" s="145"/>
      <c r="AE3" s="146"/>
      <c r="AF3" s="147" t="s">
        <v>29</v>
      </c>
      <c r="AG3" s="148"/>
      <c r="AH3" s="149"/>
      <c r="AI3" s="144" t="s">
        <v>30</v>
      </c>
      <c r="AJ3" s="145"/>
      <c r="AK3" s="146"/>
      <c r="AL3" s="144" t="s">
        <v>31</v>
      </c>
      <c r="AM3" s="145"/>
      <c r="AN3" s="146"/>
      <c r="AO3" s="144" t="s">
        <v>32</v>
      </c>
      <c r="AP3" s="145"/>
      <c r="AQ3" s="146"/>
    </row>
    <row r="4" spans="1:43" ht="12.75" customHeight="1" x14ac:dyDescent="0.2">
      <c r="A4" s="69"/>
      <c r="B4" s="69"/>
      <c r="C4" s="69"/>
      <c r="D4" s="69"/>
      <c r="E4" s="3"/>
      <c r="F4" s="3"/>
      <c r="G4" s="73" t="s">
        <v>33</v>
      </c>
      <c r="H4" s="147" t="s">
        <v>34</v>
      </c>
      <c r="I4" s="148"/>
      <c r="J4" s="149"/>
      <c r="K4" s="147" t="s">
        <v>34</v>
      </c>
      <c r="L4" s="148"/>
      <c r="M4" s="149"/>
      <c r="N4" s="147" t="s">
        <v>34</v>
      </c>
      <c r="O4" s="148"/>
      <c r="P4" s="149"/>
      <c r="Q4" s="147" t="s">
        <v>34</v>
      </c>
      <c r="R4" s="148"/>
      <c r="S4" s="149"/>
      <c r="T4" s="147" t="s">
        <v>34</v>
      </c>
      <c r="U4" s="148"/>
      <c r="V4" s="149"/>
      <c r="W4" s="147" t="s">
        <v>34</v>
      </c>
      <c r="X4" s="148"/>
      <c r="Y4" s="149"/>
      <c r="Z4" s="147" t="s">
        <v>34</v>
      </c>
      <c r="AA4" s="148"/>
      <c r="AB4" s="149"/>
      <c r="AC4" s="147" t="s">
        <v>34</v>
      </c>
      <c r="AD4" s="148"/>
      <c r="AE4" s="149"/>
      <c r="AF4" s="147" t="s">
        <v>34</v>
      </c>
      <c r="AG4" s="148"/>
      <c r="AH4" s="149"/>
      <c r="AI4" s="147" t="s">
        <v>34</v>
      </c>
      <c r="AJ4" s="148"/>
      <c r="AK4" s="149"/>
      <c r="AL4" s="147" t="s">
        <v>34</v>
      </c>
      <c r="AM4" s="148"/>
      <c r="AN4" s="149"/>
      <c r="AO4" s="147" t="s">
        <v>34</v>
      </c>
      <c r="AP4" s="148"/>
      <c r="AQ4" s="149"/>
    </row>
    <row r="5" spans="1:43" ht="12.75" customHeight="1" x14ac:dyDescent="0.2">
      <c r="A5" s="69"/>
      <c r="B5" s="69"/>
      <c r="C5" s="69"/>
      <c r="D5" s="69"/>
      <c r="E5" s="3"/>
      <c r="F5" s="3"/>
      <c r="G5" s="73" t="s">
        <v>35</v>
      </c>
      <c r="H5" s="147" t="s">
        <v>36</v>
      </c>
      <c r="I5" s="148" t="e">
        <v>#N/A</v>
      </c>
      <c r="J5" s="149"/>
      <c r="K5" s="147" t="s">
        <v>36</v>
      </c>
      <c r="L5" s="148" t="e">
        <v>#N/A</v>
      </c>
      <c r="M5" s="149"/>
      <c r="N5" s="147" t="s">
        <v>36</v>
      </c>
      <c r="O5" s="148" t="e">
        <v>#N/A</v>
      </c>
      <c r="P5" s="149"/>
      <c r="Q5" s="147" t="s">
        <v>36</v>
      </c>
      <c r="R5" s="148" t="e">
        <v>#N/A</v>
      </c>
      <c r="S5" s="149"/>
      <c r="T5" s="147" t="s">
        <v>36</v>
      </c>
      <c r="U5" s="148" t="e">
        <v>#N/A</v>
      </c>
      <c r="V5" s="149"/>
      <c r="W5" s="147" t="s">
        <v>36</v>
      </c>
      <c r="X5" s="148" t="e">
        <v>#N/A</v>
      </c>
      <c r="Y5" s="149"/>
      <c r="Z5" s="147" t="s">
        <v>36</v>
      </c>
      <c r="AA5" s="148" t="e">
        <v>#N/A</v>
      </c>
      <c r="AB5" s="149"/>
      <c r="AC5" s="147" t="s">
        <v>36</v>
      </c>
      <c r="AD5" s="148" t="e">
        <v>#N/A</v>
      </c>
      <c r="AE5" s="149"/>
      <c r="AF5" s="147" t="s">
        <v>36</v>
      </c>
      <c r="AG5" s="148" t="e">
        <v>#N/A</v>
      </c>
      <c r="AH5" s="149"/>
      <c r="AI5" s="147" t="s">
        <v>36</v>
      </c>
      <c r="AJ5" s="148" t="e">
        <v>#N/A</v>
      </c>
      <c r="AK5" s="149"/>
      <c r="AL5" s="147" t="s">
        <v>36</v>
      </c>
      <c r="AM5" s="148" t="e">
        <v>#N/A</v>
      </c>
      <c r="AN5" s="149"/>
      <c r="AO5" s="147" t="s">
        <v>36</v>
      </c>
      <c r="AP5" s="148" t="e">
        <v>#N/A</v>
      </c>
      <c r="AQ5" s="149"/>
    </row>
    <row r="6" spans="1:43" ht="76.5" customHeight="1" x14ac:dyDescent="0.2">
      <c r="E6" s="69"/>
      <c r="F6" s="69"/>
      <c r="G6" s="73" t="s">
        <v>37</v>
      </c>
      <c r="H6" s="53" t="s">
        <v>38</v>
      </c>
      <c r="I6" s="53">
        <v>400</v>
      </c>
      <c r="J6" s="52">
        <f>+IF(I6&lt;&gt;"",(H$127-I6)*100/(H$127-H$126),"")</f>
        <v>74.350076986588704</v>
      </c>
      <c r="K6" s="53" t="s">
        <v>39</v>
      </c>
      <c r="L6" s="35"/>
      <c r="M6" s="35"/>
      <c r="N6" s="53" t="s">
        <v>40</v>
      </c>
      <c r="O6" s="53">
        <v>3000</v>
      </c>
      <c r="P6" s="52">
        <f>+IF(O6&lt;&gt;"",(N$127-O6)*100/(N$127-N$126),"")</f>
        <v>75.669983647432289</v>
      </c>
      <c r="Q6" s="53" t="s">
        <v>39</v>
      </c>
      <c r="R6" s="35"/>
      <c r="S6" s="35"/>
      <c r="T6" s="53" t="s">
        <v>39</v>
      </c>
      <c r="U6" s="35"/>
      <c r="V6" s="35"/>
      <c r="W6" s="53" t="s">
        <v>39</v>
      </c>
      <c r="X6" s="35"/>
      <c r="Y6" s="35"/>
      <c r="Z6" s="53" t="s">
        <v>41</v>
      </c>
      <c r="AA6" s="35">
        <v>10</v>
      </c>
      <c r="AB6" s="35">
        <f>+IF(AA6&lt;&gt;"",(AA6-Z$126)*100/(Z$127-Z$126),"")</f>
        <v>50.22962112514351</v>
      </c>
      <c r="AC6" s="53" t="s">
        <v>42</v>
      </c>
      <c r="AD6" s="53">
        <v>1500</v>
      </c>
      <c r="AE6" s="52">
        <f>+IF(AD6&lt;&gt;"",(AC$127-AD6)*100/(AC$127-AC$126),"")</f>
        <v>88.363061572278895</v>
      </c>
      <c r="AF6" s="53" t="s">
        <v>39</v>
      </c>
      <c r="AG6" s="35"/>
      <c r="AH6" s="35"/>
      <c r="AI6" s="53" t="s">
        <v>43</v>
      </c>
      <c r="AJ6" s="53">
        <v>1000</v>
      </c>
      <c r="AK6" s="52">
        <f>+IF(AJ6&lt;&gt;"",(AI$127-AJ6)*100/(AI$127-AI$126),"")</f>
        <v>77.348752055772195</v>
      </c>
      <c r="AL6" s="53" t="s">
        <v>44</v>
      </c>
      <c r="AM6" s="53">
        <v>1</v>
      </c>
      <c r="AN6" s="35">
        <f>+IF(AM6&lt;&gt;"",(AM6-AL$126)*100/(AL$127-AL$126),"")</f>
        <v>70.796460176991147</v>
      </c>
      <c r="AO6" s="53" t="s">
        <v>38</v>
      </c>
      <c r="AP6" s="53">
        <v>400</v>
      </c>
      <c r="AQ6" s="52">
        <f>+IF(AP6&lt;&gt;"",(AO$127-AP6)*100/(AO$127-AO$126),"")</f>
        <v>98.354035718805477</v>
      </c>
    </row>
    <row r="7" spans="1:43" s="3" customFormat="1" ht="36" customHeight="1" x14ac:dyDescent="0.2">
      <c r="A7" s="5" t="s">
        <v>45</v>
      </c>
      <c r="B7" s="5" t="s">
        <v>46</v>
      </c>
      <c r="C7" s="5" t="s">
        <v>47</v>
      </c>
      <c r="D7" s="5" t="s">
        <v>48</v>
      </c>
      <c r="E7" s="5" t="s">
        <v>49</v>
      </c>
      <c r="F7" s="5" t="s">
        <v>34</v>
      </c>
      <c r="G7" s="5" t="s">
        <v>50</v>
      </c>
      <c r="H7" s="54" t="s">
        <v>51</v>
      </c>
      <c r="I7" s="125" t="s">
        <v>52</v>
      </c>
      <c r="J7" s="125" t="s">
        <v>53</v>
      </c>
      <c r="K7" s="37" t="s">
        <v>54</v>
      </c>
      <c r="L7" s="125" t="s">
        <v>52</v>
      </c>
      <c r="M7" s="125" t="s">
        <v>55</v>
      </c>
      <c r="N7" s="37" t="s">
        <v>51</v>
      </c>
      <c r="O7" s="125" t="s">
        <v>52</v>
      </c>
      <c r="P7" s="125" t="s">
        <v>53</v>
      </c>
      <c r="Q7" s="37" t="s">
        <v>54</v>
      </c>
      <c r="R7" s="125" t="s">
        <v>52</v>
      </c>
      <c r="S7" s="125" t="s">
        <v>55</v>
      </c>
      <c r="T7" s="54" t="s">
        <v>56</v>
      </c>
      <c r="U7" s="125" t="s">
        <v>52</v>
      </c>
      <c r="V7" s="125" t="s">
        <v>55</v>
      </c>
      <c r="W7" s="54" t="s">
        <v>56</v>
      </c>
      <c r="X7" s="125" t="s">
        <v>52</v>
      </c>
      <c r="Y7" s="125" t="s">
        <v>55</v>
      </c>
      <c r="Z7" s="37" t="s">
        <v>54</v>
      </c>
      <c r="AA7" s="125" t="s">
        <v>52</v>
      </c>
      <c r="AB7" s="125" t="s">
        <v>53</v>
      </c>
      <c r="AC7" s="37" t="s">
        <v>51</v>
      </c>
      <c r="AD7" s="125" t="s">
        <v>52</v>
      </c>
      <c r="AE7" s="125" t="s">
        <v>53</v>
      </c>
      <c r="AF7" s="37" t="s">
        <v>57</v>
      </c>
      <c r="AG7" s="125" t="s">
        <v>52</v>
      </c>
      <c r="AH7" s="125" t="s">
        <v>55</v>
      </c>
      <c r="AI7" s="37" t="s">
        <v>51</v>
      </c>
      <c r="AJ7" s="125" t="s">
        <v>52</v>
      </c>
      <c r="AK7" s="125" t="s">
        <v>53</v>
      </c>
      <c r="AL7" s="37" t="s">
        <v>58</v>
      </c>
      <c r="AM7" s="125" t="s">
        <v>52</v>
      </c>
      <c r="AN7" s="125" t="s">
        <v>53</v>
      </c>
      <c r="AO7" s="54" t="s">
        <v>51</v>
      </c>
      <c r="AP7" s="125" t="s">
        <v>52</v>
      </c>
      <c r="AQ7" s="125" t="s">
        <v>53</v>
      </c>
    </row>
    <row r="8" spans="1:43" x14ac:dyDescent="0.2">
      <c r="A8" s="74" t="s">
        <v>59</v>
      </c>
      <c r="B8" s="74" t="s">
        <v>60</v>
      </c>
      <c r="C8" s="23" t="s">
        <v>61</v>
      </c>
      <c r="D8" s="74" t="s">
        <v>62</v>
      </c>
      <c r="E8" s="75">
        <v>1001</v>
      </c>
      <c r="F8" s="74" t="s">
        <v>60</v>
      </c>
      <c r="G8" s="75">
        <v>1101</v>
      </c>
      <c r="H8" s="20">
        <v>282.38</v>
      </c>
      <c r="I8" s="76">
        <f t="shared" ref="I8:I71" si="0">+IF(H8&lt;&gt;"",(H$127-H8)*100/(H$127-H$126),"")</f>
        <v>87.473500993015421</v>
      </c>
      <c r="J8" s="76" t="str">
        <f>+IF(AND(I8&lt;&gt;"",I8&gt;=J$6),"Nula",IF(AND(I8&lt;&gt;"",I8&lt;J$6,I8&gt;J$6-(_xlfn.STDEV.S(I$8:I$124)/2)),"Baja",IF(AND(I8&lt;&gt;"",I8&lt;J$6-(_xlfn.STDEV.S(I$8:I$124)/2),I8&gt;J$6-(_xlfn.STDEV.S(I$8:I$124))),"Media",IF(AND(I8&lt;&gt;"",I8&lt;J$6-(_xlfn.STDEV.S(I$8:I$124))),"Alta",""))))</f>
        <v>Nula</v>
      </c>
      <c r="K8" s="77">
        <v>1.72</v>
      </c>
      <c r="L8" s="76">
        <f t="shared" ref="L8:L71" si="1">+IF(K8&lt;&gt;"",(K8-K$126)*100/(K$127-K$126),"")</f>
        <v>2.4214103653355989</v>
      </c>
      <c r="M8" s="76">
        <f t="shared" ref="M8:M71" si="2">+IF(K8&lt;&gt;"",_xlfn.PERCENTRANK.EXC(K$8:K$124,K8,2),"")</f>
        <v>0.02</v>
      </c>
      <c r="N8" s="20">
        <v>2047.55</v>
      </c>
      <c r="O8" s="76">
        <f t="shared" ref="O8:O71" si="3">+IF(N8&lt;&gt;"",(N$127-N8)*100/(N$127-N$126),"")</f>
        <v>83.620470175971661</v>
      </c>
      <c r="P8" s="76" t="str">
        <f t="shared" ref="P8:P71" si="4">+IF(AND(O8&lt;&gt;"",O8&gt;=P$6),"Nula",IF(AND(O8&lt;&gt;"",O8&lt;P$6,O8&gt;P$6-(_xlfn.STDEV.S(O$8:O$124)/2)),"Baja",IF(AND(O8&lt;&gt;"",O8&lt;P$6-(_xlfn.STDEV.S(O$8:O$124)/2),O8&gt;P$6-(_xlfn.STDEV.S(O$8:O$124))),"Media",IF(AND(O8&lt;&gt;"",O8&lt;P$6-(_xlfn.STDEV.S(O$8:O$124))),"Alta",""))))</f>
        <v>Nula</v>
      </c>
      <c r="Q8" s="20">
        <v>0.84</v>
      </c>
      <c r="R8" s="76">
        <f t="shared" ref="R8:R71" si="5">+IF(Q8&lt;&gt;"",(Q8-Q$126)*100/(Q$127-Q$126),"")</f>
        <v>0.86499845535990105</v>
      </c>
      <c r="S8" s="76">
        <f t="shared" ref="S8:S71" si="6">+IF(Q8&lt;&gt;"",_xlfn.PERCENTRANK.EXC(Q$8:Q$124,Q8,2),"")</f>
        <v>0.12</v>
      </c>
      <c r="T8" s="20">
        <v>82.4</v>
      </c>
      <c r="U8" s="76">
        <f>+IF(T8&lt;&gt;"",(T8-T$126)*100/(T$127-T$126),"")</f>
        <v>80.848295602393961</v>
      </c>
      <c r="V8" s="76">
        <f>+IF(T8&lt;&gt;"",_xlfn.PERCENTRANK.EXC(T$8:T$124,T8,2),"")</f>
        <v>0.61</v>
      </c>
      <c r="W8" s="77">
        <v>83.76</v>
      </c>
      <c r="X8" s="76">
        <f>+IF(W8&lt;&gt;"",(W8-W$126)*100/(W$127-W$126),"")</f>
        <v>83.666901337624466</v>
      </c>
      <c r="Y8" s="76">
        <f>+IF(W8&lt;&gt;"",_xlfn.PERCENTRANK.EXC(W$8:W$124,W8,2),"")</f>
        <v>0.36</v>
      </c>
      <c r="Z8" s="70">
        <v>2.13</v>
      </c>
      <c r="AA8" s="76">
        <f t="shared" ref="AA8:AA71" si="7">+IF(Z8&lt;&gt;"",(Z8-Z$126)*100/(Z$127-Z$126),"")</f>
        <v>5.0516647531572891</v>
      </c>
      <c r="AB8" s="76" t="str">
        <f t="shared" ref="AB8:AB71" si="8">+IF(AND(AA8&lt;&gt;"",AA8&gt;=AB$6),"Nula",IF(AND(AA8&lt;&gt;"",AA8&lt;AB$6,AA8&gt;AB$6-(_xlfn.STDEV.S(AA$8:AA$124)/2)),"Baja",IF(AND(AA8&lt;&gt;"",AA8&lt;AB$6-(_xlfn.STDEV.S(AA$8:AA$124)/2),AA8&gt;AB$6-(_xlfn.STDEV.S(AA$8:AA$124))),"Media",IF(AND(AA8&lt;&gt;"",AA8&lt;AB$6-(_xlfn.STDEV.S(AA$8:AA$124))),"Alta",""))))</f>
        <v>Alta</v>
      </c>
      <c r="AC8" s="77">
        <v>1044.58</v>
      </c>
      <c r="AD8" s="76">
        <f t="shared" ref="AD8:AD71" si="9">+IF(AC8&lt;&gt;"",(AC$127-AC8)*100/(AC$127-AC$126),"")</f>
        <v>92.862258885129293</v>
      </c>
      <c r="AE8" s="76" t="str">
        <f t="shared" ref="AE8:AE71" si="10">+IF(AND(AD8&lt;&gt;"",AD8&gt;=AE$6),"Nula",IF(AND(AD8&lt;&gt;"",AD8&lt;AE$6,AD8&gt;AE$6-(_xlfn.STDEV.S(AD$8:AD$124)/2)),"Baja",IF(AND(AD8&lt;&gt;"",AD8&lt;AE$6-(_xlfn.STDEV.S(AD$8:AD$124)/2),AD8&gt;AE$6-(_xlfn.STDEV.S(AD$8:AD$124))),"Media",IF(AND(AD8&lt;&gt;"",AD8&lt;AE$6-(_xlfn.STDEV.S(AD$8:AD$124))),"Alta",""))))</f>
        <v>Nula</v>
      </c>
      <c r="AF8" s="20">
        <v>16.34</v>
      </c>
      <c r="AG8" s="76">
        <f t="shared" ref="AG8:AG71" si="11">+IF(AF8&lt;&gt;"",(AF8-AF$126)*100/(AF$127-AF$126),"")</f>
        <v>38.97835933568193</v>
      </c>
      <c r="AH8" s="76">
        <f t="shared" ref="AH8:AH71" si="12">+IF(AF8&lt;&gt;"",_xlfn.PERCENTRANK.EXC(AF$8:AF$124,AF8,2),"")</f>
        <v>0.74</v>
      </c>
      <c r="AI8" s="77">
        <v>505.99</v>
      </c>
      <c r="AJ8" s="76">
        <f t="shared" ref="AJ8:AJ71" si="13">+IF(AI8&lt;&gt;"",(AI$127-AI8)*100/(AI$127-AI$126),"")</f>
        <v>94.381406510203874</v>
      </c>
      <c r="AK8" s="76" t="str">
        <f t="shared" ref="AK8:AK71" si="14">+IF(AND(AJ8&lt;&gt;"",AJ8&gt;=AK$6),"Nula",IF(AND(AJ8&lt;&gt;"",AJ8&lt;AK$6,AJ8&gt;AK$6-(_xlfn.STDEV.S(AJ$8:AJ$124)/2)),"Baja",IF(AND(AJ8&lt;&gt;"",AJ8&lt;AK$6-(_xlfn.STDEV.S(AJ$8:AJ$124)/2),AJ8&gt;AK$6-(_xlfn.STDEV.S(AJ$8:AJ$124))),"Media",IF(AND(AJ8&lt;&gt;"",AJ8&lt;AK$6-(_xlfn.STDEV.S(AJ$8:AJ$124))),"Alta",""))))</f>
        <v>Nula</v>
      </c>
      <c r="AL8" s="20">
        <v>0.93</v>
      </c>
      <c r="AM8" s="76">
        <f t="shared" ref="AM8:AM71" si="15">+IF(AL8&lt;&gt;"",(AL8-AL$126)*100/(AL$127-AL$126),"")</f>
        <v>64.601769911504419</v>
      </c>
      <c r="AN8" s="76" t="str">
        <f t="shared" ref="AN8:AN71" si="16">+IF(AND(AM8&lt;&gt;"",AM8&gt;=AN$6),"Nula",IF(AND(AM8&lt;&gt;"",AM8&lt;AN$6,AM8&gt;AN$6-(_xlfn.STDEV.S(AM$8:AM$124)/2)),"Baja",IF(AND(AM8&lt;&gt;"",AM8&lt;AN$6-(_xlfn.STDEV.S(AM$8:AM$124)/2),AM8&gt;AN$6-(_xlfn.STDEV.S(AM$8:AM$124))),"Media",IF(AND(AM8&lt;&gt;"",AM8&lt;AN$6-(_xlfn.STDEV.S(AM$8:AM$124))),"Alta",""))))</f>
        <v>Baja</v>
      </c>
      <c r="AO8" s="78">
        <v>566.1</v>
      </c>
      <c r="AP8" s="76">
        <f t="shared" ref="AP8:AP71" si="17">+IF(AO8&lt;&gt;"",(AO$127-AO8)*100/(AO$127-AO$126),"")</f>
        <v>91.984169290417597</v>
      </c>
      <c r="AQ8" s="76" t="str">
        <f t="shared" ref="AQ8:AQ71" si="18">+IF(AND(AP8&lt;&gt;"",AP8&gt;=AQ$6),"Nula",IF(AND(AP8&lt;&gt;"",AP8&lt;AQ$6,AP8&gt;AQ$6-(_xlfn.STDEV.S(AP$8:AP$124)/2)),"Baja",IF(AND(AP8&lt;&gt;"",AP8&lt;AQ$6-(_xlfn.STDEV.S(AP$8:AP$124)/2),AP8&gt;AQ$6-(_xlfn.STDEV.S(AP$8:AP$124))),"Media",IF(AND(AP8&lt;&gt;"",AP8&lt;AQ$6-(_xlfn.STDEV.S(AP$8:AP$124))),"Alta",""))))</f>
        <v>Baja</v>
      </c>
    </row>
    <row r="9" spans="1:43" x14ac:dyDescent="0.2">
      <c r="A9" s="74" t="s">
        <v>59</v>
      </c>
      <c r="B9" s="74" t="s">
        <v>60</v>
      </c>
      <c r="C9" s="23" t="s">
        <v>61</v>
      </c>
      <c r="D9" s="74" t="s">
        <v>62</v>
      </c>
      <c r="E9" s="75">
        <v>1001</v>
      </c>
      <c r="F9" s="74" t="s">
        <v>63</v>
      </c>
      <c r="G9" s="75">
        <v>1107</v>
      </c>
      <c r="H9" s="20">
        <v>274.86</v>
      </c>
      <c r="I9" s="76">
        <f t="shared" si="0"/>
        <v>88.312543235221924</v>
      </c>
      <c r="J9" s="76" t="str">
        <f t="shared" ref="J9:J71" si="19">+IF(AND(I9&lt;&gt;"",I9&gt;=J$6),"Nula",IF(AND(I9&lt;&gt;"",I9&lt;J$6,I9&gt;J$6-(_xlfn.STDEV.S(I$8:I$124)/2)),"Baja",IF(AND(I9&lt;&gt;"",I9&lt;J$6-(_xlfn.STDEV.S(I$8:I$124)/2),I9&gt;J$6-(_xlfn.STDEV.S(I$8:I$124))),"Media",IF(AND(I9&lt;&gt;"",I9&lt;J$6-(_xlfn.STDEV.S(I$8:I$124))),"Alta",""))))</f>
        <v>Nula</v>
      </c>
      <c r="K9" s="77">
        <v>2.87</v>
      </c>
      <c r="L9" s="76">
        <f t="shared" si="1"/>
        <v>7.306711979609176</v>
      </c>
      <c r="M9" s="76">
        <f t="shared" si="2"/>
        <v>0.21</v>
      </c>
      <c r="N9" s="20">
        <v>1827.35</v>
      </c>
      <c r="O9" s="76">
        <f t="shared" si="3"/>
        <v>85.458568904077453</v>
      </c>
      <c r="P9" s="76" t="str">
        <f t="shared" si="4"/>
        <v>Nula</v>
      </c>
      <c r="Q9" s="20">
        <v>1.1399999999999999</v>
      </c>
      <c r="R9" s="76">
        <f t="shared" si="5"/>
        <v>1.328390485016991</v>
      </c>
      <c r="S9" s="76">
        <f t="shared" si="6"/>
        <v>0.21</v>
      </c>
      <c r="T9" s="20">
        <v>80.91</v>
      </c>
      <c r="U9" s="76">
        <f t="shared" ref="U9:U72" si="20">+IF(T9&lt;&gt;"",(T9-T$126)*100/(T$127-T$126),"")</f>
        <v>78.909705958886278</v>
      </c>
      <c r="V9" s="76">
        <f t="shared" ref="V9:V72" si="21">+IF(T9&lt;&gt;"",_xlfn.PERCENTRANK.EXC(T$8:T$124,T9,2),"")</f>
        <v>0.56999999999999995</v>
      </c>
      <c r="W9" s="77">
        <v>85.39</v>
      </c>
      <c r="X9" s="76">
        <f t="shared" ref="X9:X72" si="22">+IF(W9&lt;&gt;"",(W9-W$126)*100/(W$127-W$126),"")</f>
        <v>85.306245599919535</v>
      </c>
      <c r="Y9" s="76">
        <f t="shared" ref="Y9:Y72" si="23">+IF(W9&lt;&gt;"",_xlfn.PERCENTRANK.EXC(W$8:W$124,W9,2),"")</f>
        <v>0.38</v>
      </c>
      <c r="Z9" s="70">
        <v>3.29</v>
      </c>
      <c r="AA9" s="76">
        <f t="shared" si="7"/>
        <v>11.710677382319172</v>
      </c>
      <c r="AB9" s="76" t="str">
        <f t="shared" si="8"/>
        <v>Alta</v>
      </c>
      <c r="AC9" s="77">
        <v>1067.96</v>
      </c>
      <c r="AD9" s="76">
        <f t="shared" si="9"/>
        <v>92.631282570574712</v>
      </c>
      <c r="AE9" s="76" t="str">
        <f t="shared" si="10"/>
        <v>Nula</v>
      </c>
      <c r="AF9" s="20">
        <v>32.75</v>
      </c>
      <c r="AG9" s="76">
        <f t="shared" si="11"/>
        <v>80.27176648213387</v>
      </c>
      <c r="AH9" s="76">
        <f t="shared" si="12"/>
        <v>0.96</v>
      </c>
      <c r="AI9" s="77">
        <v>496.12</v>
      </c>
      <c r="AJ9" s="76">
        <f t="shared" si="13"/>
        <v>94.721707920024002</v>
      </c>
      <c r="AK9" s="76" t="str">
        <f t="shared" si="14"/>
        <v>Nula</v>
      </c>
      <c r="AL9" s="20">
        <v>0.91</v>
      </c>
      <c r="AM9" s="76">
        <f t="shared" si="15"/>
        <v>62.831858407079636</v>
      </c>
      <c r="AN9" s="76" t="str">
        <f t="shared" si="16"/>
        <v>Baja</v>
      </c>
      <c r="AO9" s="78">
        <v>535.97</v>
      </c>
      <c r="AP9" s="76">
        <f t="shared" si="17"/>
        <v>93.139642351750069</v>
      </c>
      <c r="AQ9" s="76" t="str">
        <f t="shared" si="18"/>
        <v>Baja</v>
      </c>
    </row>
    <row r="10" spans="1:43" x14ac:dyDescent="0.2">
      <c r="A10" s="74" t="s">
        <v>64</v>
      </c>
      <c r="B10" s="74" t="s">
        <v>64</v>
      </c>
      <c r="C10" s="23" t="s">
        <v>61</v>
      </c>
      <c r="D10" s="74" t="s">
        <v>64</v>
      </c>
      <c r="E10" s="75">
        <v>2101</v>
      </c>
      <c r="F10" s="74" t="s">
        <v>64</v>
      </c>
      <c r="G10" s="75">
        <v>2101</v>
      </c>
      <c r="H10" s="20">
        <v>425.99</v>
      </c>
      <c r="I10" s="76">
        <f t="shared" si="0"/>
        <v>71.450248811728727</v>
      </c>
      <c r="J10" s="76" t="str">
        <f t="shared" si="19"/>
        <v>Baja</v>
      </c>
      <c r="K10" s="77">
        <v>2.4700000000000002</v>
      </c>
      <c r="L10" s="76">
        <f t="shared" si="1"/>
        <v>5.6074766355140193</v>
      </c>
      <c r="M10" s="76">
        <f t="shared" si="2"/>
        <v>0.12</v>
      </c>
      <c r="N10" s="20">
        <v>1420.31</v>
      </c>
      <c r="O10" s="76">
        <f t="shared" si="3"/>
        <v>88.856296907202719</v>
      </c>
      <c r="P10" s="76" t="str">
        <f t="shared" si="4"/>
        <v>Nula</v>
      </c>
      <c r="Q10" s="20">
        <v>1.03</v>
      </c>
      <c r="R10" s="76">
        <f t="shared" si="5"/>
        <v>1.1584800741427248</v>
      </c>
      <c r="S10" s="76">
        <f t="shared" si="6"/>
        <v>0.19</v>
      </c>
      <c r="T10" s="20">
        <v>54.86</v>
      </c>
      <c r="U10" s="76">
        <f t="shared" si="20"/>
        <v>45.016913869372878</v>
      </c>
      <c r="V10" s="76">
        <f t="shared" si="21"/>
        <v>0.13</v>
      </c>
      <c r="W10" s="77">
        <v>93</v>
      </c>
      <c r="X10" s="76">
        <f t="shared" si="22"/>
        <v>92.959871266217434</v>
      </c>
      <c r="Y10" s="76">
        <f t="shared" si="23"/>
        <v>0.54</v>
      </c>
      <c r="Z10" s="70">
        <v>2.31</v>
      </c>
      <c r="AA10" s="76">
        <f t="shared" si="7"/>
        <v>6.0849598163030993</v>
      </c>
      <c r="AB10" s="76" t="str">
        <f t="shared" si="8"/>
        <v>Alta</v>
      </c>
      <c r="AC10" s="77">
        <v>1320.59</v>
      </c>
      <c r="AD10" s="76">
        <f t="shared" si="9"/>
        <v>90.135493590851837</v>
      </c>
      <c r="AE10" s="76" t="str">
        <f t="shared" si="10"/>
        <v>Nula</v>
      </c>
      <c r="AF10" s="20">
        <v>6.44</v>
      </c>
      <c r="AG10" s="76">
        <f t="shared" si="11"/>
        <v>14.066431806743838</v>
      </c>
      <c r="AH10" s="76">
        <f t="shared" si="12"/>
        <v>0.21</v>
      </c>
      <c r="AI10" s="77">
        <v>688.99</v>
      </c>
      <c r="AJ10" s="76">
        <f t="shared" si="13"/>
        <v>88.071866692870216</v>
      </c>
      <c r="AK10" s="76" t="str">
        <f t="shared" si="14"/>
        <v>Nula</v>
      </c>
      <c r="AL10" s="20">
        <v>0.88</v>
      </c>
      <c r="AM10" s="76">
        <f t="shared" si="15"/>
        <v>60.176991150442468</v>
      </c>
      <c r="AN10" s="76" t="str">
        <f t="shared" si="16"/>
        <v>Media</v>
      </c>
      <c r="AO10" s="78">
        <v>831.55</v>
      </c>
      <c r="AP10" s="76">
        <f t="shared" si="17"/>
        <v>81.804271377018623</v>
      </c>
      <c r="AQ10" s="76" t="str">
        <f t="shared" si="18"/>
        <v>Media</v>
      </c>
    </row>
    <row r="11" spans="1:43" x14ac:dyDescent="0.2">
      <c r="A11" s="74" t="s">
        <v>64</v>
      </c>
      <c r="B11" s="74" t="s">
        <v>65</v>
      </c>
      <c r="C11" s="23" t="s">
        <v>61</v>
      </c>
      <c r="D11" s="74" t="s">
        <v>66</v>
      </c>
      <c r="E11" s="75">
        <v>2201</v>
      </c>
      <c r="F11" s="74" t="s">
        <v>66</v>
      </c>
      <c r="G11" s="75">
        <v>2201</v>
      </c>
      <c r="H11" s="20">
        <v>273.83</v>
      </c>
      <c r="I11" s="76">
        <f t="shared" si="0"/>
        <v>88.427465244460322</v>
      </c>
      <c r="J11" s="76" t="str">
        <f t="shared" si="19"/>
        <v>Nula</v>
      </c>
      <c r="K11" s="77">
        <v>3.98</v>
      </c>
      <c r="L11" s="76">
        <f t="shared" si="1"/>
        <v>12.022090059473236</v>
      </c>
      <c r="M11" s="76">
        <f t="shared" si="2"/>
        <v>0.45</v>
      </c>
      <c r="N11" s="20">
        <v>1926.28</v>
      </c>
      <c r="O11" s="76">
        <f t="shared" si="3"/>
        <v>84.632760061336739</v>
      </c>
      <c r="P11" s="76" t="str">
        <f t="shared" si="4"/>
        <v>Nula</v>
      </c>
      <c r="Q11" s="20">
        <v>1.18</v>
      </c>
      <c r="R11" s="76">
        <f t="shared" si="5"/>
        <v>1.3901760889712695</v>
      </c>
      <c r="S11" s="76">
        <f t="shared" si="6"/>
        <v>0.22</v>
      </c>
      <c r="T11" s="20">
        <v>80.239999999999995</v>
      </c>
      <c r="U11" s="76">
        <f t="shared" si="20"/>
        <v>78.037991152745235</v>
      </c>
      <c r="V11" s="76">
        <f t="shared" si="21"/>
        <v>0.54</v>
      </c>
      <c r="W11" s="77">
        <v>83.1</v>
      </c>
      <c r="X11" s="76">
        <f t="shared" si="22"/>
        <v>83.003117771296388</v>
      </c>
      <c r="Y11" s="76">
        <f t="shared" si="23"/>
        <v>0.34</v>
      </c>
      <c r="Z11" s="70">
        <v>4.17</v>
      </c>
      <c r="AA11" s="76">
        <f t="shared" si="7"/>
        <v>16.762342135476462</v>
      </c>
      <c r="AB11" s="76" t="str">
        <f t="shared" si="8"/>
        <v>Alta</v>
      </c>
      <c r="AC11" s="77">
        <v>1023.18</v>
      </c>
      <c r="AD11" s="76">
        <f t="shared" si="9"/>
        <v>93.073674331299856</v>
      </c>
      <c r="AE11" s="76" t="str">
        <f t="shared" si="10"/>
        <v>Nula</v>
      </c>
      <c r="AF11" s="20">
        <v>12.69</v>
      </c>
      <c r="AG11" s="76">
        <f t="shared" si="11"/>
        <v>29.79365878208354</v>
      </c>
      <c r="AH11" s="76">
        <f t="shared" si="12"/>
        <v>0.62</v>
      </c>
      <c r="AI11" s="77">
        <v>633.01</v>
      </c>
      <c r="AJ11" s="76">
        <f t="shared" si="13"/>
        <v>90.001965266500491</v>
      </c>
      <c r="AK11" s="76" t="str">
        <f t="shared" si="14"/>
        <v>Nula</v>
      </c>
      <c r="AL11" s="20">
        <v>0.86</v>
      </c>
      <c r="AM11" s="76">
        <f t="shared" si="15"/>
        <v>58.407079646017678</v>
      </c>
      <c r="AN11" s="76" t="str">
        <f t="shared" si="16"/>
        <v>Media</v>
      </c>
      <c r="AO11" s="78">
        <v>885.45</v>
      </c>
      <c r="AP11" s="76">
        <f t="shared" si="17"/>
        <v>79.737228628733817</v>
      </c>
      <c r="AQ11" s="76" t="str">
        <f t="shared" si="18"/>
        <v>Alta</v>
      </c>
    </row>
    <row r="12" spans="1:43" x14ac:dyDescent="0.2">
      <c r="A12" s="74" t="s">
        <v>67</v>
      </c>
      <c r="B12" s="74" t="s">
        <v>68</v>
      </c>
      <c r="C12" s="23" t="s">
        <v>61</v>
      </c>
      <c r="D12" s="74" t="s">
        <v>69</v>
      </c>
      <c r="E12" s="75">
        <v>3001</v>
      </c>
      <c r="F12" s="74" t="s">
        <v>68</v>
      </c>
      <c r="G12" s="75">
        <v>3101</v>
      </c>
      <c r="H12" s="20">
        <v>245.02</v>
      </c>
      <c r="I12" s="76">
        <f t="shared" si="0"/>
        <v>91.641934260147721</v>
      </c>
      <c r="J12" s="76" t="str">
        <f t="shared" si="19"/>
        <v>Nula</v>
      </c>
      <c r="K12" s="77">
        <v>3.92</v>
      </c>
      <c r="L12" s="76">
        <f t="shared" si="1"/>
        <v>11.767204757858963</v>
      </c>
      <c r="M12" s="76">
        <f t="shared" si="2"/>
        <v>0.44</v>
      </c>
      <c r="N12" s="20">
        <v>1882.55</v>
      </c>
      <c r="O12" s="76">
        <f t="shared" si="3"/>
        <v>84.997792111200809</v>
      </c>
      <c r="P12" s="76" t="str">
        <f t="shared" si="4"/>
        <v>Nula</v>
      </c>
      <c r="Q12" s="20">
        <v>2.19</v>
      </c>
      <c r="R12" s="76">
        <f t="shared" si="5"/>
        <v>2.9502625888168059</v>
      </c>
      <c r="S12" s="76">
        <f t="shared" si="6"/>
        <v>0.48</v>
      </c>
      <c r="T12" s="20">
        <v>84.75</v>
      </c>
      <c r="U12" s="76">
        <f t="shared" si="20"/>
        <v>83.905802758261757</v>
      </c>
      <c r="V12" s="76">
        <f t="shared" si="21"/>
        <v>0.7</v>
      </c>
      <c r="W12" s="77">
        <v>86.59</v>
      </c>
      <c r="X12" s="76">
        <f t="shared" si="22"/>
        <v>86.513124811425129</v>
      </c>
      <c r="Y12" s="76">
        <f t="shared" si="23"/>
        <v>0.41</v>
      </c>
      <c r="Z12" s="70">
        <v>5.22</v>
      </c>
      <c r="AA12" s="76">
        <f t="shared" si="7"/>
        <v>22.789896670493683</v>
      </c>
      <c r="AB12" s="76" t="str">
        <f t="shared" si="8"/>
        <v>Alta</v>
      </c>
      <c r="AC12" s="77">
        <v>1227.97</v>
      </c>
      <c r="AD12" s="76">
        <f t="shared" si="9"/>
        <v>91.050507545259208</v>
      </c>
      <c r="AE12" s="76" t="str">
        <f t="shared" si="10"/>
        <v>Nula</v>
      </c>
      <c r="AF12" s="20">
        <v>15.06</v>
      </c>
      <c r="AG12" s="76">
        <f t="shared" si="11"/>
        <v>35.757423251132359</v>
      </c>
      <c r="AH12" s="76">
        <f t="shared" si="12"/>
        <v>0.7</v>
      </c>
      <c r="AI12" s="77">
        <v>675.45</v>
      </c>
      <c r="AJ12" s="76">
        <f t="shared" si="13"/>
        <v>88.538703682633582</v>
      </c>
      <c r="AK12" s="76" t="str">
        <f t="shared" si="14"/>
        <v>Nula</v>
      </c>
      <c r="AL12" s="20">
        <v>0.91</v>
      </c>
      <c r="AM12" s="76">
        <f t="shared" si="15"/>
        <v>62.831858407079636</v>
      </c>
      <c r="AN12" s="76" t="str">
        <f t="shared" si="16"/>
        <v>Baja</v>
      </c>
      <c r="AO12" s="78">
        <v>577.84</v>
      </c>
      <c r="AP12" s="76">
        <f t="shared" si="17"/>
        <v>91.533945137080593</v>
      </c>
      <c r="AQ12" s="76" t="str">
        <f t="shared" si="18"/>
        <v>Baja</v>
      </c>
    </row>
    <row r="13" spans="1:43" x14ac:dyDescent="0.2">
      <c r="A13" s="74" t="s">
        <v>67</v>
      </c>
      <c r="B13" s="74" t="s">
        <v>68</v>
      </c>
      <c r="C13" s="23" t="s">
        <v>61</v>
      </c>
      <c r="D13" s="74" t="s">
        <v>69</v>
      </c>
      <c r="E13" s="75">
        <v>3001</v>
      </c>
      <c r="F13" s="74" t="s">
        <v>70</v>
      </c>
      <c r="G13" s="75">
        <v>3103</v>
      </c>
      <c r="H13" s="20">
        <v>288.62</v>
      </c>
      <c r="I13" s="76">
        <f t="shared" si="0"/>
        <v>86.777274451610026</v>
      </c>
      <c r="J13" s="76" t="str">
        <f t="shared" si="19"/>
        <v>Nula</v>
      </c>
      <c r="K13" s="77">
        <v>7.72</v>
      </c>
      <c r="L13" s="76">
        <f t="shared" si="1"/>
        <v>27.909940526762952</v>
      </c>
      <c r="M13" s="76">
        <f t="shared" si="2"/>
        <v>0.92</v>
      </c>
      <c r="N13" s="20">
        <v>2360.04</v>
      </c>
      <c r="O13" s="76">
        <f t="shared" si="3"/>
        <v>81.011989378761015</v>
      </c>
      <c r="P13" s="76" t="str">
        <f t="shared" si="4"/>
        <v>Nula</v>
      </c>
      <c r="Q13" s="20">
        <v>6.49</v>
      </c>
      <c r="R13" s="76">
        <f t="shared" si="5"/>
        <v>9.592215013901761</v>
      </c>
      <c r="S13" s="76">
        <f t="shared" si="6"/>
        <v>0.79</v>
      </c>
      <c r="T13" s="20">
        <v>83</v>
      </c>
      <c r="U13" s="76">
        <f t="shared" si="20"/>
        <v>81.628935727296366</v>
      </c>
      <c r="V13" s="76">
        <f t="shared" si="21"/>
        <v>0.63</v>
      </c>
      <c r="W13" s="77">
        <v>59.2</v>
      </c>
      <c r="X13" s="76">
        <f t="shared" si="22"/>
        <v>58.966106808810217</v>
      </c>
      <c r="Y13" s="76">
        <f t="shared" si="23"/>
        <v>0.11</v>
      </c>
      <c r="Z13" s="70">
        <v>10.25</v>
      </c>
      <c r="AA13" s="76">
        <f t="shared" si="7"/>
        <v>51.664753157290463</v>
      </c>
      <c r="AB13" s="76" t="str">
        <f t="shared" si="8"/>
        <v>Nula</v>
      </c>
      <c r="AC13" s="77">
        <v>1542.16</v>
      </c>
      <c r="AD13" s="76">
        <f t="shared" si="9"/>
        <v>87.946553384869958</v>
      </c>
      <c r="AE13" s="76" t="str">
        <f t="shared" si="10"/>
        <v>Baja</v>
      </c>
      <c r="AF13" s="20">
        <v>40.590000000000003</v>
      </c>
      <c r="AG13" s="76">
        <f t="shared" si="11"/>
        <v>100</v>
      </c>
      <c r="AH13" s="76">
        <f t="shared" si="12"/>
        <v>0.99</v>
      </c>
      <c r="AI13" s="77">
        <v>781.18</v>
      </c>
      <c r="AJ13" s="76">
        <f t="shared" si="13"/>
        <v>84.893306716039689</v>
      </c>
      <c r="AK13" s="76" t="str">
        <f t="shared" si="14"/>
        <v>Nula</v>
      </c>
      <c r="AL13" s="20">
        <v>0.56999999999999995</v>
      </c>
      <c r="AM13" s="76">
        <f t="shared" si="15"/>
        <v>32.743362831858398</v>
      </c>
      <c r="AN13" s="76" t="str">
        <f t="shared" si="16"/>
        <v>Alta</v>
      </c>
      <c r="AO13" s="78">
        <v>601.78</v>
      </c>
      <c r="AP13" s="76">
        <f t="shared" si="17"/>
        <v>90.615856020309948</v>
      </c>
      <c r="AQ13" s="76" t="str">
        <f t="shared" si="18"/>
        <v>Baja</v>
      </c>
    </row>
    <row r="14" spans="1:43" x14ac:dyDescent="0.2">
      <c r="A14" s="74" t="s">
        <v>67</v>
      </c>
      <c r="B14" s="79" t="s">
        <v>71</v>
      </c>
      <c r="C14" s="23" t="s">
        <v>61</v>
      </c>
      <c r="D14" s="79" t="s">
        <v>72</v>
      </c>
      <c r="E14" s="75">
        <v>3301</v>
      </c>
      <c r="F14" s="79" t="s">
        <v>72</v>
      </c>
      <c r="G14" s="75">
        <v>3301</v>
      </c>
      <c r="H14" s="20">
        <v>241.1</v>
      </c>
      <c r="I14" s="76">
        <f t="shared" si="0"/>
        <v>92.079307343851113</v>
      </c>
      <c r="J14" s="76" t="str">
        <f t="shared" si="19"/>
        <v>Nula</v>
      </c>
      <c r="K14" s="77">
        <v>4.8600000000000003</v>
      </c>
      <c r="L14" s="76">
        <f t="shared" si="1"/>
        <v>15.760407816482584</v>
      </c>
      <c r="M14" s="76">
        <f t="shared" si="2"/>
        <v>0.56999999999999995</v>
      </c>
      <c r="N14" s="20">
        <v>1314.55</v>
      </c>
      <c r="O14" s="76">
        <f t="shared" si="3"/>
        <v>89.739118530656256</v>
      </c>
      <c r="P14" s="76" t="str">
        <f t="shared" si="4"/>
        <v>Nula</v>
      </c>
      <c r="Q14" s="20">
        <v>2.86</v>
      </c>
      <c r="R14" s="76">
        <f t="shared" si="5"/>
        <v>3.9851714550509736</v>
      </c>
      <c r="S14" s="76">
        <f t="shared" si="6"/>
        <v>0.57999999999999996</v>
      </c>
      <c r="T14" s="20">
        <v>84.11</v>
      </c>
      <c r="U14" s="76">
        <f t="shared" si="20"/>
        <v>83.073119958365851</v>
      </c>
      <c r="V14" s="76">
        <f t="shared" si="21"/>
        <v>0.66</v>
      </c>
      <c r="W14" s="77">
        <v>99.36</v>
      </c>
      <c r="X14" s="76">
        <f t="shared" si="22"/>
        <v>99.35633108719702</v>
      </c>
      <c r="Y14" s="76">
        <f t="shared" si="23"/>
        <v>0.69</v>
      </c>
      <c r="Z14" s="70">
        <v>6.93</v>
      </c>
      <c r="AA14" s="76">
        <f t="shared" si="7"/>
        <v>32.606199770378872</v>
      </c>
      <c r="AB14" s="76" t="str">
        <f t="shared" si="8"/>
        <v>Media</v>
      </c>
      <c r="AC14" s="77">
        <v>1043.69</v>
      </c>
      <c r="AD14" s="76">
        <f t="shared" si="9"/>
        <v>92.871051396675639</v>
      </c>
      <c r="AE14" s="76" t="str">
        <f t="shared" si="10"/>
        <v>Nula</v>
      </c>
      <c r="AF14" s="20">
        <v>17.66</v>
      </c>
      <c r="AG14" s="76">
        <f t="shared" si="11"/>
        <v>42.299949672873673</v>
      </c>
      <c r="AH14" s="76">
        <f t="shared" si="12"/>
        <v>0.78</v>
      </c>
      <c r="AI14" s="77">
        <v>744.59</v>
      </c>
      <c r="AJ14" s="76">
        <f t="shared" si="13"/>
        <v>86.15486989590984</v>
      </c>
      <c r="AK14" s="76" t="str">
        <f t="shared" si="14"/>
        <v>Nula</v>
      </c>
      <c r="AL14" s="20">
        <v>0.99</v>
      </c>
      <c r="AM14" s="76">
        <f t="shared" si="15"/>
        <v>69.911504424778755</v>
      </c>
      <c r="AN14" s="76" t="str">
        <f t="shared" si="16"/>
        <v>Baja</v>
      </c>
      <c r="AO14" s="78">
        <v>578.84</v>
      </c>
      <c r="AP14" s="76">
        <f t="shared" si="17"/>
        <v>91.495595549913901</v>
      </c>
      <c r="AQ14" s="76" t="str">
        <f t="shared" si="18"/>
        <v>Baja</v>
      </c>
    </row>
    <row r="15" spans="1:43" x14ac:dyDescent="0.2">
      <c r="A15" s="74" t="s">
        <v>73</v>
      </c>
      <c r="B15" s="74" t="s">
        <v>74</v>
      </c>
      <c r="C15" s="23" t="s">
        <v>61</v>
      </c>
      <c r="D15" s="74" t="s">
        <v>75</v>
      </c>
      <c r="E15" s="75">
        <v>4001</v>
      </c>
      <c r="F15" s="74" t="s">
        <v>76</v>
      </c>
      <c r="G15" s="75">
        <v>4101</v>
      </c>
      <c r="H15" s="20">
        <v>303.18</v>
      </c>
      <c r="I15" s="76">
        <f t="shared" si="0"/>
        <v>85.152745854997434</v>
      </c>
      <c r="J15" s="76" t="str">
        <f t="shared" si="19"/>
        <v>Nula</v>
      </c>
      <c r="K15" s="77">
        <v>5.65</v>
      </c>
      <c r="L15" s="76">
        <f t="shared" si="1"/>
        <v>19.116397621070515</v>
      </c>
      <c r="M15" s="76">
        <f t="shared" si="2"/>
        <v>0.69</v>
      </c>
      <c r="N15" s="20">
        <v>1739.03</v>
      </c>
      <c r="O15" s="76">
        <f t="shared" si="3"/>
        <v>86.195811772680102</v>
      </c>
      <c r="P15" s="76" t="str">
        <f t="shared" si="4"/>
        <v>Nula</v>
      </c>
      <c r="Q15" s="20">
        <v>8.2899999999999991</v>
      </c>
      <c r="R15" s="76">
        <f t="shared" si="5"/>
        <v>12.372567191844301</v>
      </c>
      <c r="S15" s="76">
        <f t="shared" si="6"/>
        <v>0.86</v>
      </c>
      <c r="T15" s="20">
        <v>79.599999999999994</v>
      </c>
      <c r="U15" s="76">
        <f t="shared" si="20"/>
        <v>77.205308352849329</v>
      </c>
      <c r="V15" s="76">
        <f t="shared" si="21"/>
        <v>0.52</v>
      </c>
      <c r="W15" s="77">
        <v>78.540000000000006</v>
      </c>
      <c r="X15" s="76">
        <f t="shared" si="22"/>
        <v>78.416976767575179</v>
      </c>
      <c r="Y15" s="76">
        <f t="shared" si="23"/>
        <v>0.3</v>
      </c>
      <c r="Z15" s="70">
        <v>11.01</v>
      </c>
      <c r="AA15" s="76">
        <f t="shared" si="7"/>
        <v>56.027554535017217</v>
      </c>
      <c r="AB15" s="76" t="str">
        <f t="shared" si="8"/>
        <v>Nula</v>
      </c>
      <c r="AC15" s="77">
        <v>1143</v>
      </c>
      <c r="AD15" s="76">
        <f t="shared" si="9"/>
        <v>91.889945417273822</v>
      </c>
      <c r="AE15" s="76" t="str">
        <f t="shared" si="10"/>
        <v>Nula</v>
      </c>
      <c r="AF15" s="20">
        <v>8.61</v>
      </c>
      <c r="AG15" s="76">
        <f t="shared" si="11"/>
        <v>19.526925012581781</v>
      </c>
      <c r="AH15" s="76">
        <f t="shared" si="12"/>
        <v>0.35</v>
      </c>
      <c r="AI15" s="77">
        <v>696.45</v>
      </c>
      <c r="AJ15" s="76">
        <f t="shared" si="13"/>
        <v>87.814658129824807</v>
      </c>
      <c r="AK15" s="76" t="str">
        <f t="shared" si="14"/>
        <v>Nula</v>
      </c>
      <c r="AL15" s="20">
        <v>0.89</v>
      </c>
      <c r="AM15" s="76">
        <f t="shared" si="15"/>
        <v>61.06194690265486</v>
      </c>
      <c r="AN15" s="76" t="str">
        <f t="shared" si="16"/>
        <v>Media</v>
      </c>
      <c r="AO15" s="78">
        <v>731.02</v>
      </c>
      <c r="AP15" s="76">
        <f t="shared" si="17"/>
        <v>85.659555374886381</v>
      </c>
      <c r="AQ15" s="76" t="str">
        <f t="shared" si="18"/>
        <v>Media</v>
      </c>
    </row>
    <row r="16" spans="1:43" x14ac:dyDescent="0.2">
      <c r="A16" s="74" t="s">
        <v>73</v>
      </c>
      <c r="B16" s="74" t="s">
        <v>74</v>
      </c>
      <c r="C16" s="23" t="s">
        <v>61</v>
      </c>
      <c r="D16" s="74" t="s">
        <v>75</v>
      </c>
      <c r="E16" s="75">
        <v>4001</v>
      </c>
      <c r="F16" s="74" t="s">
        <v>73</v>
      </c>
      <c r="G16" s="75">
        <v>4102</v>
      </c>
      <c r="H16" s="20">
        <v>291.29000000000002</v>
      </c>
      <c r="I16" s="76">
        <f t="shared" si="0"/>
        <v>86.479369825720227</v>
      </c>
      <c r="J16" s="76" t="str">
        <f t="shared" si="19"/>
        <v>Nula</v>
      </c>
      <c r="K16" s="77">
        <v>5.08</v>
      </c>
      <c r="L16" s="76">
        <f t="shared" si="1"/>
        <v>16.694987255734919</v>
      </c>
      <c r="M16" s="76">
        <f t="shared" si="2"/>
        <v>0.6</v>
      </c>
      <c r="N16" s="20">
        <v>2868.83</v>
      </c>
      <c r="O16" s="76">
        <f t="shared" si="3"/>
        <v>76.764912848911123</v>
      </c>
      <c r="P16" s="76" t="str">
        <f t="shared" si="4"/>
        <v>Nula</v>
      </c>
      <c r="Q16" s="20">
        <v>1.41</v>
      </c>
      <c r="R16" s="76">
        <f t="shared" si="5"/>
        <v>1.7454433117083719</v>
      </c>
      <c r="S16" s="76">
        <f t="shared" si="6"/>
        <v>0.31</v>
      </c>
      <c r="T16" s="20">
        <v>80.430000000000007</v>
      </c>
      <c r="U16" s="76">
        <f t="shared" si="20"/>
        <v>78.285193858964348</v>
      </c>
      <c r="V16" s="76">
        <f t="shared" si="21"/>
        <v>0.55000000000000004</v>
      </c>
      <c r="W16" s="77">
        <v>55.35</v>
      </c>
      <c r="X16" s="76">
        <f t="shared" si="22"/>
        <v>55.094036005229803</v>
      </c>
      <c r="Y16" s="76">
        <f t="shared" si="23"/>
        <v>0.1</v>
      </c>
      <c r="Z16" s="70">
        <v>4.8600000000000003</v>
      </c>
      <c r="AA16" s="76">
        <f t="shared" si="7"/>
        <v>20.723306544202067</v>
      </c>
      <c r="AB16" s="76" t="str">
        <f t="shared" si="8"/>
        <v>Alta</v>
      </c>
      <c r="AC16" s="77">
        <v>1434.94</v>
      </c>
      <c r="AD16" s="76">
        <f t="shared" si="9"/>
        <v>89.005804045543229</v>
      </c>
      <c r="AE16" s="76" t="str">
        <f t="shared" si="10"/>
        <v>Nula</v>
      </c>
      <c r="AF16" s="20">
        <v>7.25</v>
      </c>
      <c r="AG16" s="76">
        <f t="shared" si="11"/>
        <v>16.104680422747862</v>
      </c>
      <c r="AH16" s="76">
        <f t="shared" si="12"/>
        <v>0.27</v>
      </c>
      <c r="AI16" s="77">
        <v>614.67999999999995</v>
      </c>
      <c r="AJ16" s="76">
        <f t="shared" si="13"/>
        <v>90.63395359902357</v>
      </c>
      <c r="AK16" s="76" t="str">
        <f t="shared" si="14"/>
        <v>Nula</v>
      </c>
      <c r="AL16" s="20">
        <v>0.8</v>
      </c>
      <c r="AM16" s="76">
        <f t="shared" si="15"/>
        <v>53.097345132743364</v>
      </c>
      <c r="AN16" s="76" t="str">
        <f t="shared" si="16"/>
        <v>Media</v>
      </c>
      <c r="AO16" s="78">
        <v>720.68</v>
      </c>
      <c r="AP16" s="76">
        <f t="shared" si="17"/>
        <v>86.056090106190013</v>
      </c>
      <c r="AQ16" s="76" t="str">
        <f t="shared" si="18"/>
        <v>Media</v>
      </c>
    </row>
    <row r="17" spans="1:43" x14ac:dyDescent="0.2">
      <c r="A17" s="74" t="s">
        <v>73</v>
      </c>
      <c r="B17" s="74" t="s">
        <v>77</v>
      </c>
      <c r="C17" s="23" t="s">
        <v>61</v>
      </c>
      <c r="D17" s="74" t="s">
        <v>78</v>
      </c>
      <c r="E17" s="75">
        <v>4301</v>
      </c>
      <c r="F17" s="80" t="s">
        <v>78</v>
      </c>
      <c r="G17" s="75">
        <v>4301</v>
      </c>
      <c r="H17" s="20">
        <v>275.39999999999998</v>
      </c>
      <c r="I17" s="76">
        <f t="shared" si="0"/>
        <v>88.252292861446449</v>
      </c>
      <c r="J17" s="76" t="str">
        <f t="shared" si="19"/>
        <v>Nula</v>
      </c>
      <c r="K17" s="77">
        <v>4.0599999999999996</v>
      </c>
      <c r="L17" s="76">
        <f t="shared" si="1"/>
        <v>12.361937128292265</v>
      </c>
      <c r="M17" s="76">
        <f t="shared" si="2"/>
        <v>0.46</v>
      </c>
      <c r="N17" s="20">
        <v>1009.89</v>
      </c>
      <c r="O17" s="76">
        <f t="shared" si="3"/>
        <v>92.282239141486016</v>
      </c>
      <c r="P17" s="76" t="str">
        <f t="shared" si="4"/>
        <v>Nula</v>
      </c>
      <c r="Q17" s="20">
        <v>1.51</v>
      </c>
      <c r="R17" s="76">
        <f t="shared" si="5"/>
        <v>1.8999073215940687</v>
      </c>
      <c r="S17" s="76">
        <f t="shared" si="6"/>
        <v>0.36</v>
      </c>
      <c r="T17" s="20">
        <v>88.71</v>
      </c>
      <c r="U17" s="76">
        <f t="shared" si="20"/>
        <v>89.05802758261774</v>
      </c>
      <c r="V17" s="76">
        <f t="shared" si="21"/>
        <v>0.83</v>
      </c>
      <c r="W17" s="77">
        <v>86.44</v>
      </c>
      <c r="X17" s="76">
        <f t="shared" si="22"/>
        <v>86.362264909986919</v>
      </c>
      <c r="Y17" s="76">
        <f t="shared" si="23"/>
        <v>0.39</v>
      </c>
      <c r="Z17" s="70">
        <v>4.91</v>
      </c>
      <c r="AA17" s="76">
        <f t="shared" si="7"/>
        <v>21.010332950631454</v>
      </c>
      <c r="AB17" s="76" t="str">
        <f t="shared" si="8"/>
        <v>Alta</v>
      </c>
      <c r="AC17" s="77">
        <v>1135.07</v>
      </c>
      <c r="AD17" s="76">
        <f t="shared" si="9"/>
        <v>91.968287683074422</v>
      </c>
      <c r="AE17" s="76" t="str">
        <f t="shared" si="10"/>
        <v>Nula</v>
      </c>
      <c r="AF17" s="20">
        <v>11.15</v>
      </c>
      <c r="AG17" s="76">
        <f t="shared" si="11"/>
        <v>25.918470055359837</v>
      </c>
      <c r="AH17" s="76">
        <f t="shared" si="12"/>
        <v>0.52</v>
      </c>
      <c r="AI17" s="77">
        <v>608.92999999999995</v>
      </c>
      <c r="AJ17" s="76">
        <f t="shared" si="13"/>
        <v>90.832204167054556</v>
      </c>
      <c r="AK17" s="76" t="str">
        <f t="shared" si="14"/>
        <v>Nula</v>
      </c>
      <c r="AL17" s="20">
        <v>0.96</v>
      </c>
      <c r="AM17" s="76">
        <f t="shared" si="15"/>
        <v>67.25663716814158</v>
      </c>
      <c r="AN17" s="76" t="str">
        <f t="shared" si="16"/>
        <v>Baja</v>
      </c>
      <c r="AO17" s="78">
        <v>524.84</v>
      </c>
      <c r="AP17" s="76">
        <f t="shared" si="17"/>
        <v>93.566473256915387</v>
      </c>
      <c r="AQ17" s="76" t="str">
        <f t="shared" si="18"/>
        <v>Baja</v>
      </c>
    </row>
    <row r="18" spans="1:43" x14ac:dyDescent="0.2">
      <c r="A18" s="74" t="s">
        <v>79</v>
      </c>
      <c r="B18" s="74" t="s">
        <v>79</v>
      </c>
      <c r="C18" s="23" t="s">
        <v>80</v>
      </c>
      <c r="D18" s="74" t="s">
        <v>80</v>
      </c>
      <c r="E18" s="75">
        <v>5001</v>
      </c>
      <c r="F18" s="74" t="s">
        <v>79</v>
      </c>
      <c r="G18" s="75">
        <v>5101</v>
      </c>
      <c r="H18" s="20">
        <v>698.6</v>
      </c>
      <c r="I18" s="76">
        <f t="shared" si="0"/>
        <v>41.033851784080504</v>
      </c>
      <c r="J18" s="76" t="str">
        <f t="shared" si="19"/>
        <v>Alta</v>
      </c>
      <c r="K18" s="77">
        <v>2.37</v>
      </c>
      <c r="L18" s="76">
        <f t="shared" si="1"/>
        <v>5.182667799490229</v>
      </c>
      <c r="M18" s="76">
        <f t="shared" si="2"/>
        <v>0.11</v>
      </c>
      <c r="N18" s="20">
        <v>2187.15</v>
      </c>
      <c r="O18" s="76">
        <f t="shared" si="3"/>
        <v>82.455172344711116</v>
      </c>
      <c r="P18" s="76" t="str">
        <f t="shared" si="4"/>
        <v>Nula</v>
      </c>
      <c r="Q18" s="20">
        <v>0.57999999999999996</v>
      </c>
      <c r="R18" s="76">
        <f t="shared" si="5"/>
        <v>0.46339202965708981</v>
      </c>
      <c r="S18" s="76">
        <f t="shared" si="6"/>
        <v>0.06</v>
      </c>
      <c r="T18" s="20">
        <v>34.33</v>
      </c>
      <c r="U18" s="76">
        <f t="shared" si="20"/>
        <v>18.306010928961747</v>
      </c>
      <c r="V18" s="76">
        <f t="shared" si="21"/>
        <v>0.05</v>
      </c>
      <c r="W18" s="77">
        <v>75.52</v>
      </c>
      <c r="X18" s="76">
        <f t="shared" si="22"/>
        <v>75.379664085286123</v>
      </c>
      <c r="Y18" s="76">
        <f t="shared" si="23"/>
        <v>0.27</v>
      </c>
      <c r="Z18" s="70">
        <v>1.25</v>
      </c>
      <c r="AA18" s="76">
        <f t="shared" si="7"/>
        <v>0</v>
      </c>
      <c r="AB18" s="76" t="str">
        <f t="shared" si="8"/>
        <v>Alta</v>
      </c>
      <c r="AC18" s="77">
        <v>1071.1400000000001</v>
      </c>
      <c r="AD18" s="76">
        <f t="shared" si="9"/>
        <v>92.599866630442833</v>
      </c>
      <c r="AE18" s="76" t="str">
        <f t="shared" si="10"/>
        <v>Nula</v>
      </c>
      <c r="AF18" s="20">
        <v>8.57</v>
      </c>
      <c r="AG18" s="76">
        <f t="shared" si="11"/>
        <v>19.426270759939609</v>
      </c>
      <c r="AH18" s="76">
        <f t="shared" si="12"/>
        <v>0.34</v>
      </c>
      <c r="AI18" s="77">
        <v>706.99</v>
      </c>
      <c r="AJ18" s="76">
        <f t="shared" si="13"/>
        <v>87.451256219034121</v>
      </c>
      <c r="AK18" s="76" t="str">
        <f t="shared" si="14"/>
        <v>Nula</v>
      </c>
      <c r="AL18" s="20">
        <v>0.81</v>
      </c>
      <c r="AM18" s="76">
        <f t="shared" si="15"/>
        <v>53.982300884955755</v>
      </c>
      <c r="AN18" s="76" t="str">
        <f t="shared" si="16"/>
        <v>Media</v>
      </c>
      <c r="AO18" s="78">
        <v>862.42</v>
      </c>
      <c r="AP18" s="76">
        <f t="shared" si="17"/>
        <v>80.620419621182776</v>
      </c>
      <c r="AQ18" s="76" t="str">
        <f t="shared" si="18"/>
        <v>Alta</v>
      </c>
    </row>
    <row r="19" spans="1:43" x14ac:dyDescent="0.2">
      <c r="A19" s="74" t="s">
        <v>79</v>
      </c>
      <c r="B19" s="74" t="s">
        <v>79</v>
      </c>
      <c r="C19" s="23" t="s">
        <v>80</v>
      </c>
      <c r="D19" s="74" t="s">
        <v>80</v>
      </c>
      <c r="E19" s="75">
        <v>5001</v>
      </c>
      <c r="F19" s="74" t="s">
        <v>81</v>
      </c>
      <c r="G19" s="75">
        <v>5102</v>
      </c>
      <c r="H19" s="20">
        <v>331.96</v>
      </c>
      <c r="I19" s="76">
        <f t="shared" si="0"/>
        <v>81.941624082297537</v>
      </c>
      <c r="J19" s="76" t="str">
        <f t="shared" si="19"/>
        <v>Nula</v>
      </c>
      <c r="K19" s="77">
        <v>4.72</v>
      </c>
      <c r="L19" s="76">
        <f t="shared" si="1"/>
        <v>15.165675446049276</v>
      </c>
      <c r="M19" s="76">
        <f t="shared" si="2"/>
        <v>0.55000000000000004</v>
      </c>
      <c r="N19" s="20"/>
      <c r="O19" s="20"/>
      <c r="P19" s="20"/>
      <c r="Q19" s="20"/>
      <c r="R19" s="76"/>
      <c r="S19" s="76"/>
      <c r="T19" s="20">
        <v>71.52</v>
      </c>
      <c r="U19" s="76">
        <f t="shared" si="20"/>
        <v>66.692688004163401</v>
      </c>
      <c r="V19" s="76">
        <f t="shared" si="21"/>
        <v>0.37</v>
      </c>
      <c r="W19" s="77"/>
      <c r="X19" s="76"/>
      <c r="Y19" s="76"/>
      <c r="Z19" s="70">
        <v>3.38</v>
      </c>
      <c r="AA19" s="76">
        <f t="shared" si="7"/>
        <v>12.227324913892076</v>
      </c>
      <c r="AB19" s="76" t="str">
        <f t="shared" si="8"/>
        <v>Alta</v>
      </c>
      <c r="AC19" s="77" t="s">
        <v>82</v>
      </c>
      <c r="AD19" s="77" t="s">
        <v>82</v>
      </c>
      <c r="AE19" s="76" t="str">
        <f t="shared" si="10"/>
        <v>Nula</v>
      </c>
      <c r="AF19" s="20">
        <v>4.46</v>
      </c>
      <c r="AG19" s="76">
        <f t="shared" si="11"/>
        <v>9.0840463009562153</v>
      </c>
      <c r="AH19" s="76">
        <f t="shared" si="12"/>
        <v>0.12</v>
      </c>
      <c r="AI19" s="77">
        <v>567.79</v>
      </c>
      <c r="AJ19" s="76">
        <f t="shared" si="13"/>
        <v>92.250643883366607</v>
      </c>
      <c r="AK19" s="76" t="str">
        <f t="shared" si="14"/>
        <v>Nula</v>
      </c>
      <c r="AL19" s="20">
        <v>1.07</v>
      </c>
      <c r="AM19" s="76">
        <f t="shared" si="15"/>
        <v>76.991150442477874</v>
      </c>
      <c r="AN19" s="76" t="str">
        <f t="shared" si="16"/>
        <v>Nula</v>
      </c>
      <c r="AO19" s="78">
        <v>633.07000000000005</v>
      </c>
      <c r="AP19" s="76">
        <f t="shared" si="17"/>
        <v>89.415897437864075</v>
      </c>
      <c r="AQ19" s="76" t="str">
        <f t="shared" si="18"/>
        <v>Media</v>
      </c>
    </row>
    <row r="20" spans="1:43" x14ac:dyDescent="0.2">
      <c r="A20" s="74" t="s">
        <v>79</v>
      </c>
      <c r="B20" s="74" t="s">
        <v>79</v>
      </c>
      <c r="C20" s="23" t="s">
        <v>80</v>
      </c>
      <c r="D20" s="74" t="s">
        <v>80</v>
      </c>
      <c r="E20" s="75">
        <v>5001</v>
      </c>
      <c r="F20" s="74" t="s">
        <v>83</v>
      </c>
      <c r="G20" s="75">
        <v>5103</v>
      </c>
      <c r="H20" s="20">
        <v>337.03</v>
      </c>
      <c r="I20" s="76">
        <f t="shared" si="0"/>
        <v>81.375940017405654</v>
      </c>
      <c r="J20" s="76" t="str">
        <f t="shared" si="19"/>
        <v>Nula</v>
      </c>
      <c r="K20" s="77">
        <v>6.1</v>
      </c>
      <c r="L20" s="76">
        <f t="shared" si="1"/>
        <v>21.028037383177566</v>
      </c>
      <c r="M20" s="76">
        <f t="shared" si="2"/>
        <v>0.77</v>
      </c>
      <c r="N20" s="20">
        <v>845.8</v>
      </c>
      <c r="O20" s="76">
        <f t="shared" si="3"/>
        <v>93.651964937557224</v>
      </c>
      <c r="P20" s="76" t="str">
        <f t="shared" si="4"/>
        <v>Nula</v>
      </c>
      <c r="Q20" s="20">
        <v>7.6</v>
      </c>
      <c r="R20" s="76">
        <f t="shared" si="5"/>
        <v>11.306765523632993</v>
      </c>
      <c r="S20" s="76">
        <f t="shared" si="6"/>
        <v>0.85</v>
      </c>
      <c r="T20" s="20">
        <v>72.03</v>
      </c>
      <c r="U20" s="76">
        <f t="shared" si="20"/>
        <v>67.356232110330467</v>
      </c>
      <c r="V20" s="76">
        <f t="shared" si="21"/>
        <v>0.38</v>
      </c>
      <c r="W20" s="77">
        <v>99.88</v>
      </c>
      <c r="X20" s="76">
        <f t="shared" si="22"/>
        <v>99.879312078849438</v>
      </c>
      <c r="Y20" s="76">
        <f t="shared" si="23"/>
        <v>0.75</v>
      </c>
      <c r="Z20" s="70">
        <v>11.98</v>
      </c>
      <c r="AA20" s="76">
        <f t="shared" si="7"/>
        <v>61.595866819747414</v>
      </c>
      <c r="AB20" s="76" t="str">
        <f t="shared" si="8"/>
        <v>Nula</v>
      </c>
      <c r="AC20" s="77">
        <v>1704.22</v>
      </c>
      <c r="AD20" s="76">
        <f t="shared" si="9"/>
        <v>86.345525945318485</v>
      </c>
      <c r="AE20" s="76" t="str">
        <f t="shared" si="10"/>
        <v>Baja</v>
      </c>
      <c r="AF20" s="20">
        <v>19.22</v>
      </c>
      <c r="AG20" s="76">
        <f t="shared" si="11"/>
        <v>46.225465525918459</v>
      </c>
      <c r="AH20" s="76">
        <f t="shared" si="12"/>
        <v>0.81</v>
      </c>
      <c r="AI20" s="77">
        <v>714.87</v>
      </c>
      <c r="AJ20" s="76">
        <f t="shared" si="13"/>
        <v>87.179566744932558</v>
      </c>
      <c r="AK20" s="76" t="str">
        <f t="shared" si="14"/>
        <v>Nula</v>
      </c>
      <c r="AL20" s="20">
        <v>0.69</v>
      </c>
      <c r="AM20" s="76">
        <f t="shared" si="15"/>
        <v>43.36283185840707</v>
      </c>
      <c r="AN20" s="76" t="str">
        <f t="shared" si="16"/>
        <v>Alta</v>
      </c>
      <c r="AO20" s="78">
        <v>731.21</v>
      </c>
      <c r="AP20" s="76">
        <f t="shared" si="17"/>
        <v>85.652268953324707</v>
      </c>
      <c r="AQ20" s="76" t="str">
        <f t="shared" si="18"/>
        <v>Media</v>
      </c>
    </row>
    <row r="21" spans="1:43" x14ac:dyDescent="0.2">
      <c r="A21" s="74" t="s">
        <v>79</v>
      </c>
      <c r="B21" s="74" t="s">
        <v>79</v>
      </c>
      <c r="C21" s="23" t="s">
        <v>80</v>
      </c>
      <c r="D21" s="74" t="s">
        <v>80</v>
      </c>
      <c r="E21" s="75">
        <v>5001</v>
      </c>
      <c r="F21" s="74" t="s">
        <v>84</v>
      </c>
      <c r="G21" s="75">
        <v>5105</v>
      </c>
      <c r="H21" s="20">
        <v>1014.74</v>
      </c>
      <c r="I21" s="76">
        <f t="shared" si="0"/>
        <v>5.7606051815321324</v>
      </c>
      <c r="J21" s="76" t="str">
        <f t="shared" si="19"/>
        <v>Alta</v>
      </c>
      <c r="K21" s="77">
        <v>18.05</v>
      </c>
      <c r="L21" s="76">
        <f t="shared" si="1"/>
        <v>71.792693288020388</v>
      </c>
      <c r="M21" s="76">
        <f t="shared" si="2"/>
        <v>0.98</v>
      </c>
      <c r="N21" s="20"/>
      <c r="O21" s="20"/>
      <c r="P21" s="20"/>
      <c r="Q21" s="20"/>
      <c r="R21" s="76"/>
      <c r="S21" s="76"/>
      <c r="T21" s="20">
        <v>20.260000000000002</v>
      </c>
      <c r="U21" s="76">
        <f t="shared" si="20"/>
        <v>0</v>
      </c>
      <c r="V21" s="76">
        <f t="shared" si="21"/>
        <v>0</v>
      </c>
      <c r="W21" s="77"/>
      <c r="X21" s="76"/>
      <c r="Y21" s="76"/>
      <c r="Z21" s="70">
        <v>3.66</v>
      </c>
      <c r="AA21" s="76">
        <f t="shared" si="7"/>
        <v>13.834672789896668</v>
      </c>
      <c r="AB21" s="76" t="str">
        <f t="shared" si="8"/>
        <v>Alta</v>
      </c>
      <c r="AC21" s="77">
        <v>1388.66</v>
      </c>
      <c r="AD21" s="76">
        <f t="shared" si="9"/>
        <v>89.463014645953223</v>
      </c>
      <c r="AE21" s="76" t="str">
        <f t="shared" si="10"/>
        <v>Nula</v>
      </c>
      <c r="AF21" s="20">
        <v>10.119999999999999</v>
      </c>
      <c r="AG21" s="76">
        <f t="shared" si="11"/>
        <v>23.326623049823855</v>
      </c>
      <c r="AH21" s="76">
        <f t="shared" si="12"/>
        <v>0.41</v>
      </c>
      <c r="AI21" s="77">
        <v>920.55</v>
      </c>
      <c r="AJ21" s="76">
        <f t="shared" si="13"/>
        <v>80.088057730565424</v>
      </c>
      <c r="AK21" s="76" t="str">
        <f t="shared" si="14"/>
        <v>Nula</v>
      </c>
      <c r="AL21" s="20">
        <v>0.83</v>
      </c>
      <c r="AM21" s="76">
        <f t="shared" si="15"/>
        <v>55.75221238938051</v>
      </c>
      <c r="AN21" s="76" t="str">
        <f t="shared" si="16"/>
        <v>Media</v>
      </c>
      <c r="AO21" s="78">
        <v>996.79</v>
      </c>
      <c r="AP21" s="76">
        <f t="shared" si="17"/>
        <v>75.467385593594088</v>
      </c>
      <c r="AQ21" s="76" t="str">
        <f t="shared" si="18"/>
        <v>Alta</v>
      </c>
    </row>
    <row r="22" spans="1:43" x14ac:dyDescent="0.2">
      <c r="A22" s="74" t="s">
        <v>79</v>
      </c>
      <c r="B22" s="74" t="s">
        <v>79</v>
      </c>
      <c r="C22" s="23" t="s">
        <v>80</v>
      </c>
      <c r="D22" s="74" t="s">
        <v>80</v>
      </c>
      <c r="E22" s="75">
        <v>5001</v>
      </c>
      <c r="F22" s="74" t="s">
        <v>85</v>
      </c>
      <c r="G22" s="75">
        <v>5107</v>
      </c>
      <c r="H22" s="20">
        <v>487.85</v>
      </c>
      <c r="I22" s="76">
        <f t="shared" si="0"/>
        <v>64.548233771450242</v>
      </c>
      <c r="J22" s="76" t="str">
        <f t="shared" si="19"/>
        <v>Media</v>
      </c>
      <c r="K22" s="77">
        <v>7.45</v>
      </c>
      <c r="L22" s="76">
        <f t="shared" si="1"/>
        <v>26.762956669498728</v>
      </c>
      <c r="M22" s="76">
        <f t="shared" si="2"/>
        <v>0.89</v>
      </c>
      <c r="N22" s="20">
        <v>2965.34</v>
      </c>
      <c r="O22" s="76">
        <f t="shared" si="3"/>
        <v>75.959304727887087</v>
      </c>
      <c r="P22" s="76" t="str">
        <f t="shared" si="4"/>
        <v>Nula</v>
      </c>
      <c r="Q22" s="20">
        <v>3.13</v>
      </c>
      <c r="R22" s="76">
        <f t="shared" si="5"/>
        <v>4.4022242817423534</v>
      </c>
      <c r="S22" s="76">
        <f t="shared" si="6"/>
        <v>0.61</v>
      </c>
      <c r="T22" s="20">
        <v>48.98</v>
      </c>
      <c r="U22" s="76">
        <f t="shared" si="20"/>
        <v>37.366640645329163</v>
      </c>
      <c r="V22" s="76">
        <f t="shared" si="21"/>
        <v>0.09</v>
      </c>
      <c r="W22" s="77">
        <v>45.09</v>
      </c>
      <c r="X22" s="76">
        <f t="shared" si="22"/>
        <v>44.775218746857085</v>
      </c>
      <c r="Y22" s="76">
        <f t="shared" si="23"/>
        <v>0.08</v>
      </c>
      <c r="Z22" s="70">
        <v>5.0599999999999996</v>
      </c>
      <c r="AA22" s="76">
        <f t="shared" si="7"/>
        <v>21.871412169919626</v>
      </c>
      <c r="AB22" s="76" t="str">
        <f t="shared" si="8"/>
        <v>Alta</v>
      </c>
      <c r="AC22" s="77" t="s">
        <v>82</v>
      </c>
      <c r="AD22" s="77" t="s">
        <v>82</v>
      </c>
      <c r="AE22" s="76" t="str">
        <f t="shared" si="10"/>
        <v>Nula</v>
      </c>
      <c r="AF22" s="20" t="s">
        <v>82</v>
      </c>
      <c r="AG22" s="20" t="s">
        <v>82</v>
      </c>
      <c r="AH22" s="20" t="s">
        <v>82</v>
      </c>
      <c r="AI22" s="77">
        <v>677.42</v>
      </c>
      <c r="AJ22" s="76">
        <f t="shared" si="13"/>
        <v>88.470781314108208</v>
      </c>
      <c r="AK22" s="76" t="str">
        <f t="shared" si="14"/>
        <v>Nula</v>
      </c>
      <c r="AL22" s="20">
        <v>1</v>
      </c>
      <c r="AM22" s="76">
        <f t="shared" si="15"/>
        <v>70.796460176991147</v>
      </c>
      <c r="AN22" s="76" t="str">
        <f t="shared" si="16"/>
        <v>Nula</v>
      </c>
      <c r="AO22" s="78">
        <v>718.33</v>
      </c>
      <c r="AP22" s="76">
        <f t="shared" si="17"/>
        <v>86.146211636031737</v>
      </c>
      <c r="AQ22" s="76" t="str">
        <f t="shared" si="18"/>
        <v>Media</v>
      </c>
    </row>
    <row r="23" spans="1:43" x14ac:dyDescent="0.2">
      <c r="A23" s="74" t="s">
        <v>79</v>
      </c>
      <c r="B23" s="74" t="s">
        <v>79</v>
      </c>
      <c r="C23" s="23" t="s">
        <v>80</v>
      </c>
      <c r="D23" s="74" t="s">
        <v>80</v>
      </c>
      <c r="E23" s="75">
        <v>5001</v>
      </c>
      <c r="F23" s="74" t="s">
        <v>86</v>
      </c>
      <c r="G23" s="75">
        <v>5109</v>
      </c>
      <c r="H23" s="20">
        <v>422.81</v>
      </c>
      <c r="I23" s="76">
        <f t="shared" si="0"/>
        <v>71.805056568406485</v>
      </c>
      <c r="J23" s="76" t="str">
        <f t="shared" si="19"/>
        <v>Baja</v>
      </c>
      <c r="K23" s="77">
        <v>2.2599999999999998</v>
      </c>
      <c r="L23" s="76">
        <f t="shared" si="1"/>
        <v>4.7153780798640597</v>
      </c>
      <c r="M23" s="76">
        <f t="shared" si="2"/>
        <v>0.09</v>
      </c>
      <c r="N23" s="20">
        <v>2411.59</v>
      </c>
      <c r="O23" s="76">
        <f t="shared" si="3"/>
        <v>80.581680616572768</v>
      </c>
      <c r="P23" s="76" t="str">
        <f t="shared" si="4"/>
        <v>Nula</v>
      </c>
      <c r="Q23" s="20">
        <v>4.18</v>
      </c>
      <c r="R23" s="76">
        <f t="shared" si="5"/>
        <v>6.0240963855421681</v>
      </c>
      <c r="S23" s="76">
        <f t="shared" si="6"/>
        <v>0.7</v>
      </c>
      <c r="T23" s="20">
        <v>56.11</v>
      </c>
      <c r="U23" s="76">
        <f t="shared" si="20"/>
        <v>46.643247462919589</v>
      </c>
      <c r="V23" s="76">
        <f t="shared" si="21"/>
        <v>0.16</v>
      </c>
      <c r="W23" s="77">
        <v>65.47</v>
      </c>
      <c r="X23" s="76">
        <f t="shared" si="22"/>
        <v>65.272050688926882</v>
      </c>
      <c r="Y23" s="76">
        <f t="shared" si="23"/>
        <v>0.16</v>
      </c>
      <c r="Z23" s="70">
        <v>4.01</v>
      </c>
      <c r="AA23" s="76">
        <f t="shared" si="7"/>
        <v>15.84385763490241</v>
      </c>
      <c r="AB23" s="76" t="str">
        <f t="shared" si="8"/>
        <v>Alta</v>
      </c>
      <c r="AC23" s="77">
        <v>1233.32</v>
      </c>
      <c r="AD23" s="76">
        <f t="shared" si="9"/>
        <v>90.997653683716564</v>
      </c>
      <c r="AE23" s="76" t="str">
        <f t="shared" si="10"/>
        <v>Nula</v>
      </c>
      <c r="AF23" s="20">
        <v>10.69</v>
      </c>
      <c r="AG23" s="76">
        <f t="shared" si="11"/>
        <v>24.760946149974835</v>
      </c>
      <c r="AH23" s="76">
        <f t="shared" si="12"/>
        <v>0.46</v>
      </c>
      <c r="AI23" s="77">
        <v>653.78</v>
      </c>
      <c r="AJ23" s="76">
        <f t="shared" si="13"/>
        <v>89.285849736412942</v>
      </c>
      <c r="AK23" s="76" t="str">
        <f t="shared" si="14"/>
        <v>Nula</v>
      </c>
      <c r="AL23" s="20">
        <v>0.8</v>
      </c>
      <c r="AM23" s="76">
        <f t="shared" si="15"/>
        <v>53.097345132743364</v>
      </c>
      <c r="AN23" s="76" t="str">
        <f t="shared" si="16"/>
        <v>Media</v>
      </c>
      <c r="AO23" s="78">
        <v>944.92</v>
      </c>
      <c r="AP23" s="76">
        <f t="shared" si="17"/>
        <v>77.456578679930502</v>
      </c>
      <c r="AQ23" s="76" t="str">
        <f t="shared" si="18"/>
        <v>Alta</v>
      </c>
    </row>
    <row r="24" spans="1:43" x14ac:dyDescent="0.2">
      <c r="A24" s="74" t="s">
        <v>79</v>
      </c>
      <c r="B24" s="79" t="s">
        <v>87</v>
      </c>
      <c r="C24" s="23" t="s">
        <v>61</v>
      </c>
      <c r="D24" s="79" t="s">
        <v>88</v>
      </c>
      <c r="E24" s="75">
        <v>5301</v>
      </c>
      <c r="F24" s="81" t="s">
        <v>87</v>
      </c>
      <c r="G24" s="75">
        <v>5301</v>
      </c>
      <c r="H24" s="20">
        <v>195.91</v>
      </c>
      <c r="I24" s="76">
        <f t="shared" si="0"/>
        <v>97.121371030727687</v>
      </c>
      <c r="J24" s="76" t="str">
        <f t="shared" si="19"/>
        <v>Nula</v>
      </c>
      <c r="K24" s="77">
        <v>4.2300000000000004</v>
      </c>
      <c r="L24" s="76">
        <f t="shared" si="1"/>
        <v>13.084112149532711</v>
      </c>
      <c r="M24" s="76">
        <f t="shared" si="2"/>
        <v>0.49</v>
      </c>
      <c r="N24" s="20">
        <v>2116.33</v>
      </c>
      <c r="O24" s="76">
        <f t="shared" si="3"/>
        <v>83.04633561412281</v>
      </c>
      <c r="P24" s="76" t="str">
        <f t="shared" si="4"/>
        <v>Nula</v>
      </c>
      <c r="Q24" s="20">
        <v>1.34</v>
      </c>
      <c r="R24" s="76">
        <f t="shared" si="5"/>
        <v>1.6373185047883845</v>
      </c>
      <c r="S24" s="76">
        <f t="shared" si="6"/>
        <v>0.28999999999999998</v>
      </c>
      <c r="T24" s="20">
        <v>92.59</v>
      </c>
      <c r="U24" s="76">
        <f t="shared" si="20"/>
        <v>94.106167056986735</v>
      </c>
      <c r="V24" s="76">
        <f t="shared" si="21"/>
        <v>0.91</v>
      </c>
      <c r="W24" s="77">
        <v>83.72</v>
      </c>
      <c r="X24" s="76">
        <f t="shared" si="22"/>
        <v>83.626672030574269</v>
      </c>
      <c r="Y24" s="76">
        <f t="shared" si="23"/>
        <v>0.35</v>
      </c>
      <c r="Z24" s="70">
        <v>5.04</v>
      </c>
      <c r="AA24" s="76">
        <f t="shared" si="7"/>
        <v>21.756601607347875</v>
      </c>
      <c r="AB24" s="76" t="str">
        <f t="shared" si="8"/>
        <v>Alta</v>
      </c>
      <c r="AC24" s="77">
        <v>1572.4</v>
      </c>
      <c r="AD24" s="76">
        <f t="shared" si="9"/>
        <v>87.64780557682333</v>
      </c>
      <c r="AE24" s="76" t="str">
        <f t="shared" si="10"/>
        <v>Baja</v>
      </c>
      <c r="AF24" s="20">
        <v>22.79</v>
      </c>
      <c r="AG24" s="76">
        <f t="shared" si="11"/>
        <v>55.208857574232511</v>
      </c>
      <c r="AH24" s="76">
        <f t="shared" si="12"/>
        <v>0.87</v>
      </c>
      <c r="AI24" s="77">
        <v>776.47</v>
      </c>
      <c r="AJ24" s="76">
        <f t="shared" si="13"/>
        <v>85.055699790026807</v>
      </c>
      <c r="AK24" s="76" t="str">
        <f t="shared" si="14"/>
        <v>Nula</v>
      </c>
      <c r="AL24" s="20">
        <v>0.94</v>
      </c>
      <c r="AM24" s="76">
        <f t="shared" si="15"/>
        <v>65.486725663716811</v>
      </c>
      <c r="AN24" s="76" t="str">
        <f t="shared" si="16"/>
        <v>Baja</v>
      </c>
      <c r="AO24" s="78">
        <v>687.34</v>
      </c>
      <c r="AP24" s="76">
        <f t="shared" si="17"/>
        <v>87.334665342327582</v>
      </c>
      <c r="AQ24" s="76" t="str">
        <f t="shared" si="18"/>
        <v>Media</v>
      </c>
    </row>
    <row r="25" spans="1:43" x14ac:dyDescent="0.2">
      <c r="A25" s="74" t="s">
        <v>79</v>
      </c>
      <c r="B25" s="79" t="s">
        <v>87</v>
      </c>
      <c r="C25" s="23" t="s">
        <v>61</v>
      </c>
      <c r="D25" s="79" t="s">
        <v>88</v>
      </c>
      <c r="E25" s="75">
        <v>5301</v>
      </c>
      <c r="F25" s="81" t="s">
        <v>89</v>
      </c>
      <c r="G25" s="75">
        <v>5304</v>
      </c>
      <c r="H25" s="20">
        <v>258.19</v>
      </c>
      <c r="I25" s="76">
        <f t="shared" si="0"/>
        <v>90.172494588623834</v>
      </c>
      <c r="J25" s="76" t="str">
        <f t="shared" si="19"/>
        <v>Nula</v>
      </c>
      <c r="K25" s="77">
        <v>7.27</v>
      </c>
      <c r="L25" s="76">
        <f t="shared" si="1"/>
        <v>25.998300764655898</v>
      </c>
      <c r="M25" s="76">
        <f t="shared" si="2"/>
        <v>0.87</v>
      </c>
      <c r="N25" s="20"/>
      <c r="O25" s="20"/>
      <c r="P25" s="20"/>
      <c r="Q25" s="20"/>
      <c r="R25" s="76"/>
      <c r="S25" s="76"/>
      <c r="T25" s="20">
        <v>86.77</v>
      </c>
      <c r="U25" s="76">
        <f t="shared" si="20"/>
        <v>86.53395784543325</v>
      </c>
      <c r="V25" s="76">
        <f t="shared" si="21"/>
        <v>0.78</v>
      </c>
      <c r="W25" s="77"/>
      <c r="X25" s="76"/>
      <c r="Y25" s="76"/>
      <c r="Z25" s="70">
        <v>6.3</v>
      </c>
      <c r="AA25" s="76">
        <f t="shared" si="7"/>
        <v>28.989667049368538</v>
      </c>
      <c r="AB25" s="76" t="str">
        <f t="shared" si="8"/>
        <v>Media</v>
      </c>
      <c r="AC25" s="77">
        <v>1582.18</v>
      </c>
      <c r="AD25" s="76">
        <f t="shared" si="9"/>
        <v>87.551186742078102</v>
      </c>
      <c r="AE25" s="76" t="str">
        <f t="shared" si="10"/>
        <v>Baja</v>
      </c>
      <c r="AF25" s="20" t="s">
        <v>82</v>
      </c>
      <c r="AG25" s="20" t="s">
        <v>82</v>
      </c>
      <c r="AH25" s="20" t="s">
        <v>82</v>
      </c>
      <c r="AI25" s="77">
        <v>948.35</v>
      </c>
      <c r="AJ25" s="76">
        <f t="shared" si="13"/>
        <v>79.129559332085236</v>
      </c>
      <c r="AK25" s="76" t="str">
        <f t="shared" si="14"/>
        <v>Nula</v>
      </c>
      <c r="AL25" s="20">
        <v>0.42</v>
      </c>
      <c r="AM25" s="76">
        <f t="shared" si="15"/>
        <v>19.469026548672563</v>
      </c>
      <c r="AN25" s="76" t="str">
        <f t="shared" si="16"/>
        <v>Alta</v>
      </c>
      <c r="AO25" s="78">
        <v>1031.76</v>
      </c>
      <c r="AP25" s="76">
        <f t="shared" si="17"/>
        <v>74.126300530374792</v>
      </c>
      <c r="AQ25" s="76" t="str">
        <f t="shared" si="18"/>
        <v>Alta</v>
      </c>
    </row>
    <row r="26" spans="1:43" x14ac:dyDescent="0.2">
      <c r="A26" s="74" t="s">
        <v>79</v>
      </c>
      <c r="B26" s="79" t="s">
        <v>90</v>
      </c>
      <c r="C26" s="23" t="s">
        <v>61</v>
      </c>
      <c r="D26" s="79" t="s">
        <v>91</v>
      </c>
      <c r="E26" s="75">
        <v>5501</v>
      </c>
      <c r="F26" s="81" t="s">
        <v>90</v>
      </c>
      <c r="G26" s="75">
        <v>5501</v>
      </c>
      <c r="H26" s="20">
        <v>335.53</v>
      </c>
      <c r="I26" s="76">
        <f t="shared" si="0"/>
        <v>81.543302166781956</v>
      </c>
      <c r="J26" s="76" t="str">
        <f t="shared" si="19"/>
        <v>Nula</v>
      </c>
      <c r="K26" s="77">
        <v>3.26</v>
      </c>
      <c r="L26" s="76">
        <f t="shared" si="1"/>
        <v>8.9634664401019535</v>
      </c>
      <c r="M26" s="76">
        <f t="shared" si="2"/>
        <v>0.28000000000000003</v>
      </c>
      <c r="N26" s="20">
        <v>2339.48</v>
      </c>
      <c r="O26" s="76">
        <f t="shared" si="3"/>
        <v>81.18361203929625</v>
      </c>
      <c r="P26" s="76" t="str">
        <f t="shared" si="4"/>
        <v>Nula</v>
      </c>
      <c r="Q26" s="20">
        <v>1.5</v>
      </c>
      <c r="R26" s="76">
        <f t="shared" si="5"/>
        <v>1.884460920605499</v>
      </c>
      <c r="S26" s="76">
        <f t="shared" si="6"/>
        <v>0.35</v>
      </c>
      <c r="T26" s="20">
        <v>66.8</v>
      </c>
      <c r="U26" s="76">
        <f t="shared" si="20"/>
        <v>60.551652354931029</v>
      </c>
      <c r="V26" s="76">
        <f t="shared" si="21"/>
        <v>0.28000000000000003</v>
      </c>
      <c r="W26" s="77">
        <v>62.51</v>
      </c>
      <c r="X26" s="76">
        <f t="shared" si="22"/>
        <v>62.295081967213108</v>
      </c>
      <c r="Y26" s="76">
        <f t="shared" si="23"/>
        <v>0.12</v>
      </c>
      <c r="Z26" s="70">
        <v>3.11</v>
      </c>
      <c r="AA26" s="76">
        <f t="shared" si="7"/>
        <v>10.677382319173363</v>
      </c>
      <c r="AB26" s="76" t="str">
        <f t="shared" si="8"/>
        <v>Alta</v>
      </c>
      <c r="AC26" s="77">
        <v>933.81</v>
      </c>
      <c r="AD26" s="76">
        <f t="shared" si="9"/>
        <v>93.956580799723383</v>
      </c>
      <c r="AE26" s="76" t="str">
        <f t="shared" si="10"/>
        <v>Nula</v>
      </c>
      <c r="AF26" s="20">
        <v>6.21</v>
      </c>
      <c r="AG26" s="76">
        <f t="shared" si="11"/>
        <v>13.487669854051333</v>
      </c>
      <c r="AH26" s="76">
        <f t="shared" si="12"/>
        <v>0.18</v>
      </c>
      <c r="AI26" s="77">
        <v>691.73</v>
      </c>
      <c r="AJ26" s="76">
        <f t="shared" si="13"/>
        <v>87.977395987408499</v>
      </c>
      <c r="AK26" s="76" t="str">
        <f t="shared" si="14"/>
        <v>Nula</v>
      </c>
      <c r="AL26" s="20">
        <v>0.89</v>
      </c>
      <c r="AM26" s="76">
        <f t="shared" si="15"/>
        <v>61.06194690265486</v>
      </c>
      <c r="AN26" s="76" t="str">
        <f t="shared" si="16"/>
        <v>Media</v>
      </c>
      <c r="AO26" s="78">
        <v>646.16</v>
      </c>
      <c r="AP26" s="76">
        <f t="shared" si="17"/>
        <v>88.913901341852068</v>
      </c>
      <c r="AQ26" s="76" t="str">
        <f t="shared" si="18"/>
        <v>Media</v>
      </c>
    </row>
    <row r="27" spans="1:43" x14ac:dyDescent="0.2">
      <c r="A27" s="74" t="s">
        <v>79</v>
      </c>
      <c r="B27" s="79" t="s">
        <v>90</v>
      </c>
      <c r="C27" s="23" t="s">
        <v>61</v>
      </c>
      <c r="D27" s="79" t="s">
        <v>91</v>
      </c>
      <c r="E27" s="75">
        <v>5501</v>
      </c>
      <c r="F27" s="81" t="s">
        <v>92</v>
      </c>
      <c r="G27" s="75">
        <v>5502</v>
      </c>
      <c r="H27" s="20">
        <v>349.64</v>
      </c>
      <c r="I27" s="76">
        <f t="shared" si="0"/>
        <v>79.968982214982248</v>
      </c>
      <c r="J27" s="76" t="str">
        <f t="shared" si="19"/>
        <v>Nula</v>
      </c>
      <c r="K27" s="77">
        <v>3.33</v>
      </c>
      <c r="L27" s="76">
        <f t="shared" si="1"/>
        <v>9.2608326253186064</v>
      </c>
      <c r="M27" s="76">
        <f t="shared" si="2"/>
        <v>0.28999999999999998</v>
      </c>
      <c r="N27" s="20">
        <v>1402.83</v>
      </c>
      <c r="O27" s="76">
        <f t="shared" si="3"/>
        <v>89.002209558280327</v>
      </c>
      <c r="P27" s="76" t="str">
        <f t="shared" si="4"/>
        <v>Nula</v>
      </c>
      <c r="Q27" s="20">
        <v>1.7</v>
      </c>
      <c r="R27" s="76">
        <f t="shared" si="5"/>
        <v>2.1933889403768925</v>
      </c>
      <c r="S27" s="76">
        <f t="shared" si="6"/>
        <v>0.4</v>
      </c>
      <c r="T27" s="20">
        <v>61.32</v>
      </c>
      <c r="U27" s="76">
        <f t="shared" si="20"/>
        <v>53.421805880822276</v>
      </c>
      <c r="V27" s="76">
        <f t="shared" si="21"/>
        <v>0.21</v>
      </c>
      <c r="W27" s="77">
        <v>91.86</v>
      </c>
      <c r="X27" s="76">
        <f t="shared" si="22"/>
        <v>91.813336015287135</v>
      </c>
      <c r="Y27" s="76">
        <f t="shared" si="23"/>
        <v>0.51</v>
      </c>
      <c r="Z27" s="70">
        <v>3.6</v>
      </c>
      <c r="AA27" s="76">
        <f t="shared" si="7"/>
        <v>13.490241102181399</v>
      </c>
      <c r="AB27" s="76" t="str">
        <f t="shared" si="8"/>
        <v>Alta</v>
      </c>
      <c r="AC27" s="77">
        <v>1046.3399999999999</v>
      </c>
      <c r="AD27" s="76">
        <f t="shared" si="9"/>
        <v>92.844871446565733</v>
      </c>
      <c r="AE27" s="76" t="str">
        <f t="shared" si="10"/>
        <v>Nula</v>
      </c>
      <c r="AF27" s="20">
        <v>3.29</v>
      </c>
      <c r="AG27" s="76">
        <f t="shared" si="11"/>
        <v>6.1399094111726216</v>
      </c>
      <c r="AH27" s="76">
        <f t="shared" si="12"/>
        <v>0.1</v>
      </c>
      <c r="AI27" s="77">
        <v>671.85</v>
      </c>
      <c r="AJ27" s="76">
        <f t="shared" si="13"/>
        <v>88.662825777400826</v>
      </c>
      <c r="AK27" s="76" t="str">
        <f t="shared" si="14"/>
        <v>Nula</v>
      </c>
      <c r="AL27" s="20">
        <v>1.07</v>
      </c>
      <c r="AM27" s="76">
        <f t="shared" si="15"/>
        <v>76.991150442477874</v>
      </c>
      <c r="AN27" s="76" t="str">
        <f t="shared" si="16"/>
        <v>Nula</v>
      </c>
      <c r="AO27" s="78">
        <v>544.88</v>
      </c>
      <c r="AP27" s="76">
        <f t="shared" si="17"/>
        <v>92.797947530094831</v>
      </c>
      <c r="AQ27" s="76" t="str">
        <f t="shared" si="18"/>
        <v>Baja</v>
      </c>
    </row>
    <row r="28" spans="1:43" x14ac:dyDescent="0.2">
      <c r="A28" s="74" t="s">
        <v>79</v>
      </c>
      <c r="B28" s="79" t="s">
        <v>90</v>
      </c>
      <c r="C28" s="23" t="s">
        <v>61</v>
      </c>
      <c r="D28" s="79" t="s">
        <v>91</v>
      </c>
      <c r="E28" s="75">
        <v>5501</v>
      </c>
      <c r="F28" s="81" t="s">
        <v>93</v>
      </c>
      <c r="G28" s="75">
        <v>5503</v>
      </c>
      <c r="H28" s="20">
        <v>692.08</v>
      </c>
      <c r="I28" s="76">
        <f t="shared" si="0"/>
        <v>41.761319260036139</v>
      </c>
      <c r="J28" s="76" t="str">
        <f t="shared" si="19"/>
        <v>Alta</v>
      </c>
      <c r="K28" s="77">
        <v>4.24</v>
      </c>
      <c r="L28" s="76">
        <f t="shared" si="1"/>
        <v>13.126593033135091</v>
      </c>
      <c r="M28" s="76">
        <f t="shared" si="2"/>
        <v>0.5</v>
      </c>
      <c r="N28" s="20">
        <v>1594.14</v>
      </c>
      <c r="O28" s="76">
        <f t="shared" si="3"/>
        <v>87.405267379924666</v>
      </c>
      <c r="P28" s="76" t="str">
        <f t="shared" si="4"/>
        <v>Nula</v>
      </c>
      <c r="Q28" s="20">
        <v>5.0999999999999996</v>
      </c>
      <c r="R28" s="76">
        <f t="shared" si="5"/>
        <v>7.4451652764905774</v>
      </c>
      <c r="S28" s="76">
        <f t="shared" si="6"/>
        <v>0.72</v>
      </c>
      <c r="T28" s="20">
        <v>52.69</v>
      </c>
      <c r="U28" s="76">
        <f t="shared" si="20"/>
        <v>42.193598750975788</v>
      </c>
      <c r="V28" s="76">
        <f t="shared" si="21"/>
        <v>0.11</v>
      </c>
      <c r="W28" s="77">
        <v>67.06</v>
      </c>
      <c r="X28" s="76">
        <f t="shared" si="22"/>
        <v>66.871165644171782</v>
      </c>
      <c r="Y28" s="76">
        <f t="shared" si="23"/>
        <v>0.17</v>
      </c>
      <c r="Z28" s="70">
        <v>5.65</v>
      </c>
      <c r="AA28" s="76">
        <f t="shared" si="7"/>
        <v>25.258323765786454</v>
      </c>
      <c r="AB28" s="76" t="str">
        <f t="shared" si="8"/>
        <v>Alta</v>
      </c>
      <c r="AC28" s="77">
        <v>2213.1799999999998</v>
      </c>
      <c r="AD28" s="76">
        <f t="shared" si="9"/>
        <v>81.317394847983408</v>
      </c>
      <c r="AE28" s="76" t="str">
        <f t="shared" si="10"/>
        <v>Media</v>
      </c>
      <c r="AF28" s="20">
        <v>6.82</v>
      </c>
      <c r="AG28" s="76">
        <f t="shared" si="11"/>
        <v>15.022647206844491</v>
      </c>
      <c r="AH28" s="76">
        <f t="shared" si="12"/>
        <v>0.25</v>
      </c>
      <c r="AI28" s="77">
        <v>1154.99</v>
      </c>
      <c r="AJ28" s="76">
        <f t="shared" si="13"/>
        <v>72.004951092446831</v>
      </c>
      <c r="AK28" s="76" t="str">
        <f t="shared" si="14"/>
        <v>Baja</v>
      </c>
      <c r="AL28" s="20">
        <v>0.96</v>
      </c>
      <c r="AM28" s="76">
        <f t="shared" si="15"/>
        <v>67.25663716814158</v>
      </c>
      <c r="AN28" s="76" t="str">
        <f t="shared" si="16"/>
        <v>Baja</v>
      </c>
      <c r="AO28" s="78">
        <v>1056.98</v>
      </c>
      <c r="AP28" s="76">
        <f t="shared" si="17"/>
        <v>73.15912394203076</v>
      </c>
      <c r="AQ28" s="76" t="str">
        <f t="shared" si="18"/>
        <v>Alta</v>
      </c>
    </row>
    <row r="29" spans="1:43" x14ac:dyDescent="0.2">
      <c r="A29" s="74" t="s">
        <v>79</v>
      </c>
      <c r="B29" s="79" t="s">
        <v>90</v>
      </c>
      <c r="C29" s="23" t="s">
        <v>61</v>
      </c>
      <c r="D29" s="79" t="s">
        <v>91</v>
      </c>
      <c r="E29" s="75">
        <v>5501</v>
      </c>
      <c r="F29" s="81" t="s">
        <v>94</v>
      </c>
      <c r="G29" s="75">
        <v>5504</v>
      </c>
      <c r="H29" s="20">
        <v>463.75</v>
      </c>
      <c r="I29" s="76">
        <f t="shared" si="0"/>
        <v>67.237185638096079</v>
      </c>
      <c r="J29" s="76" t="str">
        <f t="shared" si="19"/>
        <v>Baja</v>
      </c>
      <c r="K29" s="77">
        <v>3.15</v>
      </c>
      <c r="L29" s="76">
        <f t="shared" si="1"/>
        <v>8.4961767204757841</v>
      </c>
      <c r="M29" s="76">
        <f t="shared" si="2"/>
        <v>0.25</v>
      </c>
      <c r="N29" s="20">
        <v>5223.41</v>
      </c>
      <c r="O29" s="76">
        <f t="shared" si="3"/>
        <v>57.110278411021241</v>
      </c>
      <c r="P29" s="76" t="s">
        <v>95</v>
      </c>
      <c r="Q29" s="20"/>
      <c r="R29" s="76"/>
      <c r="S29" s="76"/>
      <c r="T29" s="20">
        <v>53.46</v>
      </c>
      <c r="U29" s="76">
        <f t="shared" si="20"/>
        <v>43.195420244600577</v>
      </c>
      <c r="V29" s="76">
        <f t="shared" si="21"/>
        <v>0.12</v>
      </c>
      <c r="W29" s="77">
        <v>7.97</v>
      </c>
      <c r="X29" s="76">
        <f t="shared" si="22"/>
        <v>7.4424218042844208</v>
      </c>
      <c r="Y29" s="76">
        <f t="shared" si="23"/>
        <v>0.02</v>
      </c>
      <c r="Z29" s="70">
        <v>1.69</v>
      </c>
      <c r="AA29" s="76">
        <f t="shared" si="7"/>
        <v>2.5258323765786446</v>
      </c>
      <c r="AB29" s="76" t="str">
        <f t="shared" si="8"/>
        <v>Alta</v>
      </c>
      <c r="AC29" s="77">
        <v>1392.41</v>
      </c>
      <c r="AD29" s="76">
        <f t="shared" si="9"/>
        <v>89.425967546741091</v>
      </c>
      <c r="AE29" s="76" t="str">
        <f t="shared" si="10"/>
        <v>Nula</v>
      </c>
      <c r="AF29" s="20" t="s">
        <v>82</v>
      </c>
      <c r="AG29" s="20" t="s">
        <v>82</v>
      </c>
      <c r="AH29" s="20" t="s">
        <v>82</v>
      </c>
      <c r="AI29" s="77">
        <v>875.45</v>
      </c>
      <c r="AJ29" s="76">
        <f t="shared" si="13"/>
        <v>81.643031751121399</v>
      </c>
      <c r="AK29" s="76" t="str">
        <f t="shared" si="14"/>
        <v>Nula</v>
      </c>
      <c r="AL29" s="20">
        <v>0.42</v>
      </c>
      <c r="AM29" s="76">
        <f t="shared" si="15"/>
        <v>19.469026548672563</v>
      </c>
      <c r="AN29" s="76" t="str">
        <f t="shared" si="16"/>
        <v>Alta</v>
      </c>
      <c r="AO29" s="78">
        <v>806.45</v>
      </c>
      <c r="AP29" s="76">
        <f t="shared" si="17"/>
        <v>82.766846014902654</v>
      </c>
      <c r="AQ29" s="76" t="str">
        <f t="shared" si="18"/>
        <v>Media</v>
      </c>
    </row>
    <row r="30" spans="1:43" x14ac:dyDescent="0.2">
      <c r="A30" s="74" t="s">
        <v>79</v>
      </c>
      <c r="B30" s="74" t="s">
        <v>96</v>
      </c>
      <c r="C30" s="23" t="s">
        <v>61</v>
      </c>
      <c r="D30" s="74" t="s">
        <v>97</v>
      </c>
      <c r="E30" s="75">
        <v>5601</v>
      </c>
      <c r="F30" s="80" t="s">
        <v>96</v>
      </c>
      <c r="G30" s="75">
        <v>5601</v>
      </c>
      <c r="H30" s="20">
        <v>383.77</v>
      </c>
      <c r="I30" s="76">
        <f t="shared" si="0"/>
        <v>76.160935442840241</v>
      </c>
      <c r="J30" s="76" t="str">
        <f t="shared" si="19"/>
        <v>Nula</v>
      </c>
      <c r="K30" s="77">
        <v>3.41</v>
      </c>
      <c r="L30" s="76">
        <f t="shared" si="1"/>
        <v>9.6006796941376376</v>
      </c>
      <c r="M30" s="76">
        <f t="shared" si="2"/>
        <v>0.32</v>
      </c>
      <c r="N30" s="20">
        <v>1777.72</v>
      </c>
      <c r="O30" s="76">
        <f t="shared" si="3"/>
        <v>85.872850647383046</v>
      </c>
      <c r="P30" s="76" t="str">
        <f t="shared" si="4"/>
        <v>Nula</v>
      </c>
      <c r="Q30" s="20">
        <v>3.94</v>
      </c>
      <c r="R30" s="76">
        <f t="shared" si="5"/>
        <v>5.6533827618164976</v>
      </c>
      <c r="S30" s="76">
        <f t="shared" si="6"/>
        <v>0.68</v>
      </c>
      <c r="T30" s="20">
        <v>75.13</v>
      </c>
      <c r="U30" s="76">
        <f t="shared" si="20"/>
        <v>71.389539422326294</v>
      </c>
      <c r="V30" s="76">
        <f t="shared" si="21"/>
        <v>0.44</v>
      </c>
      <c r="W30" s="77">
        <v>93.28</v>
      </c>
      <c r="X30" s="76">
        <f t="shared" si="22"/>
        <v>93.241476415568741</v>
      </c>
      <c r="Y30" s="76">
        <f t="shared" si="23"/>
        <v>0.56000000000000005</v>
      </c>
      <c r="Z30" s="70">
        <v>6.23</v>
      </c>
      <c r="AA30" s="76">
        <f t="shared" si="7"/>
        <v>28.587830080367393</v>
      </c>
      <c r="AB30" s="76" t="str">
        <f t="shared" si="8"/>
        <v>Alta</v>
      </c>
      <c r="AC30" s="77">
        <v>977.32</v>
      </c>
      <c r="AD30" s="76">
        <f t="shared" si="9"/>
        <v>93.526735656598092</v>
      </c>
      <c r="AE30" s="76" t="str">
        <f t="shared" si="10"/>
        <v>Nula</v>
      </c>
      <c r="AF30" s="20">
        <v>13.45</v>
      </c>
      <c r="AG30" s="76">
        <f t="shared" si="11"/>
        <v>31.70608958228485</v>
      </c>
      <c r="AH30" s="76">
        <f t="shared" si="12"/>
        <v>0.64</v>
      </c>
      <c r="AI30" s="77">
        <v>629.15</v>
      </c>
      <c r="AJ30" s="76">
        <f t="shared" si="13"/>
        <v>90.135051734778671</v>
      </c>
      <c r="AK30" s="76" t="str">
        <f t="shared" si="14"/>
        <v>Nula</v>
      </c>
      <c r="AL30" s="20">
        <v>0.93</v>
      </c>
      <c r="AM30" s="76">
        <f t="shared" si="15"/>
        <v>64.601769911504419</v>
      </c>
      <c r="AN30" s="76" t="str">
        <f t="shared" si="16"/>
        <v>Baja</v>
      </c>
      <c r="AO30" s="78">
        <v>582.01</v>
      </c>
      <c r="AP30" s="76">
        <f t="shared" si="17"/>
        <v>91.374027358595484</v>
      </c>
      <c r="AQ30" s="76" t="str">
        <f t="shared" si="18"/>
        <v>Baja</v>
      </c>
    </row>
    <row r="31" spans="1:43" x14ac:dyDescent="0.2">
      <c r="A31" s="74" t="s">
        <v>79</v>
      </c>
      <c r="B31" s="74" t="s">
        <v>96</v>
      </c>
      <c r="C31" s="23" t="s">
        <v>61</v>
      </c>
      <c r="D31" s="74" t="s">
        <v>97</v>
      </c>
      <c r="E31" s="75">
        <v>5601</v>
      </c>
      <c r="F31" s="80" t="s">
        <v>98</v>
      </c>
      <c r="G31" s="75">
        <v>5603</v>
      </c>
      <c r="H31" s="20">
        <v>579.17999999999995</v>
      </c>
      <c r="I31" s="76">
        <f t="shared" si="0"/>
        <v>54.358110369758776</v>
      </c>
      <c r="J31" s="76" t="str">
        <f t="shared" si="19"/>
        <v>Alta</v>
      </c>
      <c r="K31" s="77">
        <v>5.86</v>
      </c>
      <c r="L31" s="76">
        <f t="shared" si="1"/>
        <v>20.008496176720477</v>
      </c>
      <c r="M31" s="76">
        <f t="shared" si="2"/>
        <v>0.73</v>
      </c>
      <c r="N31" s="20">
        <v>6071.8</v>
      </c>
      <c r="O31" s="76">
        <f t="shared" si="3"/>
        <v>50.028422916299725</v>
      </c>
      <c r="P31" s="76" t="s">
        <v>95</v>
      </c>
      <c r="Q31" s="20"/>
      <c r="R31" s="76"/>
      <c r="S31" s="76"/>
      <c r="T31" s="20">
        <v>40.94</v>
      </c>
      <c r="U31" s="76">
        <f t="shared" si="20"/>
        <v>26.906062971636736</v>
      </c>
      <c r="V31" s="76">
        <f t="shared" si="21"/>
        <v>0.06</v>
      </c>
      <c r="W31" s="77"/>
      <c r="X31" s="76"/>
      <c r="Y31" s="76"/>
      <c r="Z31" s="70">
        <v>2.4</v>
      </c>
      <c r="AA31" s="76">
        <f t="shared" si="7"/>
        <v>6.6016073478760031</v>
      </c>
      <c r="AB31" s="76" t="str">
        <f t="shared" si="8"/>
        <v>Alta</v>
      </c>
      <c r="AC31" s="77">
        <v>1541.34</v>
      </c>
      <c r="AD31" s="76">
        <f t="shared" si="9"/>
        <v>87.954654350564354</v>
      </c>
      <c r="AE31" s="76" t="str">
        <f t="shared" si="10"/>
        <v>Baja</v>
      </c>
      <c r="AF31" s="20">
        <v>11.54</v>
      </c>
      <c r="AG31" s="76">
        <f t="shared" si="11"/>
        <v>26.899849018621037</v>
      </c>
      <c r="AH31" s="76">
        <f t="shared" si="12"/>
        <v>0.54</v>
      </c>
      <c r="AI31" s="77">
        <v>893.74</v>
      </c>
      <c r="AJ31" s="76">
        <f t="shared" si="13"/>
        <v>81.012422552984617</v>
      </c>
      <c r="AK31" s="76" t="str">
        <f t="shared" si="14"/>
        <v>Nula</v>
      </c>
      <c r="AL31" s="20">
        <v>0.99</v>
      </c>
      <c r="AM31" s="76">
        <f t="shared" si="15"/>
        <v>69.911504424778755</v>
      </c>
      <c r="AN31" s="76" t="str">
        <f t="shared" si="16"/>
        <v>Baja</v>
      </c>
      <c r="AO31" s="78">
        <v>887.09</v>
      </c>
      <c r="AP31" s="76">
        <f t="shared" si="17"/>
        <v>79.674335305780431</v>
      </c>
      <c r="AQ31" s="76" t="str">
        <f t="shared" si="18"/>
        <v>Alta</v>
      </c>
    </row>
    <row r="32" spans="1:43" x14ac:dyDescent="0.2">
      <c r="A32" s="74" t="s">
        <v>79</v>
      </c>
      <c r="B32" s="74" t="s">
        <v>96</v>
      </c>
      <c r="C32" s="23" t="s">
        <v>61</v>
      </c>
      <c r="D32" s="74" t="s">
        <v>97</v>
      </c>
      <c r="E32" s="75">
        <v>5601</v>
      </c>
      <c r="F32" s="80" t="s">
        <v>99</v>
      </c>
      <c r="G32" s="75">
        <v>5606</v>
      </c>
      <c r="H32" s="20">
        <v>418.08</v>
      </c>
      <c r="I32" s="76">
        <f t="shared" si="0"/>
        <v>72.332805212773096</v>
      </c>
      <c r="J32" s="76" t="str">
        <f t="shared" si="19"/>
        <v>Baja</v>
      </c>
      <c r="K32" s="77">
        <v>24.69</v>
      </c>
      <c r="L32" s="76">
        <f t="shared" si="1"/>
        <v>100.00000000000001</v>
      </c>
      <c r="M32" s="76">
        <f t="shared" si="2"/>
        <v>0.99</v>
      </c>
      <c r="N32" s="20"/>
      <c r="O32" s="20"/>
      <c r="P32" s="20"/>
      <c r="Q32" s="20"/>
      <c r="R32" s="76"/>
      <c r="S32" s="76"/>
      <c r="T32" s="20">
        <v>55.95</v>
      </c>
      <c r="U32" s="76">
        <f t="shared" si="20"/>
        <v>46.435076762945613</v>
      </c>
      <c r="V32" s="76">
        <f t="shared" si="21"/>
        <v>0.15</v>
      </c>
      <c r="W32" s="77"/>
      <c r="X32" s="76"/>
      <c r="Y32" s="76"/>
      <c r="Z32" s="70">
        <v>13.81</v>
      </c>
      <c r="AA32" s="76">
        <f t="shared" si="7"/>
        <v>72.101033295063132</v>
      </c>
      <c r="AB32" s="76" t="str">
        <f t="shared" si="8"/>
        <v>Nula</v>
      </c>
      <c r="AC32" s="77">
        <v>1751.53</v>
      </c>
      <c r="AD32" s="76">
        <f t="shared" si="9"/>
        <v>85.878139741658217</v>
      </c>
      <c r="AE32" s="76" t="str">
        <f t="shared" si="10"/>
        <v>Baja</v>
      </c>
      <c r="AF32" s="20">
        <v>26.03</v>
      </c>
      <c r="AG32" s="76">
        <f t="shared" si="11"/>
        <v>63.361852038248614</v>
      </c>
      <c r="AH32" s="76">
        <f t="shared" si="12"/>
        <v>0.89</v>
      </c>
      <c r="AI32" s="77">
        <v>1402.93</v>
      </c>
      <c r="AJ32" s="76">
        <f t="shared" si="13"/>
        <v>63.45638659895117</v>
      </c>
      <c r="AK32" s="76" t="str">
        <f t="shared" si="14"/>
        <v>Alta</v>
      </c>
      <c r="AL32" s="20">
        <v>0.99</v>
      </c>
      <c r="AM32" s="76">
        <f t="shared" si="15"/>
        <v>69.911504424778755</v>
      </c>
      <c r="AN32" s="76" t="str">
        <f t="shared" si="16"/>
        <v>Baja</v>
      </c>
      <c r="AO32" s="78">
        <v>1406.78</v>
      </c>
      <c r="AP32" s="76">
        <f t="shared" si="17"/>
        <v>59.744438351121147</v>
      </c>
      <c r="AQ32" s="76" t="str">
        <f t="shared" si="18"/>
        <v>Alta</v>
      </c>
    </row>
    <row r="33" spans="1:43" x14ac:dyDescent="0.2">
      <c r="A33" s="74" t="s">
        <v>79</v>
      </c>
      <c r="B33" s="79" t="s">
        <v>100</v>
      </c>
      <c r="C33" s="23" t="s">
        <v>61</v>
      </c>
      <c r="D33" s="79" t="s">
        <v>101</v>
      </c>
      <c r="E33" s="75">
        <v>5701</v>
      </c>
      <c r="F33" s="81" t="s">
        <v>101</v>
      </c>
      <c r="G33" s="75">
        <v>5701</v>
      </c>
      <c r="H33" s="20">
        <v>326.72000000000003</v>
      </c>
      <c r="I33" s="76">
        <f t="shared" si="0"/>
        <v>82.526275857452077</v>
      </c>
      <c r="J33" s="76" t="str">
        <f t="shared" si="19"/>
        <v>Nula</v>
      </c>
      <c r="K33" s="77">
        <v>3.14</v>
      </c>
      <c r="L33" s="76">
        <f t="shared" si="1"/>
        <v>8.4536958368734076</v>
      </c>
      <c r="M33" s="76">
        <f t="shared" si="2"/>
        <v>0.24</v>
      </c>
      <c r="N33" s="20">
        <v>958.75</v>
      </c>
      <c r="O33" s="76">
        <f t="shared" si="3"/>
        <v>92.709125467350376</v>
      </c>
      <c r="P33" s="76" t="str">
        <f t="shared" si="4"/>
        <v>Nula</v>
      </c>
      <c r="Q33" s="20">
        <v>1.57</v>
      </c>
      <c r="R33" s="76">
        <f t="shared" si="5"/>
        <v>1.9925857275254868</v>
      </c>
      <c r="S33" s="76">
        <f t="shared" si="6"/>
        <v>0.38</v>
      </c>
      <c r="T33" s="20">
        <v>80.64</v>
      </c>
      <c r="U33" s="76">
        <f t="shared" si="20"/>
        <v>78.558417902680205</v>
      </c>
      <c r="V33" s="76">
        <f t="shared" si="21"/>
        <v>0.56000000000000005</v>
      </c>
      <c r="W33" s="77">
        <v>91.41</v>
      </c>
      <c r="X33" s="76">
        <f t="shared" si="22"/>
        <v>91.360756310972533</v>
      </c>
      <c r="Y33" s="76">
        <f t="shared" si="23"/>
        <v>0.5</v>
      </c>
      <c r="Z33" s="70">
        <v>3.96</v>
      </c>
      <c r="AA33" s="76">
        <f t="shared" si="7"/>
        <v>15.556831228473017</v>
      </c>
      <c r="AB33" s="76" t="str">
        <f t="shared" si="8"/>
        <v>Alta</v>
      </c>
      <c r="AC33" s="77">
        <v>1534.13</v>
      </c>
      <c r="AD33" s="76">
        <f t="shared" si="9"/>
        <v>88.025883573316221</v>
      </c>
      <c r="AE33" s="76" t="str">
        <f t="shared" si="10"/>
        <v>Baja</v>
      </c>
      <c r="AF33" s="20">
        <v>23.1</v>
      </c>
      <c r="AG33" s="76">
        <f t="shared" si="11"/>
        <v>55.988928032209358</v>
      </c>
      <c r="AH33" s="76">
        <f t="shared" si="12"/>
        <v>0.88</v>
      </c>
      <c r="AI33" s="77">
        <v>685.35</v>
      </c>
      <c r="AJ33" s="76">
        <f t="shared" si="13"/>
        <v>88.197367922023759</v>
      </c>
      <c r="AK33" s="76" t="str">
        <f t="shared" si="14"/>
        <v>Nula</v>
      </c>
      <c r="AL33" s="20">
        <v>0.84</v>
      </c>
      <c r="AM33" s="76">
        <f t="shared" si="15"/>
        <v>56.637168141592909</v>
      </c>
      <c r="AN33" s="76" t="str">
        <f t="shared" si="16"/>
        <v>Media</v>
      </c>
      <c r="AO33" s="78">
        <v>666.07</v>
      </c>
      <c r="AP33" s="76">
        <f t="shared" si="17"/>
        <v>88.150361061363171</v>
      </c>
      <c r="AQ33" s="76" t="str">
        <f t="shared" si="18"/>
        <v>Media</v>
      </c>
    </row>
    <row r="34" spans="1:43" x14ac:dyDescent="0.2">
      <c r="A34" s="74" t="s">
        <v>79</v>
      </c>
      <c r="B34" s="74" t="s">
        <v>102</v>
      </c>
      <c r="C34" s="23" t="s">
        <v>80</v>
      </c>
      <c r="D34" s="74" t="s">
        <v>80</v>
      </c>
      <c r="E34" s="75">
        <v>5001</v>
      </c>
      <c r="F34" s="74" t="s">
        <v>103</v>
      </c>
      <c r="G34" s="75">
        <v>5801</v>
      </c>
      <c r="H34" s="20">
        <v>533.01</v>
      </c>
      <c r="I34" s="76">
        <f t="shared" si="0"/>
        <v>59.509517327561198</v>
      </c>
      <c r="J34" s="76" t="str">
        <f t="shared" si="19"/>
        <v>Media</v>
      </c>
      <c r="K34" s="77">
        <v>2.82</v>
      </c>
      <c r="L34" s="76">
        <f t="shared" si="1"/>
        <v>7.0943075615972804</v>
      </c>
      <c r="M34" s="76">
        <f t="shared" si="2"/>
        <v>0.19</v>
      </c>
      <c r="N34" s="20">
        <v>2545.9899999999998</v>
      </c>
      <c r="O34" s="76">
        <f t="shared" si="3"/>
        <v>79.45978929478612</v>
      </c>
      <c r="P34" s="76" t="str">
        <f t="shared" si="4"/>
        <v>Nula</v>
      </c>
      <c r="Q34" s="20">
        <v>1.06</v>
      </c>
      <c r="R34" s="76">
        <f t="shared" si="5"/>
        <v>1.2048192771084338</v>
      </c>
      <c r="S34" s="76">
        <f t="shared" si="6"/>
        <v>0.2</v>
      </c>
      <c r="T34" s="20">
        <v>42.51</v>
      </c>
      <c r="U34" s="76">
        <f t="shared" si="20"/>
        <v>28.948737965131404</v>
      </c>
      <c r="V34" s="76">
        <f t="shared" si="21"/>
        <v>7.0000000000000007E-2</v>
      </c>
      <c r="W34" s="77">
        <v>65.459999999999994</v>
      </c>
      <c r="X34" s="76">
        <f t="shared" si="22"/>
        <v>65.261993362164333</v>
      </c>
      <c r="Y34" s="76">
        <f t="shared" si="23"/>
        <v>0.15</v>
      </c>
      <c r="Z34" s="70">
        <v>1.9</v>
      </c>
      <c r="AA34" s="76">
        <f t="shared" si="7"/>
        <v>3.7313432835820883</v>
      </c>
      <c r="AB34" s="76" t="str">
        <f t="shared" si="8"/>
        <v>Alta</v>
      </c>
      <c r="AC34" s="77">
        <v>1186.58</v>
      </c>
      <c r="AD34" s="76">
        <f t="shared" si="9"/>
        <v>91.45940872829658</v>
      </c>
      <c r="AE34" s="76" t="str">
        <f t="shared" si="10"/>
        <v>Nula</v>
      </c>
      <c r="AF34" s="20">
        <v>7.03</v>
      </c>
      <c r="AG34" s="76">
        <f t="shared" si="11"/>
        <v>15.551082033215906</v>
      </c>
      <c r="AH34" s="76">
        <f t="shared" si="12"/>
        <v>0.26</v>
      </c>
      <c r="AI34" s="77">
        <v>583.27</v>
      </c>
      <c r="AJ34" s="76">
        <f t="shared" si="13"/>
        <v>91.716918875867563</v>
      </c>
      <c r="AK34" s="76" t="str">
        <f t="shared" si="14"/>
        <v>Nula</v>
      </c>
      <c r="AL34" s="20">
        <v>0.96</v>
      </c>
      <c r="AM34" s="76">
        <f t="shared" si="15"/>
        <v>67.25663716814158</v>
      </c>
      <c r="AN34" s="76" t="str">
        <f t="shared" si="16"/>
        <v>Baja</v>
      </c>
      <c r="AO34" s="78">
        <v>844.6</v>
      </c>
      <c r="AP34" s="76">
        <f t="shared" si="17"/>
        <v>81.303809264493268</v>
      </c>
      <c r="AQ34" s="76" t="str">
        <f t="shared" si="18"/>
        <v>Alta</v>
      </c>
    </row>
    <row r="35" spans="1:43" x14ac:dyDescent="0.2">
      <c r="A35" s="74" t="s">
        <v>79</v>
      </c>
      <c r="B35" s="74" t="s">
        <v>102</v>
      </c>
      <c r="C35" s="23" t="s">
        <v>80</v>
      </c>
      <c r="D35" s="74" t="s">
        <v>80</v>
      </c>
      <c r="E35" s="75">
        <v>5001</v>
      </c>
      <c r="F35" s="74" t="s">
        <v>104</v>
      </c>
      <c r="G35" s="75">
        <v>5802</v>
      </c>
      <c r="H35" s="20">
        <v>629.13</v>
      </c>
      <c r="I35" s="76">
        <f t="shared" si="0"/>
        <v>48.784950795528083</v>
      </c>
      <c r="J35" s="76" t="str">
        <f t="shared" si="19"/>
        <v>Alta</v>
      </c>
      <c r="K35" s="77">
        <v>3.78</v>
      </c>
      <c r="L35" s="76">
        <f t="shared" si="1"/>
        <v>11.172472387425657</v>
      </c>
      <c r="M35" s="76">
        <f t="shared" si="2"/>
        <v>0.4</v>
      </c>
      <c r="N35" s="20">
        <v>3123.66</v>
      </c>
      <c r="O35" s="76">
        <f t="shared" si="3"/>
        <v>74.637743462520561</v>
      </c>
      <c r="P35" s="76" t="str">
        <f t="shared" si="4"/>
        <v>Baja</v>
      </c>
      <c r="Q35" s="20">
        <v>1.42</v>
      </c>
      <c r="R35" s="76">
        <f t="shared" si="5"/>
        <v>1.7608897126969416</v>
      </c>
      <c r="S35" s="76">
        <f t="shared" si="6"/>
        <v>0.33</v>
      </c>
      <c r="T35" s="20">
        <v>59.7</v>
      </c>
      <c r="U35" s="76">
        <f t="shared" si="20"/>
        <v>51.314077543585739</v>
      </c>
      <c r="V35" s="76">
        <f t="shared" si="21"/>
        <v>0.19</v>
      </c>
      <c r="W35" s="77">
        <v>41.56</v>
      </c>
      <c r="X35" s="76">
        <f t="shared" si="22"/>
        <v>41.224982399678161</v>
      </c>
      <c r="Y35" s="76">
        <f t="shared" si="23"/>
        <v>7.0000000000000007E-2</v>
      </c>
      <c r="Z35" s="70">
        <v>2.85</v>
      </c>
      <c r="AA35" s="76">
        <f t="shared" si="7"/>
        <v>9.1848450057405273</v>
      </c>
      <c r="AB35" s="76" t="str">
        <f t="shared" si="8"/>
        <v>Alta</v>
      </c>
      <c r="AC35" s="77">
        <v>10444.33</v>
      </c>
      <c r="AD35" s="76">
        <f t="shared" si="9"/>
        <v>0</v>
      </c>
      <c r="AE35" s="76" t="str">
        <f t="shared" si="10"/>
        <v>Alta</v>
      </c>
      <c r="AF35" s="20" t="s">
        <v>82</v>
      </c>
      <c r="AG35" s="20" t="s">
        <v>82</v>
      </c>
      <c r="AH35" s="20" t="s">
        <v>82</v>
      </c>
      <c r="AI35" s="77">
        <v>649.1</v>
      </c>
      <c r="AJ35" s="76">
        <f t="shared" si="13"/>
        <v>89.447208459610337</v>
      </c>
      <c r="AK35" s="76" t="str">
        <f t="shared" si="14"/>
        <v>Nula</v>
      </c>
      <c r="AL35" s="20">
        <v>1.06</v>
      </c>
      <c r="AM35" s="76">
        <f t="shared" si="15"/>
        <v>76.106194690265497</v>
      </c>
      <c r="AN35" s="76" t="str">
        <f t="shared" si="16"/>
        <v>Nula</v>
      </c>
      <c r="AO35" s="78">
        <v>873.47</v>
      </c>
      <c r="AP35" s="76">
        <f t="shared" si="17"/>
        <v>80.196656682990792</v>
      </c>
      <c r="AQ35" s="76" t="str">
        <f t="shared" si="18"/>
        <v>Alta</v>
      </c>
    </row>
    <row r="36" spans="1:43" x14ac:dyDescent="0.2">
      <c r="A36" s="74" t="s">
        <v>79</v>
      </c>
      <c r="B36" s="74" t="s">
        <v>102</v>
      </c>
      <c r="C36" s="23" t="s">
        <v>80</v>
      </c>
      <c r="D36" s="74" t="s">
        <v>80</v>
      </c>
      <c r="E36" s="75">
        <v>5001</v>
      </c>
      <c r="F36" s="74" t="s">
        <v>105</v>
      </c>
      <c r="G36" s="75">
        <v>5803</v>
      </c>
      <c r="H36" s="20">
        <v>1066.3699999999999</v>
      </c>
      <c r="I36" s="76">
        <f t="shared" si="0"/>
        <v>0</v>
      </c>
      <c r="J36" s="76" t="str">
        <f t="shared" si="19"/>
        <v>Alta</v>
      </c>
      <c r="K36" s="77">
        <v>4.62</v>
      </c>
      <c r="L36" s="76">
        <f t="shared" si="1"/>
        <v>14.740866610025487</v>
      </c>
      <c r="M36" s="76">
        <f t="shared" si="2"/>
        <v>0.54</v>
      </c>
      <c r="N36" s="20">
        <v>10533.55</v>
      </c>
      <c r="O36" s="76">
        <f t="shared" si="3"/>
        <v>12.784385676853569</v>
      </c>
      <c r="P36" s="76" t="s">
        <v>95</v>
      </c>
      <c r="Q36" s="20"/>
      <c r="R36" s="76"/>
      <c r="S36" s="76"/>
      <c r="T36" s="20">
        <v>29.38</v>
      </c>
      <c r="U36" s="76">
        <f t="shared" si="20"/>
        <v>11.865729898516781</v>
      </c>
      <c r="V36" s="76">
        <f t="shared" si="21"/>
        <v>0.02</v>
      </c>
      <c r="W36" s="77"/>
      <c r="X36" s="76"/>
      <c r="Y36" s="76"/>
      <c r="Z36" s="70">
        <v>1.36</v>
      </c>
      <c r="AA36" s="76">
        <f t="shared" si="7"/>
        <v>0.63145809414466181</v>
      </c>
      <c r="AB36" s="76" t="str">
        <f t="shared" si="8"/>
        <v>Alta</v>
      </c>
      <c r="AC36" s="77">
        <v>2484.79</v>
      </c>
      <c r="AD36" s="76">
        <f t="shared" si="9"/>
        <v>78.634098150114852</v>
      </c>
      <c r="AE36" s="76" t="str">
        <f t="shared" si="10"/>
        <v>Alta</v>
      </c>
      <c r="AF36" s="20">
        <v>5</v>
      </c>
      <c r="AG36" s="76">
        <f t="shared" si="11"/>
        <v>10.442878711625568</v>
      </c>
      <c r="AH36" s="76">
        <f t="shared" si="12"/>
        <v>0.14000000000000001</v>
      </c>
      <c r="AI36" s="77">
        <v>1152.48</v>
      </c>
      <c r="AJ36" s="76">
        <f t="shared" si="13"/>
        <v>72.091491775187308</v>
      </c>
      <c r="AK36" s="76" t="str">
        <f t="shared" si="14"/>
        <v>Baja</v>
      </c>
      <c r="AL36" s="20">
        <v>0.86</v>
      </c>
      <c r="AM36" s="76">
        <f t="shared" si="15"/>
        <v>58.407079646017678</v>
      </c>
      <c r="AN36" s="76" t="str">
        <f t="shared" si="16"/>
        <v>Media</v>
      </c>
      <c r="AO36" s="78">
        <v>1059.97</v>
      </c>
      <c r="AP36" s="76">
        <f t="shared" si="17"/>
        <v>73.044458676402343</v>
      </c>
      <c r="AQ36" s="76" t="str">
        <f t="shared" si="18"/>
        <v>Alta</v>
      </c>
    </row>
    <row r="37" spans="1:43" x14ac:dyDescent="0.2">
      <c r="A37" s="74" t="s">
        <v>79</v>
      </c>
      <c r="B37" s="74" t="s">
        <v>102</v>
      </c>
      <c r="C37" s="23" t="s">
        <v>80</v>
      </c>
      <c r="D37" s="74" t="s">
        <v>80</v>
      </c>
      <c r="E37" s="75">
        <v>5001</v>
      </c>
      <c r="F37" s="74" t="s">
        <v>106</v>
      </c>
      <c r="G37" s="75">
        <v>5804</v>
      </c>
      <c r="H37" s="20">
        <v>394.09</v>
      </c>
      <c r="I37" s="76">
        <f t="shared" si="0"/>
        <v>75.009483855131336</v>
      </c>
      <c r="J37" s="76" t="str">
        <f t="shared" si="19"/>
        <v>Nula</v>
      </c>
      <c r="K37" s="77">
        <v>2.63</v>
      </c>
      <c r="L37" s="76">
        <f t="shared" si="1"/>
        <v>6.2871707731520807</v>
      </c>
      <c r="M37" s="76">
        <f t="shared" si="2"/>
        <v>0.16</v>
      </c>
      <c r="N37" s="20">
        <v>2267.31</v>
      </c>
      <c r="O37" s="76">
        <f t="shared" si="3"/>
        <v>81.786044306359813</v>
      </c>
      <c r="P37" s="76" t="str">
        <f t="shared" si="4"/>
        <v>Nula</v>
      </c>
      <c r="Q37" s="20">
        <v>0.51</v>
      </c>
      <c r="R37" s="76">
        <f t="shared" si="5"/>
        <v>0.35526722273710226</v>
      </c>
      <c r="S37" s="76">
        <f t="shared" si="6"/>
        <v>0.04</v>
      </c>
      <c r="T37" s="20">
        <v>60.69</v>
      </c>
      <c r="U37" s="76">
        <f t="shared" si="20"/>
        <v>52.602133749674721</v>
      </c>
      <c r="V37" s="76">
        <f t="shared" si="21"/>
        <v>0.2</v>
      </c>
      <c r="W37" s="77">
        <v>73.349999999999994</v>
      </c>
      <c r="X37" s="76">
        <f t="shared" si="22"/>
        <v>73.197224177813538</v>
      </c>
      <c r="Y37" s="76">
        <f t="shared" si="23"/>
        <v>0.25</v>
      </c>
      <c r="Z37" s="70">
        <v>1.97</v>
      </c>
      <c r="AA37" s="76">
        <f t="shared" si="7"/>
        <v>4.1331802525832373</v>
      </c>
      <c r="AB37" s="76" t="str">
        <f t="shared" si="8"/>
        <v>Alta</v>
      </c>
      <c r="AC37" s="77">
        <v>1394.22</v>
      </c>
      <c r="AD37" s="76">
        <f t="shared" si="9"/>
        <v>89.4080861468547</v>
      </c>
      <c r="AE37" s="76" t="str">
        <f t="shared" si="10"/>
        <v>Nula</v>
      </c>
      <c r="AF37" s="20">
        <v>4.3600000000000003</v>
      </c>
      <c r="AG37" s="76">
        <f t="shared" si="11"/>
        <v>8.8324106693507805</v>
      </c>
      <c r="AH37" s="76">
        <f t="shared" si="12"/>
        <v>0.11</v>
      </c>
      <c r="AI37" s="77">
        <v>767.3</v>
      </c>
      <c r="AJ37" s="76">
        <f t="shared" si="13"/>
        <v>85.371866348086641</v>
      </c>
      <c r="AK37" s="76" t="str">
        <f t="shared" si="14"/>
        <v>Nula</v>
      </c>
      <c r="AL37" s="20">
        <v>0.77</v>
      </c>
      <c r="AM37" s="76">
        <f t="shared" si="15"/>
        <v>50.442477876106196</v>
      </c>
      <c r="AN37" s="76" t="str">
        <f t="shared" si="16"/>
        <v>Alta</v>
      </c>
      <c r="AO37" s="78">
        <v>1129.19</v>
      </c>
      <c r="AP37" s="76">
        <f t="shared" si="17"/>
        <v>70.389900252723777</v>
      </c>
      <c r="AQ37" s="76" t="str">
        <f t="shared" si="18"/>
        <v>Alta</v>
      </c>
    </row>
    <row r="38" spans="1:43" x14ac:dyDescent="0.2">
      <c r="A38" s="74" t="s">
        <v>107</v>
      </c>
      <c r="B38" s="74" t="s">
        <v>108</v>
      </c>
      <c r="C38" s="23" t="s">
        <v>61</v>
      </c>
      <c r="D38" s="74" t="s">
        <v>109</v>
      </c>
      <c r="E38" s="75">
        <v>6001</v>
      </c>
      <c r="F38" s="74" t="s">
        <v>110</v>
      </c>
      <c r="G38" s="75">
        <v>6101</v>
      </c>
      <c r="H38" s="20">
        <v>193.46</v>
      </c>
      <c r="I38" s="76">
        <f t="shared" si="0"/>
        <v>97.394729208042307</v>
      </c>
      <c r="J38" s="76" t="str">
        <f t="shared" si="19"/>
        <v>Nula</v>
      </c>
      <c r="K38" s="77">
        <v>6.77</v>
      </c>
      <c r="L38" s="76">
        <f t="shared" si="1"/>
        <v>23.874256584536951</v>
      </c>
      <c r="M38" s="76">
        <f t="shared" si="2"/>
        <v>0.85</v>
      </c>
      <c r="N38" s="20">
        <v>1262.1500000000001</v>
      </c>
      <c r="O38" s="76">
        <f t="shared" si="3"/>
        <v>90.176522587662362</v>
      </c>
      <c r="P38" s="76" t="str">
        <f t="shared" si="4"/>
        <v>Nula</v>
      </c>
      <c r="Q38" s="20">
        <v>2.52</v>
      </c>
      <c r="R38" s="76">
        <f t="shared" si="5"/>
        <v>3.4599938214396051</v>
      </c>
      <c r="S38" s="76">
        <f t="shared" si="6"/>
        <v>0.54</v>
      </c>
      <c r="T38" s="20">
        <v>91.04</v>
      </c>
      <c r="U38" s="76">
        <f t="shared" si="20"/>
        <v>92.089513400988807</v>
      </c>
      <c r="V38" s="76">
        <f t="shared" si="21"/>
        <v>0.88</v>
      </c>
      <c r="W38" s="77">
        <v>92.43</v>
      </c>
      <c r="X38" s="76">
        <f t="shared" si="22"/>
        <v>92.386603640752298</v>
      </c>
      <c r="Y38" s="76">
        <f t="shared" si="23"/>
        <v>0.53</v>
      </c>
      <c r="Z38" s="70">
        <v>8.49</v>
      </c>
      <c r="AA38" s="76">
        <f t="shared" si="7"/>
        <v>41.561423650975883</v>
      </c>
      <c r="AB38" s="76" t="str">
        <f t="shared" si="8"/>
        <v>Baja</v>
      </c>
      <c r="AC38" s="77">
        <v>1318.75</v>
      </c>
      <c r="AD38" s="76">
        <f t="shared" si="9"/>
        <v>90.153671367531928</v>
      </c>
      <c r="AE38" s="76" t="str">
        <f t="shared" si="10"/>
        <v>Nula</v>
      </c>
      <c r="AF38" s="20">
        <v>2.0499999999999998</v>
      </c>
      <c r="AG38" s="76">
        <f t="shared" si="11"/>
        <v>3.0196275792652232</v>
      </c>
      <c r="AH38" s="76">
        <f t="shared" si="12"/>
        <v>0.06</v>
      </c>
      <c r="AI38" s="77">
        <v>712.85</v>
      </c>
      <c r="AJ38" s="76">
        <f t="shared" si="13"/>
        <v>87.249213031440831</v>
      </c>
      <c r="AK38" s="76" t="str">
        <f t="shared" si="14"/>
        <v>Nula</v>
      </c>
      <c r="AL38" s="20">
        <v>0.85</v>
      </c>
      <c r="AM38" s="76">
        <f t="shared" si="15"/>
        <v>57.522123893805293</v>
      </c>
      <c r="AN38" s="76" t="str">
        <f t="shared" si="16"/>
        <v>Media</v>
      </c>
      <c r="AO38" s="78">
        <v>916.43</v>
      </c>
      <c r="AP38" s="76">
        <f t="shared" si="17"/>
        <v>78.549158418309631</v>
      </c>
      <c r="AQ38" s="76" t="str">
        <f t="shared" si="18"/>
        <v>Alta</v>
      </c>
    </row>
    <row r="39" spans="1:43" x14ac:dyDescent="0.2">
      <c r="A39" s="74" t="s">
        <v>107</v>
      </c>
      <c r="B39" s="74" t="s">
        <v>108</v>
      </c>
      <c r="C39" s="23" t="s">
        <v>61</v>
      </c>
      <c r="D39" s="74" t="s">
        <v>109</v>
      </c>
      <c r="E39" s="75">
        <v>6001</v>
      </c>
      <c r="F39" s="74" t="s">
        <v>111</v>
      </c>
      <c r="G39" s="75">
        <v>6108</v>
      </c>
      <c r="H39" s="20">
        <v>341.26</v>
      </c>
      <c r="I39" s="76">
        <f t="shared" si="0"/>
        <v>80.903978756164506</v>
      </c>
      <c r="J39" s="76" t="str">
        <f t="shared" si="19"/>
        <v>Nula</v>
      </c>
      <c r="K39" s="77">
        <v>9.52</v>
      </c>
      <c r="L39" s="76">
        <f t="shared" si="1"/>
        <v>35.556499575191154</v>
      </c>
      <c r="M39" s="76">
        <f t="shared" si="2"/>
        <v>0.95</v>
      </c>
      <c r="N39" s="20">
        <v>1885.33</v>
      </c>
      <c r="O39" s="76">
        <f t="shared" si="3"/>
        <v>84.974586323443603</v>
      </c>
      <c r="P39" s="76" t="str">
        <f t="shared" si="4"/>
        <v>Nula</v>
      </c>
      <c r="Q39" s="20">
        <v>7.03</v>
      </c>
      <c r="R39" s="76">
        <f t="shared" si="5"/>
        <v>10.426320667284523</v>
      </c>
      <c r="S39" s="76">
        <f t="shared" si="6"/>
        <v>0.82</v>
      </c>
      <c r="T39" s="20">
        <v>79.28</v>
      </c>
      <c r="U39" s="76">
        <f t="shared" si="20"/>
        <v>76.788966952901376</v>
      </c>
      <c r="V39" s="76">
        <f t="shared" si="21"/>
        <v>0.5</v>
      </c>
      <c r="W39" s="77">
        <v>87.36</v>
      </c>
      <c r="X39" s="76">
        <f t="shared" si="22"/>
        <v>87.287538972141192</v>
      </c>
      <c r="Y39" s="76">
        <f t="shared" si="23"/>
        <v>0.43</v>
      </c>
      <c r="Z39" s="70">
        <v>13.69</v>
      </c>
      <c r="AA39" s="76">
        <f t="shared" si="7"/>
        <v>71.412169919632603</v>
      </c>
      <c r="AB39" s="76" t="str">
        <f t="shared" si="8"/>
        <v>Nula</v>
      </c>
      <c r="AC39" s="77">
        <v>1682.44</v>
      </c>
      <c r="AD39" s="76">
        <f t="shared" si="9"/>
        <v>86.56069549754254</v>
      </c>
      <c r="AE39" s="76" t="str">
        <f t="shared" si="10"/>
        <v>Baja</v>
      </c>
      <c r="AF39" s="20">
        <v>1.56</v>
      </c>
      <c r="AG39" s="76">
        <f t="shared" si="11"/>
        <v>1.7866129843985912</v>
      </c>
      <c r="AH39" s="76">
        <f t="shared" si="12"/>
        <v>0.03</v>
      </c>
      <c r="AI39" s="77">
        <v>1308.8699999999999</v>
      </c>
      <c r="AJ39" s="76">
        <f t="shared" si="13"/>
        <v>66.699421108341369</v>
      </c>
      <c r="AK39" s="76" t="str">
        <f t="shared" si="14"/>
        <v>Media</v>
      </c>
      <c r="AL39" s="20">
        <v>0.52</v>
      </c>
      <c r="AM39" s="76">
        <f t="shared" si="15"/>
        <v>28.318584070796458</v>
      </c>
      <c r="AN39" s="76" t="str">
        <f t="shared" si="16"/>
        <v>Alta</v>
      </c>
      <c r="AO39" s="78">
        <v>1265.72</v>
      </c>
      <c r="AP39" s="76">
        <f t="shared" si="17"/>
        <v>65.154031116855023</v>
      </c>
      <c r="AQ39" s="76" t="str">
        <f t="shared" si="18"/>
        <v>Alta</v>
      </c>
    </row>
    <row r="40" spans="1:43" x14ac:dyDescent="0.2">
      <c r="A40" s="74" t="s">
        <v>107</v>
      </c>
      <c r="B40" s="79" t="s">
        <v>108</v>
      </c>
      <c r="C40" s="23" t="s">
        <v>61</v>
      </c>
      <c r="D40" s="79" t="s">
        <v>112</v>
      </c>
      <c r="E40" s="75">
        <v>6115</v>
      </c>
      <c r="F40" s="79" t="s">
        <v>112</v>
      </c>
      <c r="G40" s="75">
        <v>6115</v>
      </c>
      <c r="H40" s="20">
        <v>309.32</v>
      </c>
      <c r="I40" s="76">
        <f t="shared" si="0"/>
        <v>84.467676790217141</v>
      </c>
      <c r="J40" s="76" t="str">
        <f t="shared" si="19"/>
        <v>Nula</v>
      </c>
      <c r="K40" s="77">
        <v>7.47</v>
      </c>
      <c r="L40" s="76">
        <f t="shared" si="1"/>
        <v>26.84791843670348</v>
      </c>
      <c r="M40" s="76">
        <f t="shared" si="2"/>
        <v>0.9</v>
      </c>
      <c r="N40" s="20">
        <v>1630.03</v>
      </c>
      <c r="O40" s="76">
        <f t="shared" si="3"/>
        <v>87.105678990498149</v>
      </c>
      <c r="P40" s="76" t="str">
        <f t="shared" si="4"/>
        <v>Nula</v>
      </c>
      <c r="Q40" s="20">
        <v>0.98</v>
      </c>
      <c r="R40" s="76">
        <f t="shared" si="5"/>
        <v>1.0812480691998765</v>
      </c>
      <c r="S40" s="76">
        <f t="shared" si="6"/>
        <v>0.16</v>
      </c>
      <c r="T40" s="20">
        <v>84.23</v>
      </c>
      <c r="U40" s="76">
        <f t="shared" si="20"/>
        <v>83.22924798334634</v>
      </c>
      <c r="V40" s="76">
        <f t="shared" si="21"/>
        <v>0.67</v>
      </c>
      <c r="W40" s="77">
        <v>67.8</v>
      </c>
      <c r="X40" s="76">
        <f t="shared" si="22"/>
        <v>67.615407824600211</v>
      </c>
      <c r="Y40" s="76">
        <f t="shared" si="23"/>
        <v>0.18</v>
      </c>
      <c r="Z40" s="70">
        <v>6.96</v>
      </c>
      <c r="AA40" s="76">
        <f t="shared" si="7"/>
        <v>32.778415614236508</v>
      </c>
      <c r="AB40" s="76" t="str">
        <f t="shared" si="8"/>
        <v>Media</v>
      </c>
      <c r="AC40" s="77">
        <v>1675.06</v>
      </c>
      <c r="AD40" s="76">
        <f t="shared" si="9"/>
        <v>86.63360418879202</v>
      </c>
      <c r="AE40" s="76" t="str">
        <f t="shared" si="10"/>
        <v>Baja</v>
      </c>
      <c r="AF40" s="20">
        <v>11.82</v>
      </c>
      <c r="AG40" s="76">
        <f t="shared" si="11"/>
        <v>27.604428787116255</v>
      </c>
      <c r="AH40" s="76">
        <f t="shared" si="12"/>
        <v>0.56999999999999995</v>
      </c>
      <c r="AI40" s="77">
        <v>733.33</v>
      </c>
      <c r="AJ40" s="76">
        <f t="shared" si="13"/>
        <v>86.543096225653983</v>
      </c>
      <c r="AK40" s="76" t="str">
        <f t="shared" si="14"/>
        <v>Nula</v>
      </c>
      <c r="AL40" s="20">
        <v>1.05</v>
      </c>
      <c r="AM40" s="76">
        <f t="shared" si="15"/>
        <v>75.221238938053105</v>
      </c>
      <c r="AN40" s="76" t="str">
        <f t="shared" si="16"/>
        <v>Nula</v>
      </c>
      <c r="AO40" s="78">
        <v>626.70000000000005</v>
      </c>
      <c r="AP40" s="76">
        <f t="shared" si="17"/>
        <v>89.66018430811593</v>
      </c>
      <c r="AQ40" s="76" t="str">
        <f t="shared" si="18"/>
        <v>Media</v>
      </c>
    </row>
    <row r="41" spans="1:43" x14ac:dyDescent="0.2">
      <c r="A41" s="74" t="s">
        <v>107</v>
      </c>
      <c r="B41" s="79" t="s">
        <v>113</v>
      </c>
      <c r="C41" s="23" t="s">
        <v>61</v>
      </c>
      <c r="D41" s="79" t="s">
        <v>114</v>
      </c>
      <c r="E41" s="75">
        <v>6301</v>
      </c>
      <c r="F41" s="81" t="s">
        <v>114</v>
      </c>
      <c r="G41" s="75">
        <v>6301</v>
      </c>
      <c r="H41" s="20">
        <v>271.24</v>
      </c>
      <c r="I41" s="76">
        <f t="shared" si="0"/>
        <v>88.716443889050055</v>
      </c>
      <c r="J41" s="76" t="str">
        <f t="shared" si="19"/>
        <v>Nula</v>
      </c>
      <c r="K41" s="77">
        <v>5.8</v>
      </c>
      <c r="L41" s="76">
        <f t="shared" si="1"/>
        <v>19.753610875106201</v>
      </c>
      <c r="M41" s="76">
        <f t="shared" si="2"/>
        <v>0.72</v>
      </c>
      <c r="N41" s="20">
        <v>1671.6</v>
      </c>
      <c r="O41" s="76">
        <f t="shared" si="3"/>
        <v>86.758677336877085</v>
      </c>
      <c r="P41" s="76" t="str">
        <f t="shared" si="4"/>
        <v>Nula</v>
      </c>
      <c r="Q41" s="20">
        <v>2.11</v>
      </c>
      <c r="R41" s="76">
        <f t="shared" si="5"/>
        <v>2.8266913809082483</v>
      </c>
      <c r="S41" s="76">
        <f t="shared" si="6"/>
        <v>0.47</v>
      </c>
      <c r="T41" s="20">
        <v>82.14</v>
      </c>
      <c r="U41" s="76">
        <f t="shared" si="20"/>
        <v>80.510018214936252</v>
      </c>
      <c r="V41" s="76">
        <f t="shared" si="21"/>
        <v>0.59</v>
      </c>
      <c r="W41" s="77">
        <v>73.33</v>
      </c>
      <c r="X41" s="76">
        <f t="shared" si="22"/>
        <v>73.177109524288454</v>
      </c>
      <c r="Y41" s="76">
        <f t="shared" si="23"/>
        <v>0.25</v>
      </c>
      <c r="Z41" s="70">
        <v>6.31</v>
      </c>
      <c r="AA41" s="76">
        <f t="shared" si="7"/>
        <v>29.047072330654416</v>
      </c>
      <c r="AB41" s="76" t="str">
        <f t="shared" si="8"/>
        <v>Media</v>
      </c>
      <c r="AC41" s="77">
        <v>1248.8399999999999</v>
      </c>
      <c r="AD41" s="76">
        <f t="shared" si="9"/>
        <v>90.844328089110618</v>
      </c>
      <c r="AE41" s="76" t="str">
        <f t="shared" si="10"/>
        <v>Nula</v>
      </c>
      <c r="AF41" s="20">
        <v>6.3</v>
      </c>
      <c r="AG41" s="76">
        <f t="shared" si="11"/>
        <v>13.714141922496225</v>
      </c>
      <c r="AH41" s="76">
        <f t="shared" si="12"/>
        <v>0.19</v>
      </c>
      <c r="AI41" s="77">
        <v>607.08000000000004</v>
      </c>
      <c r="AJ41" s="76">
        <f t="shared" si="13"/>
        <v>90.895989132421036</v>
      </c>
      <c r="AK41" s="76" t="str">
        <f t="shared" si="14"/>
        <v>Nula</v>
      </c>
      <c r="AL41" s="20">
        <v>0.98</v>
      </c>
      <c r="AM41" s="76">
        <f t="shared" si="15"/>
        <v>69.026548672566364</v>
      </c>
      <c r="AN41" s="76" t="str">
        <f t="shared" si="16"/>
        <v>Baja</v>
      </c>
      <c r="AO41" s="78">
        <v>614.86</v>
      </c>
      <c r="AP41" s="76">
        <f t="shared" si="17"/>
        <v>90.114243420169572</v>
      </c>
      <c r="AQ41" s="76" t="str">
        <f t="shared" si="18"/>
        <v>Baja</v>
      </c>
    </row>
    <row r="42" spans="1:43" x14ac:dyDescent="0.2">
      <c r="A42" s="74" t="s">
        <v>115</v>
      </c>
      <c r="B42" s="74" t="s">
        <v>116</v>
      </c>
      <c r="C42" s="23" t="s">
        <v>61</v>
      </c>
      <c r="D42" s="74" t="s">
        <v>117</v>
      </c>
      <c r="E42" s="75">
        <v>7001</v>
      </c>
      <c r="F42" s="74" t="s">
        <v>116</v>
      </c>
      <c r="G42" s="75">
        <v>7101</v>
      </c>
      <c r="H42" s="20">
        <v>237.21</v>
      </c>
      <c r="I42" s="76">
        <f t="shared" si="0"/>
        <v>92.513333184566974</v>
      </c>
      <c r="J42" s="76" t="str">
        <f t="shared" si="19"/>
        <v>Nula</v>
      </c>
      <c r="K42" s="77">
        <v>5.25</v>
      </c>
      <c r="L42" s="76">
        <f t="shared" si="1"/>
        <v>17.417162276975358</v>
      </c>
      <c r="M42" s="76">
        <f t="shared" si="2"/>
        <v>0.62</v>
      </c>
      <c r="N42" s="20">
        <v>954.19</v>
      </c>
      <c r="O42" s="76">
        <f t="shared" si="3"/>
        <v>92.747189637196698</v>
      </c>
      <c r="P42" s="76" t="str">
        <f t="shared" si="4"/>
        <v>Nula</v>
      </c>
      <c r="Q42" s="20">
        <v>2.62</v>
      </c>
      <c r="R42" s="76">
        <f t="shared" si="5"/>
        <v>3.6144578313253013</v>
      </c>
      <c r="S42" s="76">
        <f t="shared" si="6"/>
        <v>0.56000000000000005</v>
      </c>
      <c r="T42" s="20">
        <v>88.01</v>
      </c>
      <c r="U42" s="76">
        <f t="shared" si="20"/>
        <v>88.147280770231589</v>
      </c>
      <c r="V42" s="76">
        <f t="shared" si="21"/>
        <v>0.83</v>
      </c>
      <c r="W42" s="77">
        <v>96.67</v>
      </c>
      <c r="X42" s="76">
        <f t="shared" si="22"/>
        <v>96.650910188072004</v>
      </c>
      <c r="Y42" s="76">
        <f t="shared" si="23"/>
        <v>0.6</v>
      </c>
      <c r="Z42" s="70">
        <v>7.15</v>
      </c>
      <c r="AA42" s="76">
        <f t="shared" si="7"/>
        <v>33.869115958668196</v>
      </c>
      <c r="AB42" s="76" t="str">
        <f t="shared" si="8"/>
        <v>Media</v>
      </c>
      <c r="AC42" s="77">
        <v>1011.34</v>
      </c>
      <c r="AD42" s="76">
        <f t="shared" si="9"/>
        <v>93.190644372545634</v>
      </c>
      <c r="AE42" s="76" t="str">
        <f t="shared" si="10"/>
        <v>Nula</v>
      </c>
      <c r="AF42" s="20">
        <v>1.9</v>
      </c>
      <c r="AG42" s="76">
        <f t="shared" si="11"/>
        <v>2.6421741318570704</v>
      </c>
      <c r="AH42" s="76">
        <f t="shared" si="12"/>
        <v>0.05</v>
      </c>
      <c r="AI42" s="77">
        <v>818.97</v>
      </c>
      <c r="AJ42" s="76">
        <f t="shared" si="13"/>
        <v>83.590369504580465</v>
      </c>
      <c r="AK42" s="76" t="str">
        <f t="shared" si="14"/>
        <v>Nula</v>
      </c>
      <c r="AL42" s="20">
        <v>0.93</v>
      </c>
      <c r="AM42" s="76">
        <f t="shared" si="15"/>
        <v>64.601769911504419</v>
      </c>
      <c r="AN42" s="76" t="str">
        <f t="shared" si="16"/>
        <v>Baja</v>
      </c>
      <c r="AO42" s="78">
        <v>738.2</v>
      </c>
      <c r="AP42" s="76">
        <f t="shared" si="17"/>
        <v>85.384205339029535</v>
      </c>
      <c r="AQ42" s="76" t="str">
        <f t="shared" si="18"/>
        <v>Media</v>
      </c>
    </row>
    <row r="43" spans="1:43" x14ac:dyDescent="0.2">
      <c r="A43" s="74" t="s">
        <v>115</v>
      </c>
      <c r="B43" s="79" t="s">
        <v>116</v>
      </c>
      <c r="C43" s="23" t="s">
        <v>61</v>
      </c>
      <c r="D43" s="79" t="s">
        <v>118</v>
      </c>
      <c r="E43" s="75">
        <v>7102</v>
      </c>
      <c r="F43" s="79" t="s">
        <v>118</v>
      </c>
      <c r="G43" s="75">
        <v>7102</v>
      </c>
      <c r="H43" s="20">
        <v>626.54</v>
      </c>
      <c r="I43" s="76">
        <f t="shared" si="0"/>
        <v>49.073929440117823</v>
      </c>
      <c r="J43" s="76" t="str">
        <f t="shared" si="19"/>
        <v>Alta</v>
      </c>
      <c r="K43" s="77">
        <v>5.32</v>
      </c>
      <c r="L43" s="76">
        <f t="shared" si="1"/>
        <v>17.71452846219201</v>
      </c>
      <c r="M43" s="76">
        <f t="shared" si="2"/>
        <v>0.64</v>
      </c>
      <c r="N43" s="20">
        <v>1908.96</v>
      </c>
      <c r="O43" s="76">
        <f t="shared" si="3"/>
        <v>84.777337127507465</v>
      </c>
      <c r="P43" s="76" t="str">
        <f t="shared" si="4"/>
        <v>Nula</v>
      </c>
      <c r="Q43" s="20">
        <v>3.23</v>
      </c>
      <c r="R43" s="76">
        <f t="shared" si="5"/>
        <v>4.5566882916280509</v>
      </c>
      <c r="S43" s="76">
        <f t="shared" si="6"/>
        <v>0.62</v>
      </c>
      <c r="T43" s="20">
        <v>30.68</v>
      </c>
      <c r="U43" s="76">
        <f t="shared" si="20"/>
        <v>13.557116835805358</v>
      </c>
      <c r="V43" s="76">
        <f t="shared" si="21"/>
        <v>0.03</v>
      </c>
      <c r="W43" s="77">
        <v>89.88</v>
      </c>
      <c r="X43" s="76">
        <f t="shared" si="22"/>
        <v>89.821985316302914</v>
      </c>
      <c r="Y43" s="76">
        <f t="shared" si="23"/>
        <v>0.49</v>
      </c>
      <c r="Z43" s="70">
        <v>4.54</v>
      </c>
      <c r="AA43" s="76">
        <f t="shared" si="7"/>
        <v>18.886337543053958</v>
      </c>
      <c r="AB43" s="76" t="str">
        <f t="shared" si="8"/>
        <v>Alta</v>
      </c>
      <c r="AC43" s="77">
        <v>1020.07</v>
      </c>
      <c r="AD43" s="76">
        <f t="shared" si="9"/>
        <v>93.104398725579784</v>
      </c>
      <c r="AE43" s="76" t="str">
        <f t="shared" si="10"/>
        <v>Nula</v>
      </c>
      <c r="AF43" s="20">
        <v>6.45</v>
      </c>
      <c r="AG43" s="76">
        <f t="shared" si="11"/>
        <v>14.091595369904377</v>
      </c>
      <c r="AH43" s="76">
        <f t="shared" si="12"/>
        <v>0.22</v>
      </c>
      <c r="AI43" s="77">
        <v>610.41999999999996</v>
      </c>
      <c r="AJ43" s="76">
        <f t="shared" si="13"/>
        <v>90.780831411164783</v>
      </c>
      <c r="AK43" s="76" t="str">
        <f t="shared" si="14"/>
        <v>Nula</v>
      </c>
      <c r="AL43" s="20">
        <v>0.89</v>
      </c>
      <c r="AM43" s="76">
        <f t="shared" si="15"/>
        <v>61.06194690265486</v>
      </c>
      <c r="AN43" s="76" t="str">
        <f t="shared" si="16"/>
        <v>Media</v>
      </c>
      <c r="AO43" s="78">
        <v>592.24</v>
      </c>
      <c r="AP43" s="76">
        <f t="shared" si="17"/>
        <v>90.981711081880206</v>
      </c>
      <c r="AQ43" s="76" t="str">
        <f t="shared" si="18"/>
        <v>Baja</v>
      </c>
    </row>
    <row r="44" spans="1:43" x14ac:dyDescent="0.2">
      <c r="A44" s="74" t="s">
        <v>115</v>
      </c>
      <c r="B44" s="74" t="s">
        <v>116</v>
      </c>
      <c r="C44" s="23" t="s">
        <v>61</v>
      </c>
      <c r="D44" s="74" t="s">
        <v>117</v>
      </c>
      <c r="E44" s="75">
        <v>7001</v>
      </c>
      <c r="F44" s="74" t="s">
        <v>115</v>
      </c>
      <c r="G44" s="75">
        <v>7105</v>
      </c>
      <c r="H44" s="20">
        <v>196.91</v>
      </c>
      <c r="I44" s="76">
        <f t="shared" si="0"/>
        <v>97.009796264476819</v>
      </c>
      <c r="J44" s="76" t="str">
        <f t="shared" si="19"/>
        <v>Nula</v>
      </c>
      <c r="K44" s="77">
        <v>6.39</v>
      </c>
      <c r="L44" s="76">
        <f t="shared" si="1"/>
        <v>22.259983007646557</v>
      </c>
      <c r="M44" s="76">
        <f t="shared" si="2"/>
        <v>0.8</v>
      </c>
      <c r="N44" s="20">
        <v>1952.25</v>
      </c>
      <c r="O44" s="76">
        <f t="shared" si="3"/>
        <v>84.415977936137338</v>
      </c>
      <c r="P44" s="76" t="str">
        <f t="shared" si="4"/>
        <v>Nula</v>
      </c>
      <c r="Q44" s="20"/>
      <c r="R44" s="76"/>
      <c r="S44" s="76"/>
      <c r="T44" s="20">
        <v>87.71</v>
      </c>
      <c r="U44" s="76">
        <f t="shared" si="20"/>
        <v>87.756960707780365</v>
      </c>
      <c r="V44" s="76">
        <f t="shared" si="21"/>
        <v>0.82</v>
      </c>
      <c r="W44" s="77">
        <v>63.19</v>
      </c>
      <c r="X44" s="76">
        <f t="shared" si="22"/>
        <v>62.97898018706627</v>
      </c>
      <c r="Y44" s="76">
        <f t="shared" si="23"/>
        <v>0.13</v>
      </c>
      <c r="Z44" s="70">
        <v>5.6</v>
      </c>
      <c r="AA44" s="76">
        <f t="shared" si="7"/>
        <v>24.971297359357056</v>
      </c>
      <c r="AB44" s="76" t="str">
        <f t="shared" si="8"/>
        <v>Alta</v>
      </c>
      <c r="AC44" s="77">
        <v>1749.68</v>
      </c>
      <c r="AD44" s="76">
        <f t="shared" si="9"/>
        <v>85.896416310602874</v>
      </c>
      <c r="AE44" s="76" t="str">
        <f t="shared" si="10"/>
        <v>Baja</v>
      </c>
      <c r="AF44" s="20">
        <v>6.19</v>
      </c>
      <c r="AG44" s="76">
        <f t="shared" si="11"/>
        <v>13.437342727730249</v>
      </c>
      <c r="AH44" s="76">
        <f t="shared" si="12"/>
        <v>0.17</v>
      </c>
      <c r="AI44" s="77">
        <v>1218.47</v>
      </c>
      <c r="AJ44" s="76">
        <f t="shared" si="13"/>
        <v>69.816264821384863</v>
      </c>
      <c r="AK44" s="76" t="str">
        <f t="shared" si="14"/>
        <v>Media</v>
      </c>
      <c r="AL44" s="20">
        <v>0.28999999999999998</v>
      </c>
      <c r="AM44" s="76">
        <f t="shared" si="15"/>
        <v>7.9646017699115008</v>
      </c>
      <c r="AN44" s="76" t="str">
        <f t="shared" si="16"/>
        <v>Alta</v>
      </c>
      <c r="AO44" s="78">
        <v>626.14</v>
      </c>
      <c r="AP44" s="76">
        <f t="shared" si="17"/>
        <v>89.681660076929276</v>
      </c>
      <c r="AQ44" s="76" t="str">
        <f t="shared" si="18"/>
        <v>Media</v>
      </c>
    </row>
    <row r="45" spans="1:43" x14ac:dyDescent="0.2">
      <c r="A45" s="74" t="s">
        <v>115</v>
      </c>
      <c r="B45" s="74" t="s">
        <v>119</v>
      </c>
      <c r="C45" s="23" t="s">
        <v>61</v>
      </c>
      <c r="D45" s="74" t="s">
        <v>120</v>
      </c>
      <c r="E45" s="75">
        <v>7301</v>
      </c>
      <c r="F45" s="80" t="s">
        <v>119</v>
      </c>
      <c r="G45" s="75">
        <v>7301</v>
      </c>
      <c r="H45" s="20">
        <v>261.74</v>
      </c>
      <c r="I45" s="76">
        <f t="shared" si="0"/>
        <v>89.77640416843326</v>
      </c>
      <c r="J45" s="76" t="str">
        <f t="shared" si="19"/>
        <v>Nula</v>
      </c>
      <c r="K45" s="77">
        <v>4.68</v>
      </c>
      <c r="L45" s="76">
        <f t="shared" si="1"/>
        <v>14.99575191163976</v>
      </c>
      <c r="M45" s="76">
        <f t="shared" si="2"/>
        <v>0.55000000000000004</v>
      </c>
      <c r="N45" s="20">
        <v>2374.6799999999998</v>
      </c>
      <c r="O45" s="76">
        <f t="shared" si="3"/>
        <v>80.889783359780694</v>
      </c>
      <c r="P45" s="76" t="str">
        <f t="shared" si="4"/>
        <v>Nula</v>
      </c>
      <c r="Q45" s="20">
        <v>5.64</v>
      </c>
      <c r="R45" s="76">
        <f t="shared" si="5"/>
        <v>8.2792709298733396</v>
      </c>
      <c r="S45" s="76">
        <f t="shared" si="6"/>
        <v>0.75</v>
      </c>
      <c r="T45" s="20">
        <v>84.63</v>
      </c>
      <c r="U45" s="76">
        <f t="shared" si="20"/>
        <v>83.749674733281282</v>
      </c>
      <c r="V45" s="76">
        <f t="shared" si="21"/>
        <v>0.68</v>
      </c>
      <c r="W45" s="77">
        <v>75.52</v>
      </c>
      <c r="X45" s="76">
        <f t="shared" si="22"/>
        <v>75.379664085286123</v>
      </c>
      <c r="Y45" s="76">
        <f t="shared" si="23"/>
        <v>0.27</v>
      </c>
      <c r="Z45" s="70">
        <v>8.2200000000000006</v>
      </c>
      <c r="AA45" s="76">
        <f t="shared" si="7"/>
        <v>40.011481056257175</v>
      </c>
      <c r="AB45" s="76" t="str">
        <f t="shared" si="8"/>
        <v>Baja</v>
      </c>
      <c r="AC45" s="77">
        <v>1169.68</v>
      </c>
      <c r="AD45" s="76">
        <f t="shared" si="9"/>
        <v>91.626367655412579</v>
      </c>
      <c r="AE45" s="76" t="str">
        <f t="shared" si="10"/>
        <v>Nula</v>
      </c>
      <c r="AF45" s="20">
        <v>14.42</v>
      </c>
      <c r="AG45" s="76">
        <f t="shared" si="11"/>
        <v>34.14695520885757</v>
      </c>
      <c r="AH45" s="76">
        <f t="shared" si="12"/>
        <v>0.66</v>
      </c>
      <c r="AI45" s="77">
        <v>655.39</v>
      </c>
      <c r="AJ45" s="76">
        <f t="shared" si="13"/>
        <v>89.230339577364276</v>
      </c>
      <c r="AK45" s="76" t="str">
        <f t="shared" si="14"/>
        <v>Nula</v>
      </c>
      <c r="AL45" s="20">
        <v>0.9</v>
      </c>
      <c r="AM45" s="76">
        <f t="shared" si="15"/>
        <v>61.946902654867252</v>
      </c>
      <c r="AN45" s="76" t="str">
        <f t="shared" si="16"/>
        <v>Baja</v>
      </c>
      <c r="AO45" s="78">
        <v>696.27</v>
      </c>
      <c r="AP45" s="76">
        <f t="shared" si="17"/>
        <v>86.992203528929011</v>
      </c>
      <c r="AQ45" s="76" t="str">
        <f t="shared" si="18"/>
        <v>Media</v>
      </c>
    </row>
    <row r="46" spans="1:43" x14ac:dyDescent="0.2">
      <c r="A46" s="74" t="s">
        <v>115</v>
      </c>
      <c r="B46" s="74" t="s">
        <v>119</v>
      </c>
      <c r="C46" s="23" t="s">
        <v>61</v>
      </c>
      <c r="D46" s="74" t="s">
        <v>120</v>
      </c>
      <c r="E46" s="75">
        <v>7301</v>
      </c>
      <c r="F46" s="80" t="s">
        <v>121</v>
      </c>
      <c r="G46" s="75">
        <v>7305</v>
      </c>
      <c r="H46" s="20">
        <v>243.7</v>
      </c>
      <c r="I46" s="76">
        <f t="shared" si="0"/>
        <v>91.789212951598856</v>
      </c>
      <c r="J46" s="76" t="str">
        <f t="shared" si="19"/>
        <v>Nula</v>
      </c>
      <c r="K46" s="77">
        <v>5.78</v>
      </c>
      <c r="L46" s="76">
        <f t="shared" si="1"/>
        <v>19.668649107901444</v>
      </c>
      <c r="M46" s="76">
        <f t="shared" si="2"/>
        <v>0.72</v>
      </c>
      <c r="N46" s="20"/>
      <c r="O46" s="20"/>
      <c r="P46" s="76"/>
      <c r="Q46" s="20"/>
      <c r="R46" s="76"/>
      <c r="S46" s="76"/>
      <c r="T46" s="20">
        <v>86.52</v>
      </c>
      <c r="U46" s="76">
        <f t="shared" si="20"/>
        <v>86.208691126723906</v>
      </c>
      <c r="V46" s="76">
        <f t="shared" si="21"/>
        <v>0.77</v>
      </c>
      <c r="W46" s="77"/>
      <c r="X46" s="76"/>
      <c r="Y46" s="76"/>
      <c r="Z46" s="70">
        <v>5</v>
      </c>
      <c r="AA46" s="76">
        <f t="shared" si="7"/>
        <v>21.526980482204362</v>
      </c>
      <c r="AB46" s="76" t="str">
        <f t="shared" si="8"/>
        <v>Alta</v>
      </c>
      <c r="AC46" s="77">
        <v>951.41</v>
      </c>
      <c r="AD46" s="76">
        <f t="shared" si="9"/>
        <v>93.782706414087784</v>
      </c>
      <c r="AE46" s="76" t="str">
        <f t="shared" si="10"/>
        <v>Nula</v>
      </c>
      <c r="AF46" s="20" t="s">
        <v>82</v>
      </c>
      <c r="AG46" s="20" t="s">
        <v>82</v>
      </c>
      <c r="AH46" s="20" t="s">
        <v>82</v>
      </c>
      <c r="AI46" s="77">
        <v>1252.21</v>
      </c>
      <c r="AJ46" s="76">
        <f t="shared" si="13"/>
        <v>68.652964966538761</v>
      </c>
      <c r="AK46" s="76" t="str">
        <f t="shared" si="14"/>
        <v>Media</v>
      </c>
      <c r="AL46" s="20">
        <v>0.39</v>
      </c>
      <c r="AM46" s="76">
        <f t="shared" si="15"/>
        <v>16.814159292035395</v>
      </c>
      <c r="AN46" s="76" t="str">
        <f t="shared" si="16"/>
        <v>Alta</v>
      </c>
      <c r="AO46" s="78">
        <v>369.13</v>
      </c>
      <c r="AP46" s="76">
        <f t="shared" si="17"/>
        <v>99.537887474641323</v>
      </c>
      <c r="AQ46" s="76" t="str">
        <f t="shared" si="18"/>
        <v>Nula</v>
      </c>
    </row>
    <row r="47" spans="1:43" x14ac:dyDescent="0.2">
      <c r="A47" s="74" t="s">
        <v>115</v>
      </c>
      <c r="B47" s="74" t="s">
        <v>119</v>
      </c>
      <c r="C47" s="23" t="s">
        <v>61</v>
      </c>
      <c r="D47" s="74" t="s">
        <v>120</v>
      </c>
      <c r="E47" s="75">
        <v>7301</v>
      </c>
      <c r="F47" s="80" t="s">
        <v>122</v>
      </c>
      <c r="G47" s="75">
        <v>7306</v>
      </c>
      <c r="H47" s="20">
        <v>277.05</v>
      </c>
      <c r="I47" s="76">
        <f t="shared" si="0"/>
        <v>88.068194497132538</v>
      </c>
      <c r="J47" s="76" t="str">
        <f t="shared" si="19"/>
        <v>Nula</v>
      </c>
      <c r="K47" s="77">
        <v>9.8800000000000008</v>
      </c>
      <c r="L47" s="76">
        <f t="shared" si="1"/>
        <v>37.085811384876799</v>
      </c>
      <c r="M47" s="76">
        <f t="shared" si="2"/>
        <v>0.96</v>
      </c>
      <c r="N47" s="20">
        <v>1683.23</v>
      </c>
      <c r="O47" s="76">
        <f t="shared" si="3"/>
        <v>86.6615970089576</v>
      </c>
      <c r="P47" s="76" t="str">
        <f t="shared" si="4"/>
        <v>Nula</v>
      </c>
      <c r="Q47" s="20">
        <v>3.72</v>
      </c>
      <c r="R47" s="76">
        <f t="shared" si="5"/>
        <v>5.3135619400679657</v>
      </c>
      <c r="S47" s="76">
        <f t="shared" si="6"/>
        <v>0.65</v>
      </c>
      <c r="T47" s="20">
        <v>69.540000000000006</v>
      </c>
      <c r="U47" s="76">
        <f t="shared" si="20"/>
        <v>64.116575591985423</v>
      </c>
      <c r="V47" s="76">
        <f t="shared" si="21"/>
        <v>0.33</v>
      </c>
      <c r="W47" s="77">
        <v>100</v>
      </c>
      <c r="X47" s="76">
        <f t="shared" si="22"/>
        <v>100</v>
      </c>
      <c r="Y47" s="76">
        <f t="shared" si="23"/>
        <v>0.78</v>
      </c>
      <c r="Z47" s="70">
        <v>10.59</v>
      </c>
      <c r="AA47" s="76">
        <f t="shared" si="7"/>
        <v>53.61653272101033</v>
      </c>
      <c r="AB47" s="76" t="str">
        <f t="shared" si="8"/>
        <v>Nula</v>
      </c>
      <c r="AC47" s="77">
        <v>830.2</v>
      </c>
      <c r="AD47" s="76">
        <f t="shared" si="9"/>
        <v>94.980167452888423</v>
      </c>
      <c r="AE47" s="76" t="str">
        <f t="shared" si="10"/>
        <v>Nula</v>
      </c>
      <c r="AF47" s="20">
        <v>12.35</v>
      </c>
      <c r="AG47" s="76">
        <f t="shared" si="11"/>
        <v>28.938097634625063</v>
      </c>
      <c r="AH47" s="76">
        <f t="shared" si="12"/>
        <v>0.61</v>
      </c>
      <c r="AI47" s="77">
        <v>756.95</v>
      </c>
      <c r="AJ47" s="76">
        <f t="shared" si="13"/>
        <v>85.72871737054237</v>
      </c>
      <c r="AK47" s="76" t="str">
        <f t="shared" si="14"/>
        <v>Nula</v>
      </c>
      <c r="AL47" s="20">
        <v>1.07</v>
      </c>
      <c r="AM47" s="76">
        <f t="shared" si="15"/>
        <v>76.991150442477874</v>
      </c>
      <c r="AN47" s="76" t="str">
        <f t="shared" si="16"/>
        <v>Nula</v>
      </c>
      <c r="AO47" s="78">
        <v>357.08</v>
      </c>
      <c r="AP47" s="76">
        <f t="shared" si="17"/>
        <v>100</v>
      </c>
      <c r="AQ47" s="76" t="str">
        <f t="shared" si="18"/>
        <v>Nula</v>
      </c>
    </row>
    <row r="48" spans="1:43" x14ac:dyDescent="0.2">
      <c r="A48" s="74" t="s">
        <v>115</v>
      </c>
      <c r="B48" s="79" t="s">
        <v>123</v>
      </c>
      <c r="C48" s="23" t="s">
        <v>61</v>
      </c>
      <c r="D48" s="79" t="s">
        <v>123</v>
      </c>
      <c r="E48" s="75">
        <v>7401</v>
      </c>
      <c r="F48" s="81" t="s">
        <v>123</v>
      </c>
      <c r="G48" s="75">
        <v>7401</v>
      </c>
      <c r="H48" s="20">
        <v>250.93</v>
      </c>
      <c r="I48" s="76">
        <f t="shared" si="0"/>
        <v>90.982527391605117</v>
      </c>
      <c r="J48" s="76" t="str">
        <f t="shared" si="19"/>
        <v>Nula</v>
      </c>
      <c r="K48" s="77">
        <v>4.42</v>
      </c>
      <c r="L48" s="76">
        <f t="shared" si="1"/>
        <v>13.891248937977908</v>
      </c>
      <c r="M48" s="76">
        <f t="shared" si="2"/>
        <v>0.51</v>
      </c>
      <c r="N48" s="20">
        <v>1870.23</v>
      </c>
      <c r="O48" s="76">
        <f t="shared" si="3"/>
        <v>85.100632149031242</v>
      </c>
      <c r="P48" s="76" t="str">
        <f t="shared" si="4"/>
        <v>Nula</v>
      </c>
      <c r="Q48" s="20">
        <v>0.54</v>
      </c>
      <c r="R48" s="76">
        <f t="shared" si="5"/>
        <v>0.4016064257028113</v>
      </c>
      <c r="S48" s="76">
        <f t="shared" si="6"/>
        <v>0.05</v>
      </c>
      <c r="T48" s="20">
        <v>84.88</v>
      </c>
      <c r="U48" s="76">
        <f t="shared" si="20"/>
        <v>84.074941451990625</v>
      </c>
      <c r="V48" s="76">
        <f t="shared" si="21"/>
        <v>0.72</v>
      </c>
      <c r="W48" s="77">
        <v>90.35</v>
      </c>
      <c r="X48" s="76">
        <f t="shared" si="22"/>
        <v>90.2946796741426</v>
      </c>
      <c r="Y48" s="76">
        <f t="shared" si="23"/>
        <v>0.5</v>
      </c>
      <c r="Z48" s="70">
        <v>4.24</v>
      </c>
      <c r="AA48" s="76">
        <f t="shared" si="7"/>
        <v>17.164179104477611</v>
      </c>
      <c r="AB48" s="76" t="str">
        <f t="shared" si="8"/>
        <v>Alta</v>
      </c>
      <c r="AC48" s="77">
        <v>966.31</v>
      </c>
      <c r="AD48" s="76">
        <f t="shared" si="9"/>
        <v>93.635505939884908</v>
      </c>
      <c r="AE48" s="76" t="str">
        <f t="shared" si="10"/>
        <v>Nula</v>
      </c>
      <c r="AF48" s="20">
        <v>8.3000000000000007</v>
      </c>
      <c r="AG48" s="76">
        <f t="shared" si="11"/>
        <v>18.746854554604933</v>
      </c>
      <c r="AH48" s="76">
        <f t="shared" si="12"/>
        <v>0.33</v>
      </c>
      <c r="AI48" s="77">
        <v>752.43</v>
      </c>
      <c r="AJ48" s="76">
        <f t="shared" si="13"/>
        <v>85.884559556194574</v>
      </c>
      <c r="AK48" s="76" t="str">
        <f t="shared" si="14"/>
        <v>Nula</v>
      </c>
      <c r="AL48" s="20">
        <v>0.99</v>
      </c>
      <c r="AM48" s="76">
        <f t="shared" si="15"/>
        <v>69.911504424778755</v>
      </c>
      <c r="AN48" s="76" t="str">
        <f t="shared" si="16"/>
        <v>Baja</v>
      </c>
      <c r="AO48" s="78">
        <v>565.6</v>
      </c>
      <c r="AP48" s="76">
        <f t="shared" si="17"/>
        <v>92.003344084000943</v>
      </c>
      <c r="AQ48" s="76" t="str">
        <f t="shared" si="18"/>
        <v>Baja</v>
      </c>
    </row>
    <row r="49" spans="1:43" x14ac:dyDescent="0.2">
      <c r="A49" s="74" t="s">
        <v>124</v>
      </c>
      <c r="B49" s="74" t="s">
        <v>125</v>
      </c>
      <c r="C49" s="23" t="s">
        <v>126</v>
      </c>
      <c r="D49" s="74" t="s">
        <v>126</v>
      </c>
      <c r="E49" s="75">
        <v>8001</v>
      </c>
      <c r="F49" s="74" t="s">
        <v>125</v>
      </c>
      <c r="G49" s="75">
        <v>8101</v>
      </c>
      <c r="H49" s="20">
        <v>334.88</v>
      </c>
      <c r="I49" s="76">
        <f t="shared" si="0"/>
        <v>81.615825764845013</v>
      </c>
      <c r="J49" s="76" t="str">
        <f t="shared" si="19"/>
        <v>Nula</v>
      </c>
      <c r="K49" s="77">
        <v>4.2</v>
      </c>
      <c r="L49" s="76">
        <f t="shared" si="1"/>
        <v>12.956669498725573</v>
      </c>
      <c r="M49" s="76">
        <f t="shared" si="2"/>
        <v>0.48</v>
      </c>
      <c r="N49" s="20">
        <v>1793.91</v>
      </c>
      <c r="O49" s="76">
        <f t="shared" si="3"/>
        <v>85.737706149617225</v>
      </c>
      <c r="P49" s="76" t="str">
        <f t="shared" si="4"/>
        <v>Nula</v>
      </c>
      <c r="Q49" s="20">
        <v>6.93</v>
      </c>
      <c r="R49" s="76">
        <f t="shared" si="5"/>
        <v>10.271856657398827</v>
      </c>
      <c r="S49" s="76">
        <f t="shared" si="6"/>
        <v>0.81</v>
      </c>
      <c r="T49" s="20">
        <v>71.3</v>
      </c>
      <c r="U49" s="76">
        <f t="shared" si="20"/>
        <v>66.406453291699179</v>
      </c>
      <c r="V49" s="76">
        <f t="shared" si="21"/>
        <v>0.36</v>
      </c>
      <c r="W49" s="77">
        <v>82.91</v>
      </c>
      <c r="X49" s="76">
        <f t="shared" si="22"/>
        <v>82.812028562807996</v>
      </c>
      <c r="Y49" s="76">
        <f t="shared" si="23"/>
        <v>0.33</v>
      </c>
      <c r="Z49" s="70">
        <v>8.74</v>
      </c>
      <c r="AA49" s="76">
        <f t="shared" si="7"/>
        <v>42.996555683122843</v>
      </c>
      <c r="AB49" s="76" t="str">
        <f t="shared" si="8"/>
        <v>Baja</v>
      </c>
      <c r="AC49" s="77">
        <v>1240.49</v>
      </c>
      <c r="AD49" s="76">
        <f t="shared" si="9"/>
        <v>90.926819630022976</v>
      </c>
      <c r="AE49" s="76" t="str">
        <f t="shared" si="10"/>
        <v>Nula</v>
      </c>
      <c r="AF49" s="20">
        <v>7.36</v>
      </c>
      <c r="AG49" s="76">
        <f t="shared" si="11"/>
        <v>16.381479617513843</v>
      </c>
      <c r="AH49" s="76">
        <f t="shared" si="12"/>
        <v>0.3</v>
      </c>
      <c r="AI49" s="77">
        <v>712.07</v>
      </c>
      <c r="AJ49" s="76">
        <f t="shared" si="13"/>
        <v>87.276106151973721</v>
      </c>
      <c r="AK49" s="76" t="str">
        <f t="shared" si="14"/>
        <v>Nula</v>
      </c>
      <c r="AL49" s="20">
        <v>1.05</v>
      </c>
      <c r="AM49" s="76">
        <f t="shared" si="15"/>
        <v>75.221238938053105</v>
      </c>
      <c r="AN49" s="76" t="str">
        <f t="shared" si="16"/>
        <v>Nula</v>
      </c>
      <c r="AO49" s="78">
        <v>871.67</v>
      </c>
      <c r="AP49" s="76">
        <f t="shared" si="17"/>
        <v>80.265685939890858</v>
      </c>
      <c r="AQ49" s="76" t="str">
        <f t="shared" si="18"/>
        <v>Alta</v>
      </c>
    </row>
    <row r="50" spans="1:43" x14ac:dyDescent="0.2">
      <c r="A50" s="74" t="s">
        <v>124</v>
      </c>
      <c r="B50" s="74" t="s">
        <v>125</v>
      </c>
      <c r="C50" s="23" t="s">
        <v>126</v>
      </c>
      <c r="D50" s="74" t="s">
        <v>126</v>
      </c>
      <c r="E50" s="75">
        <v>8001</v>
      </c>
      <c r="F50" s="74" t="s">
        <v>127</v>
      </c>
      <c r="G50" s="75">
        <v>8102</v>
      </c>
      <c r="H50" s="20">
        <v>260.42</v>
      </c>
      <c r="I50" s="76">
        <f t="shared" si="0"/>
        <v>89.923682859884408</v>
      </c>
      <c r="J50" s="76" t="str">
        <f t="shared" si="19"/>
        <v>Nula</v>
      </c>
      <c r="K50" s="77">
        <v>3.93</v>
      </c>
      <c r="L50" s="76">
        <f t="shared" si="1"/>
        <v>11.809685641461341</v>
      </c>
      <c r="M50" s="76">
        <f t="shared" si="2"/>
        <v>0.44</v>
      </c>
      <c r="N50" s="20">
        <v>1614.89</v>
      </c>
      <c r="O50" s="76">
        <f t="shared" si="3"/>
        <v>87.232058712312508</v>
      </c>
      <c r="P50" s="76" t="str">
        <f t="shared" si="4"/>
        <v>Nula</v>
      </c>
      <c r="Q50" s="20">
        <v>1.19</v>
      </c>
      <c r="R50" s="76">
        <f t="shared" si="5"/>
        <v>1.4056224899598393</v>
      </c>
      <c r="S50" s="76">
        <f t="shared" si="6"/>
        <v>0.23</v>
      </c>
      <c r="T50" s="20">
        <v>82.01</v>
      </c>
      <c r="U50" s="76">
        <f t="shared" si="20"/>
        <v>80.340879521207384</v>
      </c>
      <c r="V50" s="76">
        <f t="shared" si="21"/>
        <v>0.57999999999999996</v>
      </c>
      <c r="W50" s="77">
        <v>84.37</v>
      </c>
      <c r="X50" s="76">
        <f t="shared" si="22"/>
        <v>84.280398270139813</v>
      </c>
      <c r="Y50" s="76">
        <f t="shared" si="23"/>
        <v>0.37</v>
      </c>
      <c r="Z50" s="70">
        <v>4.2300000000000004</v>
      </c>
      <c r="AA50" s="76">
        <f t="shared" si="7"/>
        <v>17.106773823191734</v>
      </c>
      <c r="AB50" s="76" t="str">
        <f t="shared" si="8"/>
        <v>Alta</v>
      </c>
      <c r="AC50" s="77">
        <v>1416.37</v>
      </c>
      <c r="AD50" s="76">
        <f t="shared" si="9"/>
        <v>89.189261280841706</v>
      </c>
      <c r="AE50" s="76" t="str">
        <f t="shared" si="10"/>
        <v>Nula</v>
      </c>
      <c r="AF50" s="20">
        <v>10.88</v>
      </c>
      <c r="AG50" s="76">
        <f t="shared" si="11"/>
        <v>25.239053850025165</v>
      </c>
      <c r="AH50" s="76">
        <f t="shared" si="12"/>
        <v>0.49</v>
      </c>
      <c r="AI50" s="77">
        <v>671.69</v>
      </c>
      <c r="AJ50" s="76">
        <f t="shared" si="13"/>
        <v>88.668342314946031</v>
      </c>
      <c r="AK50" s="76" t="str">
        <f t="shared" si="14"/>
        <v>Nula</v>
      </c>
      <c r="AL50" s="20">
        <v>0.85</v>
      </c>
      <c r="AM50" s="76">
        <f t="shared" si="15"/>
        <v>57.522123893805293</v>
      </c>
      <c r="AN50" s="76" t="str">
        <f t="shared" si="16"/>
        <v>Media</v>
      </c>
      <c r="AO50" s="78">
        <v>641.15</v>
      </c>
      <c r="AP50" s="76">
        <f t="shared" si="17"/>
        <v>89.106032773557189</v>
      </c>
      <c r="AQ50" s="76" t="str">
        <f t="shared" si="18"/>
        <v>Media</v>
      </c>
    </row>
    <row r="51" spans="1:43" x14ac:dyDescent="0.2">
      <c r="A51" s="74" t="s">
        <v>124</v>
      </c>
      <c r="B51" s="74" t="s">
        <v>125</v>
      </c>
      <c r="C51" s="23" t="s">
        <v>126</v>
      </c>
      <c r="D51" s="74" t="s">
        <v>126</v>
      </c>
      <c r="E51" s="75">
        <v>8001</v>
      </c>
      <c r="F51" s="74" t="s">
        <v>128</v>
      </c>
      <c r="G51" s="75">
        <v>8103</v>
      </c>
      <c r="H51" s="20">
        <v>298.01</v>
      </c>
      <c r="I51" s="76">
        <f t="shared" si="0"/>
        <v>85.729587396514404</v>
      </c>
      <c r="J51" s="76" t="str">
        <f t="shared" si="19"/>
        <v>Nula</v>
      </c>
      <c r="K51" s="77">
        <v>3.69</v>
      </c>
      <c r="L51" s="76">
        <f t="shared" si="1"/>
        <v>10.790144435004247</v>
      </c>
      <c r="M51" s="76">
        <f t="shared" si="2"/>
        <v>0.39</v>
      </c>
      <c r="N51" s="20">
        <v>12065.09</v>
      </c>
      <c r="O51" s="76">
        <f t="shared" si="3"/>
        <v>0</v>
      </c>
      <c r="P51" s="76" t="str">
        <f t="shared" si="4"/>
        <v>Alta</v>
      </c>
      <c r="Q51" s="20">
        <v>65.02</v>
      </c>
      <c r="R51" s="76">
        <f t="shared" si="5"/>
        <v>100</v>
      </c>
      <c r="S51" s="76">
        <f t="shared" si="6"/>
        <v>0.99</v>
      </c>
      <c r="T51" s="20">
        <v>73.98</v>
      </c>
      <c r="U51" s="76">
        <f t="shared" si="20"/>
        <v>69.893312516263336</v>
      </c>
      <c r="V51" s="76">
        <f t="shared" si="21"/>
        <v>0.41</v>
      </c>
      <c r="W51" s="77">
        <v>0.56999999999999995</v>
      </c>
      <c r="X51" s="76">
        <f t="shared" si="22"/>
        <v>0</v>
      </c>
      <c r="Y51" s="76">
        <f t="shared" si="23"/>
        <v>0</v>
      </c>
      <c r="Z51" s="70">
        <v>3.1</v>
      </c>
      <c r="AA51" s="76">
        <f t="shared" si="7"/>
        <v>10.619977037887484</v>
      </c>
      <c r="AB51" s="76" t="str">
        <f t="shared" si="8"/>
        <v>Alta</v>
      </c>
      <c r="AC51" s="77">
        <v>1368.18</v>
      </c>
      <c r="AD51" s="76">
        <f t="shared" si="9"/>
        <v>89.66534120378374</v>
      </c>
      <c r="AE51" s="76" t="str">
        <f t="shared" si="10"/>
        <v>Nula</v>
      </c>
      <c r="AF51" s="20">
        <v>17.52</v>
      </c>
      <c r="AG51" s="76">
        <f t="shared" si="11"/>
        <v>41.947659788626062</v>
      </c>
      <c r="AH51" s="76">
        <f t="shared" si="12"/>
        <v>0.76</v>
      </c>
      <c r="AI51" s="77">
        <v>652.20000000000005</v>
      </c>
      <c r="AJ51" s="76">
        <f t="shared" si="13"/>
        <v>89.340325544671884</v>
      </c>
      <c r="AK51" s="76" t="str">
        <f t="shared" si="14"/>
        <v>Nula</v>
      </c>
      <c r="AL51" s="20">
        <v>0.84</v>
      </c>
      <c r="AM51" s="76">
        <f t="shared" si="15"/>
        <v>56.637168141592909</v>
      </c>
      <c r="AN51" s="76" t="str">
        <f t="shared" si="16"/>
        <v>Media</v>
      </c>
      <c r="AO51" s="78">
        <v>858.51</v>
      </c>
      <c r="AP51" s="76">
        <f t="shared" si="17"/>
        <v>80.770366507004553</v>
      </c>
      <c r="AQ51" s="76" t="str">
        <f t="shared" si="18"/>
        <v>Alta</v>
      </c>
    </row>
    <row r="52" spans="1:43" x14ac:dyDescent="0.2">
      <c r="A52" s="74" t="s">
        <v>124</v>
      </c>
      <c r="B52" s="74" t="s">
        <v>125</v>
      </c>
      <c r="C52" s="23" t="s">
        <v>126</v>
      </c>
      <c r="D52" s="74" t="s">
        <v>126</v>
      </c>
      <c r="E52" s="75">
        <v>8001</v>
      </c>
      <c r="F52" s="74" t="s">
        <v>129</v>
      </c>
      <c r="G52" s="75">
        <v>8105</v>
      </c>
      <c r="H52" s="20">
        <v>397.34</v>
      </c>
      <c r="I52" s="76">
        <f t="shared" si="0"/>
        <v>74.646865864816021</v>
      </c>
      <c r="J52" s="76" t="str">
        <f t="shared" si="19"/>
        <v>Nula</v>
      </c>
      <c r="K52" s="77">
        <v>3.87</v>
      </c>
      <c r="L52" s="76">
        <f t="shared" si="1"/>
        <v>11.554800339847068</v>
      </c>
      <c r="M52" s="76">
        <f t="shared" si="2"/>
        <v>0.41</v>
      </c>
      <c r="N52" s="20"/>
      <c r="O52" s="20"/>
      <c r="P52" s="76"/>
      <c r="Q52" s="65"/>
      <c r="R52" s="76"/>
      <c r="S52" s="76"/>
      <c r="T52" s="20">
        <v>65.209999999999994</v>
      </c>
      <c r="U52" s="76">
        <f t="shared" si="20"/>
        <v>58.482956023939622</v>
      </c>
      <c r="V52" s="76">
        <f t="shared" si="21"/>
        <v>0.27</v>
      </c>
      <c r="W52" s="77"/>
      <c r="X52" s="76"/>
      <c r="Y52" s="76"/>
      <c r="Z52" s="70">
        <v>2.52</v>
      </c>
      <c r="AA52" s="76">
        <f t="shared" si="7"/>
        <v>7.2904707233065436</v>
      </c>
      <c r="AB52" s="76" t="str">
        <f t="shared" si="8"/>
        <v>Alta</v>
      </c>
      <c r="AC52" s="77">
        <v>719.65</v>
      </c>
      <c r="AD52" s="76">
        <f t="shared" si="9"/>
        <v>96.072315937662083</v>
      </c>
      <c r="AE52" s="76" t="str">
        <f t="shared" si="10"/>
        <v>Nula</v>
      </c>
      <c r="AF52" s="20">
        <v>15.35</v>
      </c>
      <c r="AG52" s="76">
        <f t="shared" si="11"/>
        <v>36.48716658278812</v>
      </c>
      <c r="AH52" s="76">
        <f t="shared" si="12"/>
        <v>0.71</v>
      </c>
      <c r="AI52" s="77">
        <v>621.47</v>
      </c>
      <c r="AJ52" s="76">
        <f t="shared" si="13"/>
        <v>90.399845536948732</v>
      </c>
      <c r="AK52" s="76" t="str">
        <f t="shared" si="14"/>
        <v>Nula</v>
      </c>
      <c r="AL52" s="20">
        <v>0.83</v>
      </c>
      <c r="AM52" s="76">
        <f t="shared" si="15"/>
        <v>55.75221238938051</v>
      </c>
      <c r="AN52" s="76" t="str">
        <f t="shared" si="16"/>
        <v>Media</v>
      </c>
      <c r="AO52" s="78">
        <v>578.53</v>
      </c>
      <c r="AP52" s="76">
        <f t="shared" si="17"/>
        <v>91.507483921935588</v>
      </c>
      <c r="AQ52" s="76" t="str">
        <f t="shared" si="18"/>
        <v>Baja</v>
      </c>
    </row>
    <row r="53" spans="1:43" x14ac:dyDescent="0.2">
      <c r="A53" s="74" t="s">
        <v>124</v>
      </c>
      <c r="B53" s="74" t="s">
        <v>125</v>
      </c>
      <c r="C53" s="23" t="s">
        <v>126</v>
      </c>
      <c r="D53" s="74" t="s">
        <v>126</v>
      </c>
      <c r="E53" s="75">
        <v>8001</v>
      </c>
      <c r="F53" s="74" t="s">
        <v>130</v>
      </c>
      <c r="G53" s="75">
        <v>8106</v>
      </c>
      <c r="H53" s="20">
        <v>630.78</v>
      </c>
      <c r="I53" s="76">
        <f t="shared" si="0"/>
        <v>48.600852431214157</v>
      </c>
      <c r="J53" s="76" t="str">
        <f t="shared" si="19"/>
        <v>Alta</v>
      </c>
      <c r="K53" s="77">
        <v>1.7</v>
      </c>
      <c r="L53" s="76">
        <f t="shared" si="1"/>
        <v>2.3364485981308412</v>
      </c>
      <c r="M53" s="76">
        <f t="shared" si="2"/>
        <v>0.01</v>
      </c>
      <c r="N53" s="20">
        <v>2447.3200000000002</v>
      </c>
      <c r="O53" s="76">
        <f t="shared" si="3"/>
        <v>80.283427812053148</v>
      </c>
      <c r="P53" s="76" t="str">
        <f t="shared" si="4"/>
        <v>Nula</v>
      </c>
      <c r="Q53" s="20">
        <v>6.24</v>
      </c>
      <c r="R53" s="76">
        <f t="shared" si="5"/>
        <v>9.2060549891875194</v>
      </c>
      <c r="S53" s="76">
        <f t="shared" si="6"/>
        <v>0.77</v>
      </c>
      <c r="T53" s="20">
        <v>58.47</v>
      </c>
      <c r="U53" s="76">
        <f t="shared" si="20"/>
        <v>49.713765287535772</v>
      </c>
      <c r="V53" s="76">
        <f t="shared" si="21"/>
        <v>0.18</v>
      </c>
      <c r="W53" s="77">
        <v>69.650000000000006</v>
      </c>
      <c r="X53" s="76">
        <f t="shared" si="22"/>
        <v>69.476013275671335</v>
      </c>
      <c r="Y53" s="76">
        <f t="shared" si="23"/>
        <v>0.21</v>
      </c>
      <c r="Z53" s="70">
        <v>5.34</v>
      </c>
      <c r="AA53" s="76">
        <f t="shared" si="7"/>
        <v>23.478760045924222</v>
      </c>
      <c r="AB53" s="76" t="str">
        <f t="shared" si="8"/>
        <v>Alta</v>
      </c>
      <c r="AC53" s="77">
        <v>1193.67</v>
      </c>
      <c r="AD53" s="76">
        <f t="shared" si="9"/>
        <v>91.389365012719509</v>
      </c>
      <c r="AE53" s="76" t="str">
        <f t="shared" si="10"/>
        <v>Nula</v>
      </c>
      <c r="AF53" s="20">
        <v>18.489999999999998</v>
      </c>
      <c r="AG53" s="76">
        <f t="shared" si="11"/>
        <v>44.388525415198785</v>
      </c>
      <c r="AH53" s="76">
        <f t="shared" si="12"/>
        <v>0.8</v>
      </c>
      <c r="AI53" s="77">
        <v>503.64</v>
      </c>
      <c r="AJ53" s="76">
        <f t="shared" si="13"/>
        <v>94.462430655399146</v>
      </c>
      <c r="AK53" s="76" t="str">
        <f t="shared" si="14"/>
        <v>Nula</v>
      </c>
      <c r="AL53" s="20">
        <v>1.05</v>
      </c>
      <c r="AM53" s="76">
        <f t="shared" si="15"/>
        <v>75.221238938053105</v>
      </c>
      <c r="AN53" s="76" t="str">
        <f t="shared" si="16"/>
        <v>Nula</v>
      </c>
      <c r="AO53" s="78">
        <v>458.68</v>
      </c>
      <c r="AP53" s="76">
        <f t="shared" si="17"/>
        <v>96.103681943863876</v>
      </c>
      <c r="AQ53" s="76" t="str">
        <f t="shared" si="18"/>
        <v>Baja</v>
      </c>
    </row>
    <row r="54" spans="1:43" x14ac:dyDescent="0.2">
      <c r="A54" s="74" t="s">
        <v>124</v>
      </c>
      <c r="B54" s="74" t="s">
        <v>125</v>
      </c>
      <c r="C54" s="23" t="s">
        <v>126</v>
      </c>
      <c r="D54" s="74" t="s">
        <v>126</v>
      </c>
      <c r="E54" s="75">
        <v>8001</v>
      </c>
      <c r="F54" s="74" t="s">
        <v>131</v>
      </c>
      <c r="G54" s="75">
        <v>8107</v>
      </c>
      <c r="H54" s="20">
        <v>278.38</v>
      </c>
      <c r="I54" s="76">
        <f t="shared" si="0"/>
        <v>87.919800058018879</v>
      </c>
      <c r="J54" s="76" t="str">
        <f t="shared" si="19"/>
        <v>Nula</v>
      </c>
      <c r="K54" s="77">
        <v>3.38</v>
      </c>
      <c r="L54" s="76">
        <f t="shared" si="1"/>
        <v>9.4732370433304993</v>
      </c>
      <c r="M54" s="76">
        <f t="shared" si="2"/>
        <v>0.3</v>
      </c>
      <c r="N54" s="20">
        <v>10164.1</v>
      </c>
      <c r="O54" s="76">
        <f t="shared" si="3"/>
        <v>15.868334700916625</v>
      </c>
      <c r="P54" s="76" t="str">
        <f t="shared" si="4"/>
        <v>Alta</v>
      </c>
      <c r="Q54" s="20"/>
      <c r="R54" s="76"/>
      <c r="S54" s="76"/>
      <c r="T54" s="20">
        <v>77.099999999999994</v>
      </c>
      <c r="U54" s="76">
        <f t="shared" si="20"/>
        <v>73.952641165755907</v>
      </c>
      <c r="V54" s="76">
        <f t="shared" si="21"/>
        <v>0.48</v>
      </c>
      <c r="W54" s="77"/>
      <c r="X54" s="76"/>
      <c r="Y54" s="76"/>
      <c r="Z54" s="70">
        <v>2.61</v>
      </c>
      <c r="AA54" s="76">
        <f t="shared" si="7"/>
        <v>7.8071182548794482</v>
      </c>
      <c r="AB54" s="76" t="str">
        <f t="shared" si="8"/>
        <v>Alta</v>
      </c>
      <c r="AC54" s="77">
        <v>1079.19</v>
      </c>
      <c r="AD54" s="76">
        <f t="shared" si="9"/>
        <v>92.520338857467465</v>
      </c>
      <c r="AE54" s="76" t="str">
        <f t="shared" si="10"/>
        <v>Nula</v>
      </c>
      <c r="AF54" s="20">
        <v>34.5</v>
      </c>
      <c r="AG54" s="76">
        <f t="shared" si="11"/>
        <v>84.675390035228986</v>
      </c>
      <c r="AH54" s="76">
        <f t="shared" si="12"/>
        <v>0.98</v>
      </c>
      <c r="AI54" s="77">
        <v>603.08000000000004</v>
      </c>
      <c r="AJ54" s="76">
        <f t="shared" si="13"/>
        <v>91.033902571051286</v>
      </c>
      <c r="AK54" s="76" t="str">
        <f t="shared" si="14"/>
        <v>Nula</v>
      </c>
      <c r="AL54" s="20">
        <v>0.8</v>
      </c>
      <c r="AM54" s="76">
        <f t="shared" si="15"/>
        <v>53.097345132743364</v>
      </c>
      <c r="AN54" s="76" t="str">
        <f t="shared" si="16"/>
        <v>Media</v>
      </c>
      <c r="AO54" s="78">
        <v>540.21</v>
      </c>
      <c r="AP54" s="76">
        <f t="shared" si="17"/>
        <v>92.977040102163301</v>
      </c>
      <c r="AQ54" s="76" t="str">
        <f t="shared" si="18"/>
        <v>Baja</v>
      </c>
    </row>
    <row r="55" spans="1:43" x14ac:dyDescent="0.2">
      <c r="A55" s="74" t="s">
        <v>124</v>
      </c>
      <c r="B55" s="74" t="s">
        <v>125</v>
      </c>
      <c r="C55" s="23" t="s">
        <v>126</v>
      </c>
      <c r="D55" s="74" t="s">
        <v>126</v>
      </c>
      <c r="E55" s="75">
        <v>8001</v>
      </c>
      <c r="F55" s="74" t="s">
        <v>132</v>
      </c>
      <c r="G55" s="75">
        <v>8108</v>
      </c>
      <c r="H55" s="20">
        <v>250.96</v>
      </c>
      <c r="I55" s="76">
        <f t="shared" si="0"/>
        <v>90.979180148617587</v>
      </c>
      <c r="J55" s="76" t="str">
        <f t="shared" si="19"/>
        <v>Nula</v>
      </c>
      <c r="K55" s="77">
        <v>5.52</v>
      </c>
      <c r="L55" s="76">
        <f t="shared" si="1"/>
        <v>18.564146134239589</v>
      </c>
      <c r="M55" s="76">
        <f t="shared" si="2"/>
        <v>0.66</v>
      </c>
      <c r="N55" s="20">
        <v>3907.29</v>
      </c>
      <c r="O55" s="76">
        <f t="shared" si="3"/>
        <v>68.096465958862311</v>
      </c>
      <c r="P55" s="76" t="str">
        <f t="shared" si="4"/>
        <v>Media</v>
      </c>
      <c r="Q55" s="20">
        <v>7.34</v>
      </c>
      <c r="R55" s="76">
        <f t="shared" si="5"/>
        <v>10.905159097930182</v>
      </c>
      <c r="S55" s="76">
        <f t="shared" si="6"/>
        <v>0.83</v>
      </c>
      <c r="T55" s="20">
        <v>83.03</v>
      </c>
      <c r="U55" s="76">
        <f t="shared" si="20"/>
        <v>81.667967733541502</v>
      </c>
      <c r="V55" s="76">
        <f t="shared" si="21"/>
        <v>0.64</v>
      </c>
      <c r="W55" s="77">
        <v>39.71</v>
      </c>
      <c r="X55" s="76">
        <f t="shared" si="22"/>
        <v>39.36437694860706</v>
      </c>
      <c r="Y55" s="76">
        <f t="shared" si="23"/>
        <v>0.06</v>
      </c>
      <c r="Z55" s="70">
        <v>7.5</v>
      </c>
      <c r="AA55" s="76">
        <f t="shared" si="7"/>
        <v>35.878300803673937</v>
      </c>
      <c r="AB55" s="76" t="str">
        <f t="shared" si="8"/>
        <v>Media</v>
      </c>
      <c r="AC55" s="77">
        <v>1573.08</v>
      </c>
      <c r="AD55" s="76">
        <f t="shared" si="9"/>
        <v>87.641087702832863</v>
      </c>
      <c r="AE55" s="76" t="str">
        <f t="shared" si="10"/>
        <v>Baja</v>
      </c>
      <c r="AF55" s="20">
        <v>10.09</v>
      </c>
      <c r="AG55" s="76">
        <f t="shared" si="11"/>
        <v>23.251132360342222</v>
      </c>
      <c r="AH55" s="76">
        <f t="shared" si="12"/>
        <v>0.4</v>
      </c>
      <c r="AI55" s="77">
        <v>977.39</v>
      </c>
      <c r="AJ55" s="76">
        <f t="shared" si="13"/>
        <v>78.128307767629664</v>
      </c>
      <c r="AK55" s="76" t="str">
        <f t="shared" si="14"/>
        <v>Nula</v>
      </c>
      <c r="AL55" s="20">
        <v>0.64</v>
      </c>
      <c r="AM55" s="76">
        <f t="shared" si="15"/>
        <v>38.938053097345126</v>
      </c>
      <c r="AN55" s="76" t="str">
        <f t="shared" si="16"/>
        <v>Alta</v>
      </c>
      <c r="AO55" s="78">
        <v>1270.55</v>
      </c>
      <c r="AP55" s="76">
        <f t="shared" si="17"/>
        <v>64.968802610839887</v>
      </c>
      <c r="AQ55" s="76" t="str">
        <f t="shared" si="18"/>
        <v>Alta</v>
      </c>
    </row>
    <row r="56" spans="1:43" x14ac:dyDescent="0.2">
      <c r="A56" s="74" t="s">
        <v>124</v>
      </c>
      <c r="B56" s="74" t="s">
        <v>125</v>
      </c>
      <c r="C56" s="23" t="s">
        <v>126</v>
      </c>
      <c r="D56" s="74" t="s">
        <v>126</v>
      </c>
      <c r="E56" s="75">
        <v>8001</v>
      </c>
      <c r="F56" s="74" t="s">
        <v>133</v>
      </c>
      <c r="G56" s="75">
        <v>8109</v>
      </c>
      <c r="H56" s="20">
        <v>269.13</v>
      </c>
      <c r="I56" s="76">
        <f t="shared" si="0"/>
        <v>88.951866645839374</v>
      </c>
      <c r="J56" s="76" t="str">
        <f t="shared" si="19"/>
        <v>Nula</v>
      </c>
      <c r="K56" s="77">
        <v>5.89</v>
      </c>
      <c r="L56" s="76">
        <f t="shared" si="1"/>
        <v>20.13593882752761</v>
      </c>
      <c r="M56" s="76">
        <f t="shared" si="2"/>
        <v>0.74</v>
      </c>
      <c r="N56" s="20">
        <v>1311.6</v>
      </c>
      <c r="O56" s="76">
        <f t="shared" si="3"/>
        <v>89.763743377377025</v>
      </c>
      <c r="P56" s="76" t="str">
        <f t="shared" si="4"/>
        <v>Nula</v>
      </c>
      <c r="Q56" s="20">
        <v>2.29</v>
      </c>
      <c r="R56" s="76">
        <f t="shared" si="5"/>
        <v>3.1047265987025021</v>
      </c>
      <c r="S56" s="76">
        <f t="shared" si="6"/>
        <v>0.5</v>
      </c>
      <c r="T56" s="20">
        <v>80.260000000000005</v>
      </c>
      <c r="U56" s="76">
        <f t="shared" si="20"/>
        <v>78.064012490241993</v>
      </c>
      <c r="V56" s="76">
        <f t="shared" si="21"/>
        <v>0.55000000000000004</v>
      </c>
      <c r="W56" s="77">
        <v>100</v>
      </c>
      <c r="X56" s="76">
        <f t="shared" si="22"/>
        <v>100</v>
      </c>
      <c r="Y56" s="76">
        <f t="shared" si="23"/>
        <v>0.78</v>
      </c>
      <c r="Z56" s="70">
        <v>7.02</v>
      </c>
      <c r="AA56" s="76">
        <f t="shared" si="7"/>
        <v>33.122847301951779</v>
      </c>
      <c r="AB56" s="76" t="str">
        <f t="shared" si="8"/>
        <v>Media</v>
      </c>
      <c r="AC56" s="77" t="s">
        <v>82</v>
      </c>
      <c r="AD56" s="77" t="s">
        <v>82</v>
      </c>
      <c r="AE56" s="76" t="str">
        <f t="shared" si="10"/>
        <v>Nula</v>
      </c>
      <c r="AF56" s="20" t="s">
        <v>82</v>
      </c>
      <c r="AG56" s="20" t="s">
        <v>82</v>
      </c>
      <c r="AH56" s="20" t="s">
        <v>82</v>
      </c>
      <c r="AI56" s="77">
        <v>557.96</v>
      </c>
      <c r="AJ56" s="76">
        <f t="shared" si="13"/>
        <v>92.589566158800437</v>
      </c>
      <c r="AK56" s="76" t="str">
        <f t="shared" si="14"/>
        <v>Nula</v>
      </c>
      <c r="AL56" s="20">
        <v>1.03</v>
      </c>
      <c r="AM56" s="76">
        <f t="shared" si="15"/>
        <v>73.451327433628308</v>
      </c>
      <c r="AN56" s="76" t="str">
        <f t="shared" si="16"/>
        <v>Nula</v>
      </c>
      <c r="AO56" s="78">
        <v>441.99</v>
      </c>
      <c r="AP56" s="76">
        <f t="shared" si="17"/>
        <v>96.743736553676001</v>
      </c>
      <c r="AQ56" s="76" t="str">
        <f t="shared" si="18"/>
        <v>Baja</v>
      </c>
    </row>
    <row r="57" spans="1:43" x14ac:dyDescent="0.2">
      <c r="A57" s="74" t="s">
        <v>124</v>
      </c>
      <c r="B57" s="74" t="s">
        <v>125</v>
      </c>
      <c r="C57" s="23" t="s">
        <v>126</v>
      </c>
      <c r="D57" s="74" t="s">
        <v>126</v>
      </c>
      <c r="E57" s="75">
        <v>8001</v>
      </c>
      <c r="F57" s="74" t="s">
        <v>134</v>
      </c>
      <c r="G57" s="75">
        <v>8110</v>
      </c>
      <c r="H57" s="20">
        <v>361.94</v>
      </c>
      <c r="I57" s="76">
        <f t="shared" si="0"/>
        <v>78.596612590096612</v>
      </c>
      <c r="J57" s="76" t="str">
        <f t="shared" si="19"/>
        <v>Nula</v>
      </c>
      <c r="K57" s="77">
        <v>4.37</v>
      </c>
      <c r="L57" s="76">
        <f t="shared" si="1"/>
        <v>13.678844519966013</v>
      </c>
      <c r="M57" s="76">
        <f t="shared" si="2"/>
        <v>0.5</v>
      </c>
      <c r="N57" s="20">
        <v>2013.76</v>
      </c>
      <c r="O57" s="76">
        <f t="shared" si="3"/>
        <v>83.902529013495254</v>
      </c>
      <c r="P57" s="76" t="str">
        <f t="shared" si="4"/>
        <v>Nula</v>
      </c>
      <c r="Q57" s="20">
        <v>1.76</v>
      </c>
      <c r="R57" s="76">
        <f t="shared" si="5"/>
        <v>2.2860673463083105</v>
      </c>
      <c r="S57" s="76">
        <f t="shared" si="6"/>
        <v>0.41</v>
      </c>
      <c r="T57" s="20">
        <v>67.17</v>
      </c>
      <c r="U57" s="76">
        <f t="shared" si="20"/>
        <v>61.03304709862087</v>
      </c>
      <c r="V57" s="76">
        <f t="shared" si="21"/>
        <v>0.28999999999999998</v>
      </c>
      <c r="W57" s="77">
        <v>75.28</v>
      </c>
      <c r="X57" s="76">
        <f t="shared" si="22"/>
        <v>75.138288242985013</v>
      </c>
      <c r="Y57" s="76">
        <f t="shared" si="23"/>
        <v>0.26</v>
      </c>
      <c r="Z57" s="70">
        <v>4.26</v>
      </c>
      <c r="AA57" s="76">
        <f t="shared" si="7"/>
        <v>17.278989667049366</v>
      </c>
      <c r="AB57" s="76" t="str">
        <f t="shared" si="8"/>
        <v>Alta</v>
      </c>
      <c r="AC57" s="77">
        <v>1132.08</v>
      </c>
      <c r="AD57" s="76">
        <f t="shared" si="9"/>
        <v>91.997826570179555</v>
      </c>
      <c r="AE57" s="76" t="str">
        <f t="shared" si="10"/>
        <v>Nula</v>
      </c>
      <c r="AF57" s="20">
        <v>12.17</v>
      </c>
      <c r="AG57" s="76">
        <f t="shared" si="11"/>
        <v>28.485153497735279</v>
      </c>
      <c r="AH57" s="76">
        <f t="shared" si="12"/>
        <v>0.6</v>
      </c>
      <c r="AI57" s="77">
        <v>598.70000000000005</v>
      </c>
      <c r="AJ57" s="76">
        <f t="shared" si="13"/>
        <v>91.184917786351406</v>
      </c>
      <c r="AK57" s="76" t="str">
        <f t="shared" si="14"/>
        <v>Nula</v>
      </c>
      <c r="AL57" s="20">
        <v>0.8</v>
      </c>
      <c r="AM57" s="76">
        <f t="shared" si="15"/>
        <v>53.097345132743364</v>
      </c>
      <c r="AN57" s="76" t="str">
        <f t="shared" si="16"/>
        <v>Media</v>
      </c>
      <c r="AO57" s="78">
        <v>830.8</v>
      </c>
      <c r="AP57" s="76">
        <f t="shared" si="17"/>
        <v>81.833033567393642</v>
      </c>
      <c r="AQ57" s="76" t="str">
        <f t="shared" si="18"/>
        <v>Media</v>
      </c>
    </row>
    <row r="58" spans="1:43" x14ac:dyDescent="0.2">
      <c r="A58" s="74" t="s">
        <v>124</v>
      </c>
      <c r="B58" s="74" t="s">
        <v>125</v>
      </c>
      <c r="C58" s="23" t="s">
        <v>126</v>
      </c>
      <c r="D58" s="74" t="s">
        <v>126</v>
      </c>
      <c r="E58" s="75">
        <v>8001</v>
      </c>
      <c r="F58" s="74" t="s">
        <v>135</v>
      </c>
      <c r="G58" s="75">
        <v>8111</v>
      </c>
      <c r="H58" s="20">
        <v>842.69</v>
      </c>
      <c r="I58" s="76">
        <f t="shared" si="0"/>
        <v>24.957043714993404</v>
      </c>
      <c r="J58" s="76" t="str">
        <f t="shared" si="19"/>
        <v>Alta</v>
      </c>
      <c r="K58" s="77">
        <v>5.23</v>
      </c>
      <c r="L58" s="76">
        <f t="shared" si="1"/>
        <v>17.332200509770601</v>
      </c>
      <c r="M58" s="76">
        <f t="shared" si="2"/>
        <v>0.61</v>
      </c>
      <c r="N58" s="20">
        <v>92.28</v>
      </c>
      <c r="O58" s="76">
        <f t="shared" si="3"/>
        <v>99.941902056550333</v>
      </c>
      <c r="P58" s="76" t="str">
        <f t="shared" si="4"/>
        <v>Nula</v>
      </c>
      <c r="Q58" s="20">
        <v>9.14</v>
      </c>
      <c r="R58" s="76">
        <f t="shared" si="5"/>
        <v>13.685511275872724</v>
      </c>
      <c r="S58" s="76">
        <f t="shared" si="6"/>
        <v>0.88</v>
      </c>
      <c r="T58" s="20">
        <v>24.74</v>
      </c>
      <c r="U58" s="76">
        <f t="shared" si="20"/>
        <v>5.8287795992713978</v>
      </c>
      <c r="V58" s="76">
        <f t="shared" si="21"/>
        <v>0.01</v>
      </c>
      <c r="W58" s="77">
        <v>8.2200000000000006</v>
      </c>
      <c r="X58" s="76">
        <f t="shared" si="22"/>
        <v>7.6938549733480839</v>
      </c>
      <c r="Y58" s="76">
        <f t="shared" si="23"/>
        <v>0.03</v>
      </c>
      <c r="Z58" s="70">
        <v>2.0499999999999998</v>
      </c>
      <c r="AA58" s="76">
        <f t="shared" si="7"/>
        <v>4.5924225028702628</v>
      </c>
      <c r="AB58" s="76" t="str">
        <f t="shared" si="8"/>
        <v>Alta</v>
      </c>
      <c r="AC58" s="77">
        <v>984.54</v>
      </c>
      <c r="AD58" s="76">
        <f t="shared" si="9"/>
        <v>93.455407641581672</v>
      </c>
      <c r="AE58" s="76" t="str">
        <f t="shared" si="10"/>
        <v>Nula</v>
      </c>
      <c r="AF58" s="20">
        <v>14.63</v>
      </c>
      <c r="AG58" s="76">
        <f t="shared" si="11"/>
        <v>34.675390035228986</v>
      </c>
      <c r="AH58" s="76">
        <f t="shared" si="12"/>
        <v>0.68</v>
      </c>
      <c r="AI58" s="77">
        <v>729.13</v>
      </c>
      <c r="AJ58" s="76">
        <f t="shared" si="13"/>
        <v>86.687905336215721</v>
      </c>
      <c r="AK58" s="76" t="str">
        <f t="shared" si="14"/>
        <v>Nula</v>
      </c>
      <c r="AL58" s="20">
        <v>0.94</v>
      </c>
      <c r="AM58" s="76">
        <f t="shared" si="15"/>
        <v>65.486725663716811</v>
      </c>
      <c r="AN58" s="76" t="str">
        <f t="shared" si="16"/>
        <v>Baja</v>
      </c>
      <c r="AO58" s="78">
        <v>693.09</v>
      </c>
      <c r="AP58" s="76">
        <f t="shared" si="17"/>
        <v>87.114155216119087</v>
      </c>
      <c r="AQ58" s="76" t="str">
        <f t="shared" si="18"/>
        <v>Media</v>
      </c>
    </row>
    <row r="59" spans="1:43" x14ac:dyDescent="0.2">
      <c r="A59" s="74" t="s">
        <v>124</v>
      </c>
      <c r="B59" s="74" t="s">
        <v>125</v>
      </c>
      <c r="C59" s="23" t="s">
        <v>126</v>
      </c>
      <c r="D59" s="74" t="s">
        <v>126</v>
      </c>
      <c r="E59" s="75">
        <v>8001</v>
      </c>
      <c r="F59" s="74" t="s">
        <v>136</v>
      </c>
      <c r="G59" s="75">
        <v>8112</v>
      </c>
      <c r="H59" s="20">
        <v>174.37</v>
      </c>
      <c r="I59" s="76">
        <f t="shared" si="0"/>
        <v>99.524691495771307</v>
      </c>
      <c r="J59" s="76" t="str">
        <f t="shared" si="19"/>
        <v>Nula</v>
      </c>
      <c r="K59" s="77">
        <v>3.47</v>
      </c>
      <c r="L59" s="76">
        <f t="shared" si="1"/>
        <v>9.8555649957519122</v>
      </c>
      <c r="M59" s="76">
        <f t="shared" si="2"/>
        <v>0.33</v>
      </c>
      <c r="N59" s="20">
        <v>1100.54</v>
      </c>
      <c r="O59" s="76">
        <f t="shared" si="3"/>
        <v>91.525546817676798</v>
      </c>
      <c r="P59" s="76" t="str">
        <f t="shared" si="4"/>
        <v>Nula</v>
      </c>
      <c r="Q59" s="20">
        <v>0.91</v>
      </c>
      <c r="R59" s="76">
        <f t="shared" si="5"/>
        <v>0.97312326227988888</v>
      </c>
      <c r="S59" s="76">
        <f t="shared" si="6"/>
        <v>0.13</v>
      </c>
      <c r="T59" s="20">
        <v>95.08</v>
      </c>
      <c r="U59" s="76">
        <f t="shared" si="20"/>
        <v>97.345823575331764</v>
      </c>
      <c r="V59" s="76">
        <f t="shared" si="21"/>
        <v>0.96</v>
      </c>
      <c r="W59" s="77">
        <v>99.28</v>
      </c>
      <c r="X59" s="76">
        <f t="shared" si="22"/>
        <v>99.275872473096641</v>
      </c>
      <c r="Y59" s="76">
        <f t="shared" si="23"/>
        <v>0.68</v>
      </c>
      <c r="Z59" s="70">
        <v>4.2</v>
      </c>
      <c r="AA59" s="76">
        <f t="shared" si="7"/>
        <v>16.934557979334098</v>
      </c>
      <c r="AB59" s="76" t="str">
        <f t="shared" si="8"/>
        <v>Alta</v>
      </c>
      <c r="AC59" s="77">
        <v>632.14</v>
      </c>
      <c r="AD59" s="76">
        <f t="shared" si="9"/>
        <v>96.936847044876387</v>
      </c>
      <c r="AE59" s="76" t="str">
        <f t="shared" si="10"/>
        <v>Nula</v>
      </c>
      <c r="AF59" s="20">
        <v>12.35</v>
      </c>
      <c r="AG59" s="76">
        <f t="shared" si="11"/>
        <v>28.938097634625063</v>
      </c>
      <c r="AH59" s="76">
        <f t="shared" si="12"/>
        <v>0.61</v>
      </c>
      <c r="AI59" s="77">
        <v>568.88</v>
      </c>
      <c r="AJ59" s="76">
        <f t="shared" si="13"/>
        <v>92.213062471339867</v>
      </c>
      <c r="AK59" s="76" t="str">
        <f t="shared" si="14"/>
        <v>Nula</v>
      </c>
      <c r="AL59" s="20">
        <v>0.7</v>
      </c>
      <c r="AM59" s="76">
        <f t="shared" si="15"/>
        <v>44.247787610619461</v>
      </c>
      <c r="AN59" s="76" t="str">
        <f t="shared" si="16"/>
        <v>Alta</v>
      </c>
      <c r="AO59" s="78">
        <v>499.99</v>
      </c>
      <c r="AP59" s="76">
        <f t="shared" si="17"/>
        <v>94.519460498007746</v>
      </c>
      <c r="AQ59" s="76" t="str">
        <f t="shared" si="18"/>
        <v>Baja</v>
      </c>
    </row>
    <row r="60" spans="1:43" x14ac:dyDescent="0.2">
      <c r="A60" s="74" t="s">
        <v>124</v>
      </c>
      <c r="B60" s="74" t="s">
        <v>124</v>
      </c>
      <c r="C60" s="23" t="s">
        <v>61</v>
      </c>
      <c r="D60" s="74" t="s">
        <v>137</v>
      </c>
      <c r="E60" s="75">
        <v>8301</v>
      </c>
      <c r="F60" s="74" t="s">
        <v>138</v>
      </c>
      <c r="G60" s="75">
        <v>8301</v>
      </c>
      <c r="H60" s="20">
        <v>268.58</v>
      </c>
      <c r="I60" s="76">
        <f t="shared" si="0"/>
        <v>89.013232767277358</v>
      </c>
      <c r="J60" s="76" t="str">
        <f t="shared" si="19"/>
        <v>Nula</v>
      </c>
      <c r="K60" s="77">
        <v>4.5199999999999996</v>
      </c>
      <c r="L60" s="76">
        <f t="shared" si="1"/>
        <v>14.316057774001695</v>
      </c>
      <c r="M60" s="76">
        <f t="shared" si="2"/>
        <v>0.53</v>
      </c>
      <c r="N60" s="20">
        <v>1167.5899999999999</v>
      </c>
      <c r="O60" s="76">
        <f t="shared" si="3"/>
        <v>90.965853267633676</v>
      </c>
      <c r="P60" s="76" t="str">
        <f t="shared" si="4"/>
        <v>Nula</v>
      </c>
      <c r="Q60" s="20">
        <v>2.06</v>
      </c>
      <c r="R60" s="76">
        <f t="shared" si="5"/>
        <v>2.7494593759654005</v>
      </c>
      <c r="S60" s="76">
        <f t="shared" si="6"/>
        <v>0.45</v>
      </c>
      <c r="T60" s="20">
        <v>78.41</v>
      </c>
      <c r="U60" s="76">
        <f t="shared" si="20"/>
        <v>75.657038771792855</v>
      </c>
      <c r="V60" s="76">
        <f t="shared" si="21"/>
        <v>0.5</v>
      </c>
      <c r="W60" s="77">
        <v>87.11</v>
      </c>
      <c r="X60" s="76">
        <f t="shared" si="22"/>
        <v>87.036105803077533</v>
      </c>
      <c r="Y60" s="76">
        <f t="shared" si="23"/>
        <v>0.42</v>
      </c>
      <c r="Z60" s="70">
        <v>5.34</v>
      </c>
      <c r="AA60" s="76">
        <f t="shared" si="7"/>
        <v>23.478760045924222</v>
      </c>
      <c r="AB60" s="76" t="str">
        <f t="shared" si="8"/>
        <v>Alta</v>
      </c>
      <c r="AC60" s="77">
        <v>769.61</v>
      </c>
      <c r="AD60" s="76">
        <f t="shared" si="9"/>
        <v>95.578749783891908</v>
      </c>
      <c r="AE60" s="76" t="str">
        <f t="shared" si="10"/>
        <v>Nula</v>
      </c>
      <c r="AF60" s="20">
        <v>13.37</v>
      </c>
      <c r="AG60" s="76">
        <f t="shared" si="11"/>
        <v>31.504781077000501</v>
      </c>
      <c r="AH60" s="76">
        <f t="shared" si="12"/>
        <v>0.63</v>
      </c>
      <c r="AI60" s="77">
        <v>658.05</v>
      </c>
      <c r="AJ60" s="76">
        <f t="shared" si="13"/>
        <v>89.138627140675169</v>
      </c>
      <c r="AK60" s="76" t="str">
        <f t="shared" si="14"/>
        <v>Nula</v>
      </c>
      <c r="AL60" s="20">
        <v>0.93</v>
      </c>
      <c r="AM60" s="76">
        <f t="shared" si="15"/>
        <v>64.601769911504419</v>
      </c>
      <c r="AN60" s="76" t="str">
        <f t="shared" si="16"/>
        <v>Baja</v>
      </c>
      <c r="AO60" s="78">
        <v>653.02</v>
      </c>
      <c r="AP60" s="76">
        <f t="shared" si="17"/>
        <v>88.650823173888526</v>
      </c>
      <c r="AQ60" s="76" t="str">
        <f t="shared" si="18"/>
        <v>Media</v>
      </c>
    </row>
    <row r="61" spans="1:43" x14ac:dyDescent="0.2">
      <c r="A61" s="74" t="s">
        <v>124</v>
      </c>
      <c r="B61" s="74" t="s">
        <v>124</v>
      </c>
      <c r="C61" s="23" t="s">
        <v>61</v>
      </c>
      <c r="D61" s="74" t="s">
        <v>137</v>
      </c>
      <c r="E61" s="75">
        <v>8301</v>
      </c>
      <c r="F61" s="80" t="s">
        <v>139</v>
      </c>
      <c r="G61" s="75">
        <v>8306</v>
      </c>
      <c r="H61" s="20">
        <v>241.55</v>
      </c>
      <c r="I61" s="76">
        <f t="shared" si="0"/>
        <v>92.029098699038244</v>
      </c>
      <c r="J61" s="76" t="str">
        <f t="shared" si="19"/>
        <v>Nula</v>
      </c>
      <c r="K61" s="77">
        <v>5.66</v>
      </c>
      <c r="L61" s="76">
        <f t="shared" si="1"/>
        <v>19.158878504672895</v>
      </c>
      <c r="M61" s="76">
        <f t="shared" si="2"/>
        <v>0.7</v>
      </c>
      <c r="N61" s="20">
        <v>1727.49</v>
      </c>
      <c r="O61" s="76">
        <f t="shared" si="3"/>
        <v>86.292140834089466</v>
      </c>
      <c r="P61" s="76" t="str">
        <f t="shared" si="4"/>
        <v>Nula</v>
      </c>
      <c r="Q61" s="20">
        <v>0.96</v>
      </c>
      <c r="R61" s="76">
        <f t="shared" si="5"/>
        <v>1.0503552672227372</v>
      </c>
      <c r="S61" s="76">
        <f t="shared" si="6"/>
        <v>0.15</v>
      </c>
      <c r="T61" s="20">
        <v>75</v>
      </c>
      <c r="U61" s="76">
        <f t="shared" si="20"/>
        <v>71.22040072859744</v>
      </c>
      <c r="V61" s="76">
        <f t="shared" si="21"/>
        <v>0.43</v>
      </c>
      <c r="W61" s="77">
        <v>95.53</v>
      </c>
      <c r="X61" s="76">
        <f t="shared" si="22"/>
        <v>95.504374937141705</v>
      </c>
      <c r="Y61" s="76">
        <f t="shared" si="23"/>
        <v>0.57999999999999996</v>
      </c>
      <c r="Z61" s="70">
        <v>5.16</v>
      </c>
      <c r="AA61" s="76">
        <f t="shared" si="7"/>
        <v>22.445464982778415</v>
      </c>
      <c r="AB61" s="76" t="str">
        <f t="shared" si="8"/>
        <v>Alta</v>
      </c>
      <c r="AC61" s="77">
        <v>924.9</v>
      </c>
      <c r="AD61" s="76">
        <f t="shared" si="9"/>
        <v>94.044604707451413</v>
      </c>
      <c r="AE61" s="76" t="str">
        <f t="shared" si="10"/>
        <v>Nula</v>
      </c>
      <c r="AF61" s="20" t="s">
        <v>82</v>
      </c>
      <c r="AG61" s="20" t="s">
        <v>82</v>
      </c>
      <c r="AH61" s="20" t="s">
        <v>82</v>
      </c>
      <c r="AI61" s="77">
        <v>575.83000000000004</v>
      </c>
      <c r="AJ61" s="76">
        <f t="shared" si="13"/>
        <v>91.973437871719824</v>
      </c>
      <c r="AK61" s="76" t="str">
        <f t="shared" si="14"/>
        <v>Nula</v>
      </c>
      <c r="AL61" s="20">
        <v>0.98</v>
      </c>
      <c r="AM61" s="76">
        <f t="shared" si="15"/>
        <v>69.026548672566364</v>
      </c>
      <c r="AN61" s="76" t="str">
        <f t="shared" si="16"/>
        <v>Baja</v>
      </c>
      <c r="AO61" s="78">
        <v>563.86</v>
      </c>
      <c r="AP61" s="76">
        <f t="shared" si="17"/>
        <v>92.070072365670981</v>
      </c>
      <c r="AQ61" s="76" t="str">
        <f t="shared" si="18"/>
        <v>Baja</v>
      </c>
    </row>
    <row r="62" spans="1:43" x14ac:dyDescent="0.2">
      <c r="A62" s="74" t="s">
        <v>140</v>
      </c>
      <c r="B62" s="74" t="s">
        <v>141</v>
      </c>
      <c r="C62" s="23" t="s">
        <v>61</v>
      </c>
      <c r="D62" s="74" t="s">
        <v>142</v>
      </c>
      <c r="E62" s="75">
        <v>9001</v>
      </c>
      <c r="F62" s="74" t="s">
        <v>143</v>
      </c>
      <c r="G62" s="75">
        <v>9101</v>
      </c>
      <c r="H62" s="20">
        <v>249.8</v>
      </c>
      <c r="I62" s="76">
        <f t="shared" si="0"/>
        <v>91.108606877468603</v>
      </c>
      <c r="J62" s="76" t="str">
        <f t="shared" si="19"/>
        <v>Nula</v>
      </c>
      <c r="K62" s="77">
        <v>5.73</v>
      </c>
      <c r="L62" s="76">
        <f t="shared" si="1"/>
        <v>19.456244689889548</v>
      </c>
      <c r="M62" s="76">
        <f t="shared" si="2"/>
        <v>0.71</v>
      </c>
      <c r="N62" s="20">
        <v>871.92</v>
      </c>
      <c r="O62" s="76">
        <f t="shared" si="3"/>
        <v>93.43393070150762</v>
      </c>
      <c r="P62" s="76" t="str">
        <f t="shared" si="4"/>
        <v>Nula</v>
      </c>
      <c r="Q62" s="20">
        <v>5.0999999999999996</v>
      </c>
      <c r="R62" s="76">
        <f t="shared" si="5"/>
        <v>7.4451652764905774</v>
      </c>
      <c r="S62" s="76">
        <f t="shared" si="6"/>
        <v>0.72</v>
      </c>
      <c r="T62" s="20">
        <v>84.74</v>
      </c>
      <c r="U62" s="76">
        <f t="shared" si="20"/>
        <v>83.892792089513392</v>
      </c>
      <c r="V62" s="76">
        <f t="shared" si="21"/>
        <v>0.69</v>
      </c>
      <c r="W62" s="77">
        <v>88.45</v>
      </c>
      <c r="X62" s="76">
        <f t="shared" si="22"/>
        <v>88.383787589258787</v>
      </c>
      <c r="Y62" s="76">
        <f t="shared" si="23"/>
        <v>0.45</v>
      </c>
      <c r="Z62" s="70">
        <v>9.36</v>
      </c>
      <c r="AA62" s="76">
        <f t="shared" si="7"/>
        <v>46.555683122847299</v>
      </c>
      <c r="AB62" s="76" t="str">
        <f t="shared" si="8"/>
        <v>Baja</v>
      </c>
      <c r="AC62" s="77">
        <v>1202.05</v>
      </c>
      <c r="AD62" s="76">
        <f t="shared" si="9"/>
        <v>91.306577095013466</v>
      </c>
      <c r="AE62" s="76" t="str">
        <f t="shared" si="10"/>
        <v>Nula</v>
      </c>
      <c r="AF62" s="20">
        <v>10.72</v>
      </c>
      <c r="AG62" s="76">
        <f t="shared" si="11"/>
        <v>24.836436839456468</v>
      </c>
      <c r="AH62" s="76">
        <f t="shared" si="12"/>
        <v>0.47</v>
      </c>
      <c r="AI62" s="77">
        <v>841.97</v>
      </c>
      <c r="AJ62" s="76">
        <f t="shared" si="13"/>
        <v>82.797367232456565</v>
      </c>
      <c r="AK62" s="76" t="str">
        <f t="shared" si="14"/>
        <v>Nula</v>
      </c>
      <c r="AL62" s="20">
        <v>0.94</v>
      </c>
      <c r="AM62" s="76">
        <f t="shared" si="15"/>
        <v>65.486725663716811</v>
      </c>
      <c r="AN62" s="76" t="str">
        <f t="shared" si="16"/>
        <v>Baja</v>
      </c>
      <c r="AO62" s="78">
        <v>767.24</v>
      </c>
      <c r="AP62" s="76">
        <f t="shared" si="17"/>
        <v>84.270533327708733</v>
      </c>
      <c r="AQ62" s="76" t="str">
        <f t="shared" si="18"/>
        <v>Media</v>
      </c>
    </row>
    <row r="63" spans="1:43" x14ac:dyDescent="0.2">
      <c r="A63" s="74" t="s">
        <v>140</v>
      </c>
      <c r="B63" s="74" t="s">
        <v>141</v>
      </c>
      <c r="C63" s="23" t="s">
        <v>61</v>
      </c>
      <c r="D63" s="74" t="s">
        <v>142</v>
      </c>
      <c r="E63" s="75">
        <v>9001</v>
      </c>
      <c r="F63" s="74" t="s">
        <v>144</v>
      </c>
      <c r="G63" s="75">
        <v>9112</v>
      </c>
      <c r="H63" s="20">
        <v>242.14</v>
      </c>
      <c r="I63" s="76">
        <f t="shared" si="0"/>
        <v>91.963269586950219</v>
      </c>
      <c r="J63" s="76" t="str">
        <f t="shared" si="19"/>
        <v>Nula</v>
      </c>
      <c r="K63" s="77">
        <v>6.52</v>
      </c>
      <c r="L63" s="76">
        <f t="shared" si="1"/>
        <v>22.812234494477476</v>
      </c>
      <c r="M63" s="76">
        <f t="shared" si="2"/>
        <v>0.83</v>
      </c>
      <c r="N63" s="20">
        <v>1479.23</v>
      </c>
      <c r="O63" s="76">
        <f t="shared" si="3"/>
        <v>88.364467765240903</v>
      </c>
      <c r="P63" s="76" t="str">
        <f t="shared" si="4"/>
        <v>Nula</v>
      </c>
      <c r="Q63" s="20">
        <v>1.22</v>
      </c>
      <c r="R63" s="76">
        <f t="shared" si="5"/>
        <v>1.4519616929255486</v>
      </c>
      <c r="S63" s="76">
        <f t="shared" si="6"/>
        <v>0.25</v>
      </c>
      <c r="T63" s="20">
        <v>84.78</v>
      </c>
      <c r="U63" s="76">
        <f t="shared" si="20"/>
        <v>83.944834764506894</v>
      </c>
      <c r="V63" s="76">
        <f t="shared" si="21"/>
        <v>0.71</v>
      </c>
      <c r="W63" s="77">
        <v>88.96</v>
      </c>
      <c r="X63" s="76">
        <f t="shared" si="22"/>
        <v>88.896711254148642</v>
      </c>
      <c r="Y63" s="76">
        <f t="shared" si="23"/>
        <v>0.47</v>
      </c>
      <c r="Z63" s="70">
        <v>6.61</v>
      </c>
      <c r="AA63" s="76">
        <f t="shared" si="7"/>
        <v>30.769230769230766</v>
      </c>
      <c r="AB63" s="76" t="str">
        <f t="shared" si="8"/>
        <v>Media</v>
      </c>
      <c r="AC63" s="77">
        <v>686.87</v>
      </c>
      <c r="AD63" s="76">
        <f t="shared" si="9"/>
        <v>96.396156980908387</v>
      </c>
      <c r="AE63" s="76" t="str">
        <f t="shared" si="10"/>
        <v>Nula</v>
      </c>
      <c r="AF63" s="20">
        <v>26.47</v>
      </c>
      <c r="AG63" s="76">
        <f t="shared" si="11"/>
        <v>64.469048817312512</v>
      </c>
      <c r="AH63" s="76">
        <f t="shared" si="12"/>
        <v>0.9</v>
      </c>
      <c r="AI63" s="77">
        <v>721.43</v>
      </c>
      <c r="AJ63" s="76">
        <f t="shared" si="13"/>
        <v>86.953388705578959</v>
      </c>
      <c r="AK63" s="76" t="str">
        <f t="shared" si="14"/>
        <v>Nula</v>
      </c>
      <c r="AL63" s="20">
        <v>0.69</v>
      </c>
      <c r="AM63" s="76">
        <f t="shared" si="15"/>
        <v>43.36283185840707</v>
      </c>
      <c r="AN63" s="76" t="str">
        <f t="shared" si="16"/>
        <v>Alta</v>
      </c>
      <c r="AO63" s="78">
        <v>383.11</v>
      </c>
      <c r="AP63" s="76">
        <f t="shared" si="17"/>
        <v>99.001760246050949</v>
      </c>
      <c r="AQ63" s="76" t="str">
        <f t="shared" si="18"/>
        <v>Nula</v>
      </c>
    </row>
    <row r="64" spans="1:43" x14ac:dyDescent="0.2">
      <c r="A64" s="74" t="s">
        <v>140</v>
      </c>
      <c r="B64" s="79" t="s">
        <v>141</v>
      </c>
      <c r="C64" s="23" t="s">
        <v>61</v>
      </c>
      <c r="D64" s="79" t="s">
        <v>145</v>
      </c>
      <c r="E64" s="75">
        <v>9120</v>
      </c>
      <c r="F64" s="79" t="s">
        <v>145</v>
      </c>
      <c r="G64" s="75">
        <v>9120</v>
      </c>
      <c r="H64" s="20">
        <v>405.63</v>
      </c>
      <c r="I64" s="76">
        <f t="shared" si="0"/>
        <v>73.72191105259634</v>
      </c>
      <c r="J64" s="76" t="str">
        <f t="shared" si="19"/>
        <v>Baja</v>
      </c>
      <c r="K64" s="77">
        <v>7.68</v>
      </c>
      <c r="L64" s="76">
        <f t="shared" si="1"/>
        <v>27.740016992353432</v>
      </c>
      <c r="M64" s="76">
        <f t="shared" si="2"/>
        <v>0.91</v>
      </c>
      <c r="N64" s="20">
        <v>1857.45</v>
      </c>
      <c r="O64" s="76">
        <f t="shared" si="3"/>
        <v>85.207311993468991</v>
      </c>
      <c r="P64" s="76" t="str">
        <f t="shared" si="4"/>
        <v>Nula</v>
      </c>
      <c r="Q64" s="20">
        <v>9.57</v>
      </c>
      <c r="R64" s="76">
        <f t="shared" si="5"/>
        <v>14.34970651838122</v>
      </c>
      <c r="S64" s="76">
        <f t="shared" si="6"/>
        <v>0.89</v>
      </c>
      <c r="T64" s="20">
        <v>62.69</v>
      </c>
      <c r="U64" s="76">
        <f t="shared" si="20"/>
        <v>55.204267499349456</v>
      </c>
      <c r="V64" s="76">
        <f t="shared" si="21"/>
        <v>0.22</v>
      </c>
      <c r="W64" s="77">
        <v>81.48</v>
      </c>
      <c r="X64" s="76">
        <f t="shared" si="22"/>
        <v>81.373830835763854</v>
      </c>
      <c r="Y64" s="76">
        <f t="shared" si="23"/>
        <v>0.32</v>
      </c>
      <c r="Z64" s="70">
        <v>12.61</v>
      </c>
      <c r="AA64" s="76">
        <f t="shared" si="7"/>
        <v>65.212399540757744</v>
      </c>
      <c r="AB64" s="76" t="str">
        <f t="shared" si="8"/>
        <v>Nula</v>
      </c>
      <c r="AC64" s="77">
        <v>791.25</v>
      </c>
      <c r="AD64" s="76">
        <f t="shared" si="9"/>
        <v>95.364963323371782</v>
      </c>
      <c r="AE64" s="76" t="str">
        <f t="shared" si="10"/>
        <v>Nula</v>
      </c>
      <c r="AF64" s="20">
        <v>31.63</v>
      </c>
      <c r="AG64" s="76">
        <f t="shared" si="11"/>
        <v>77.453447408152982</v>
      </c>
      <c r="AH64" s="76">
        <f t="shared" si="12"/>
        <v>0.95</v>
      </c>
      <c r="AI64" s="77">
        <v>568.6</v>
      </c>
      <c r="AJ64" s="76">
        <f t="shared" si="13"/>
        <v>92.22271641204398</v>
      </c>
      <c r="AK64" s="76" t="str">
        <f t="shared" si="14"/>
        <v>Nula</v>
      </c>
      <c r="AL64" s="20">
        <v>1.24</v>
      </c>
      <c r="AM64" s="76">
        <f t="shared" si="15"/>
        <v>92.035398230088489</v>
      </c>
      <c r="AN64" s="76" t="str">
        <f t="shared" si="16"/>
        <v>Nula</v>
      </c>
      <c r="AO64" s="78">
        <v>425.98</v>
      </c>
      <c r="AP64" s="76">
        <f t="shared" si="17"/>
        <v>97.357713444214767</v>
      </c>
      <c r="AQ64" s="76" t="str">
        <f t="shared" si="18"/>
        <v>Baja</v>
      </c>
    </row>
    <row r="65" spans="1:43" x14ac:dyDescent="0.2">
      <c r="A65" s="74" t="s">
        <v>140</v>
      </c>
      <c r="B65" s="79" t="s">
        <v>146</v>
      </c>
      <c r="C65" s="23" t="s">
        <v>61</v>
      </c>
      <c r="D65" s="79" t="s">
        <v>147</v>
      </c>
      <c r="E65" s="75">
        <v>9201</v>
      </c>
      <c r="F65" s="79" t="s">
        <v>147</v>
      </c>
      <c r="G65" s="75">
        <v>9201</v>
      </c>
      <c r="H65" s="20">
        <v>342.34</v>
      </c>
      <c r="I65" s="76">
        <f t="shared" si="0"/>
        <v>80.783478008613585</v>
      </c>
      <c r="J65" s="76" t="str">
        <f t="shared" si="19"/>
        <v>Nula</v>
      </c>
      <c r="K65" s="77">
        <v>5.48</v>
      </c>
      <c r="L65" s="76">
        <f t="shared" si="1"/>
        <v>18.394222599830073</v>
      </c>
      <c r="M65" s="76">
        <f t="shared" si="2"/>
        <v>0.66</v>
      </c>
      <c r="N65" s="20">
        <v>1922.12</v>
      </c>
      <c r="O65" s="76">
        <f t="shared" si="3"/>
        <v>84.667485268915854</v>
      </c>
      <c r="P65" s="76" t="str">
        <f t="shared" si="4"/>
        <v>Nula</v>
      </c>
      <c r="Q65" s="20">
        <v>2.2400000000000002</v>
      </c>
      <c r="R65" s="76">
        <f t="shared" si="5"/>
        <v>3.0274945937596547</v>
      </c>
      <c r="S65" s="76">
        <f t="shared" si="6"/>
        <v>0.49</v>
      </c>
      <c r="T65" s="20">
        <v>74.900000000000006</v>
      </c>
      <c r="U65" s="76">
        <f t="shared" si="20"/>
        <v>71.090294041113708</v>
      </c>
      <c r="V65" s="76">
        <f t="shared" si="21"/>
        <v>0.42</v>
      </c>
      <c r="W65" s="77">
        <v>86.45</v>
      </c>
      <c r="X65" s="76">
        <f t="shared" si="22"/>
        <v>86.372322236749483</v>
      </c>
      <c r="Y65" s="76">
        <f t="shared" si="23"/>
        <v>0.4</v>
      </c>
      <c r="Z65" s="70">
        <v>6.04</v>
      </c>
      <c r="AA65" s="76">
        <f t="shared" si="7"/>
        <v>27.497129735935705</v>
      </c>
      <c r="AB65" s="76" t="str">
        <f t="shared" si="8"/>
        <v>Alta</v>
      </c>
      <c r="AC65" s="77">
        <v>984.42</v>
      </c>
      <c r="AD65" s="76">
        <f t="shared" si="9"/>
        <v>93.456593148756454</v>
      </c>
      <c r="AE65" s="76" t="str">
        <f t="shared" si="10"/>
        <v>Nula</v>
      </c>
      <c r="AF65" s="20">
        <v>32.92</v>
      </c>
      <c r="AG65" s="76">
        <f t="shared" si="11"/>
        <v>80.699547055863107</v>
      </c>
      <c r="AH65" s="76">
        <f t="shared" si="12"/>
        <v>0.97</v>
      </c>
      <c r="AI65" s="77">
        <v>769.48</v>
      </c>
      <c r="AJ65" s="76">
        <f t="shared" si="13"/>
        <v>85.296703524033148</v>
      </c>
      <c r="AK65" s="76" t="str">
        <f t="shared" si="14"/>
        <v>Nula</v>
      </c>
      <c r="AL65" s="20">
        <v>0.96</v>
      </c>
      <c r="AM65" s="76">
        <f t="shared" si="15"/>
        <v>67.25663716814158</v>
      </c>
      <c r="AN65" s="76" t="str">
        <f t="shared" si="16"/>
        <v>Baja</v>
      </c>
      <c r="AO65" s="78">
        <v>437.27</v>
      </c>
      <c r="AP65" s="76">
        <f t="shared" si="17"/>
        <v>96.924746605102797</v>
      </c>
      <c r="AQ65" s="76" t="str">
        <f t="shared" si="18"/>
        <v>Baja</v>
      </c>
    </row>
    <row r="66" spans="1:43" x14ac:dyDescent="0.2">
      <c r="A66" s="74" t="s">
        <v>148</v>
      </c>
      <c r="B66" s="74" t="s">
        <v>149</v>
      </c>
      <c r="C66" s="23" t="s">
        <v>61</v>
      </c>
      <c r="D66" s="74" t="s">
        <v>150</v>
      </c>
      <c r="E66" s="75">
        <v>10001</v>
      </c>
      <c r="F66" s="74" t="s">
        <v>151</v>
      </c>
      <c r="G66" s="75">
        <v>10101</v>
      </c>
      <c r="H66" s="20">
        <v>269.89999999999998</v>
      </c>
      <c r="I66" s="76">
        <f t="shared" si="0"/>
        <v>88.86595407582621</v>
      </c>
      <c r="J66" s="76" t="str">
        <f t="shared" si="19"/>
        <v>Nula</v>
      </c>
      <c r="K66" s="77">
        <v>7.38</v>
      </c>
      <c r="L66" s="76">
        <f t="shared" si="1"/>
        <v>26.465590484282071</v>
      </c>
      <c r="M66" s="76">
        <f t="shared" si="2"/>
        <v>0.88</v>
      </c>
      <c r="N66" s="20">
        <v>2242.1</v>
      </c>
      <c r="O66" s="76">
        <f t="shared" si="3"/>
        <v>81.996482403251477</v>
      </c>
      <c r="P66" s="76" t="str">
        <f t="shared" si="4"/>
        <v>Nula</v>
      </c>
      <c r="Q66" s="20">
        <v>2.91</v>
      </c>
      <c r="R66" s="76">
        <f t="shared" si="5"/>
        <v>4.0624034599938215</v>
      </c>
      <c r="S66" s="76">
        <f t="shared" si="6"/>
        <v>0.59</v>
      </c>
      <c r="T66" s="20">
        <v>79.430000000000007</v>
      </c>
      <c r="U66" s="76">
        <f t="shared" si="20"/>
        <v>76.984126984126988</v>
      </c>
      <c r="V66" s="76">
        <f t="shared" si="21"/>
        <v>0.51</v>
      </c>
      <c r="W66" s="77">
        <v>70.69</v>
      </c>
      <c r="X66" s="76">
        <f t="shared" si="22"/>
        <v>70.521975258976155</v>
      </c>
      <c r="Y66" s="76">
        <f t="shared" si="23"/>
        <v>0.23</v>
      </c>
      <c r="Z66" s="70">
        <v>7.92</v>
      </c>
      <c r="AA66" s="76">
        <f t="shared" si="7"/>
        <v>38.289322617680824</v>
      </c>
      <c r="AB66" s="76" t="str">
        <f t="shared" si="8"/>
        <v>Media</v>
      </c>
      <c r="AC66" s="77">
        <v>1271.79</v>
      </c>
      <c r="AD66" s="76">
        <f t="shared" si="9"/>
        <v>90.617599841932389</v>
      </c>
      <c r="AE66" s="76" t="str">
        <f t="shared" si="10"/>
        <v>Nula</v>
      </c>
      <c r="AF66" s="20">
        <v>10.98</v>
      </c>
      <c r="AG66" s="76">
        <f t="shared" si="11"/>
        <v>25.4906894816306</v>
      </c>
      <c r="AH66" s="76">
        <f t="shared" si="12"/>
        <v>0.5</v>
      </c>
      <c r="AI66" s="77">
        <v>644.19000000000005</v>
      </c>
      <c r="AJ66" s="76">
        <f t="shared" si="13"/>
        <v>89.616497205528958</v>
      </c>
      <c r="AK66" s="76" t="str">
        <f t="shared" si="14"/>
        <v>Nula</v>
      </c>
      <c r="AL66" s="20">
        <v>0.9</v>
      </c>
      <c r="AM66" s="76">
        <f t="shared" si="15"/>
        <v>61.946902654867252</v>
      </c>
      <c r="AN66" s="76" t="str">
        <f t="shared" si="16"/>
        <v>Baja</v>
      </c>
      <c r="AO66" s="78">
        <v>577.38</v>
      </c>
      <c r="AP66" s="76">
        <f t="shared" si="17"/>
        <v>91.551585947177273</v>
      </c>
      <c r="AQ66" s="76" t="str">
        <f t="shared" si="18"/>
        <v>Baja</v>
      </c>
    </row>
    <row r="67" spans="1:43" x14ac:dyDescent="0.2">
      <c r="A67" s="74" t="s">
        <v>148</v>
      </c>
      <c r="B67" s="74" t="s">
        <v>149</v>
      </c>
      <c r="C67" s="23" t="s">
        <v>61</v>
      </c>
      <c r="D67" s="74" t="s">
        <v>150</v>
      </c>
      <c r="E67" s="75">
        <v>10001</v>
      </c>
      <c r="F67" s="74" t="s">
        <v>152</v>
      </c>
      <c r="G67" s="75">
        <v>10109</v>
      </c>
      <c r="H67" s="20">
        <v>211.65</v>
      </c>
      <c r="I67" s="76">
        <f t="shared" si="0"/>
        <v>95.365184209939073</v>
      </c>
      <c r="J67" s="76" t="str">
        <f t="shared" si="19"/>
        <v>Nula</v>
      </c>
      <c r="K67" s="77">
        <v>6.54</v>
      </c>
      <c r="L67" s="76">
        <f t="shared" si="1"/>
        <v>22.89719626168224</v>
      </c>
      <c r="M67" s="76">
        <f t="shared" si="2"/>
        <v>0.84</v>
      </c>
      <c r="N67" s="20">
        <v>1438.51</v>
      </c>
      <c r="O67" s="76">
        <f t="shared" si="3"/>
        <v>88.704374124044108</v>
      </c>
      <c r="P67" s="76" t="str">
        <f t="shared" si="4"/>
        <v>Nula</v>
      </c>
      <c r="Q67" s="20">
        <v>5.68</v>
      </c>
      <c r="R67" s="76">
        <f t="shared" si="5"/>
        <v>8.3410565338276186</v>
      </c>
      <c r="S67" s="76">
        <f t="shared" si="6"/>
        <v>0.76</v>
      </c>
      <c r="T67" s="20">
        <v>88.71</v>
      </c>
      <c r="U67" s="76">
        <f t="shared" si="20"/>
        <v>89.05802758261774</v>
      </c>
      <c r="V67" s="76">
        <f t="shared" si="21"/>
        <v>0.83</v>
      </c>
      <c r="W67" s="77">
        <v>88.01</v>
      </c>
      <c r="X67" s="76">
        <f t="shared" si="22"/>
        <v>87.941265211706735</v>
      </c>
      <c r="Y67" s="76">
        <f t="shared" si="23"/>
        <v>0.44</v>
      </c>
      <c r="Z67" s="70">
        <v>10.8</v>
      </c>
      <c r="AA67" s="76">
        <f t="shared" si="7"/>
        <v>54.82204362801378</v>
      </c>
      <c r="AB67" s="76" t="str">
        <f t="shared" si="8"/>
        <v>Nula</v>
      </c>
      <c r="AC67" s="77">
        <v>1257.48</v>
      </c>
      <c r="AD67" s="76">
        <f t="shared" si="9"/>
        <v>90.758971572525866</v>
      </c>
      <c r="AE67" s="76" t="str">
        <f t="shared" si="10"/>
        <v>Nula</v>
      </c>
      <c r="AF67" s="20">
        <v>16.809999999999999</v>
      </c>
      <c r="AG67" s="76">
        <f t="shared" si="11"/>
        <v>40.161046804227475</v>
      </c>
      <c r="AH67" s="76">
        <f t="shared" si="12"/>
        <v>0.75</v>
      </c>
      <c r="AI67" s="77">
        <v>709.74</v>
      </c>
      <c r="AJ67" s="76">
        <f t="shared" si="13"/>
        <v>87.35644072997583</v>
      </c>
      <c r="AK67" s="76" t="str">
        <f t="shared" si="14"/>
        <v>Nula</v>
      </c>
      <c r="AL67" s="20">
        <v>0.8</v>
      </c>
      <c r="AM67" s="76">
        <f t="shared" si="15"/>
        <v>53.097345132743364</v>
      </c>
      <c r="AN67" s="76" t="str">
        <f t="shared" si="16"/>
        <v>Media</v>
      </c>
      <c r="AO67" s="78">
        <v>728.87</v>
      </c>
      <c r="AP67" s="76">
        <f t="shared" si="17"/>
        <v>85.742006987294786</v>
      </c>
      <c r="AQ67" s="76" t="str">
        <f t="shared" si="18"/>
        <v>Media</v>
      </c>
    </row>
    <row r="68" spans="1:43" x14ac:dyDescent="0.2">
      <c r="A68" s="74" t="s">
        <v>148</v>
      </c>
      <c r="B68" s="79" t="s">
        <v>153</v>
      </c>
      <c r="C68" s="23" t="s">
        <v>61</v>
      </c>
      <c r="D68" s="79" t="s">
        <v>154</v>
      </c>
      <c r="E68" s="75">
        <v>10201</v>
      </c>
      <c r="F68" s="79" t="s">
        <v>154</v>
      </c>
      <c r="G68" s="75">
        <v>10201</v>
      </c>
      <c r="H68" s="20">
        <v>459.62</v>
      </c>
      <c r="I68" s="76">
        <f t="shared" si="0"/>
        <v>67.697989422712155</v>
      </c>
      <c r="J68" s="76" t="str">
        <f t="shared" si="19"/>
        <v>Baja</v>
      </c>
      <c r="K68" s="77">
        <v>6.52</v>
      </c>
      <c r="L68" s="76">
        <f t="shared" si="1"/>
        <v>22.812234494477476</v>
      </c>
      <c r="M68" s="76">
        <f t="shared" si="2"/>
        <v>0.83</v>
      </c>
      <c r="N68" s="20">
        <v>3445.35</v>
      </c>
      <c r="O68" s="76">
        <f t="shared" si="3"/>
        <v>71.952466533163829</v>
      </c>
      <c r="P68" s="76" t="str">
        <f t="shared" si="4"/>
        <v>Baja</v>
      </c>
      <c r="Q68" s="20">
        <v>10.19</v>
      </c>
      <c r="R68" s="76">
        <f t="shared" si="5"/>
        <v>15.307383379672537</v>
      </c>
      <c r="S68" s="76">
        <f t="shared" si="6"/>
        <v>0.92</v>
      </c>
      <c r="T68" s="20">
        <v>65.8</v>
      </c>
      <c r="U68" s="76">
        <f t="shared" si="20"/>
        <v>59.250585480093669</v>
      </c>
      <c r="V68" s="76">
        <f t="shared" si="21"/>
        <v>0.27</v>
      </c>
      <c r="W68" s="77">
        <v>47.86</v>
      </c>
      <c r="X68" s="76">
        <f t="shared" si="22"/>
        <v>47.561098260082467</v>
      </c>
      <c r="Y68" s="76">
        <f t="shared" si="23"/>
        <v>0.09</v>
      </c>
      <c r="Z68" s="70">
        <v>9.17</v>
      </c>
      <c r="AA68" s="76">
        <f t="shared" si="7"/>
        <v>45.46498277841561</v>
      </c>
      <c r="AB68" s="76" t="str">
        <f t="shared" si="8"/>
        <v>Baja</v>
      </c>
      <c r="AC68" s="77">
        <v>819.93</v>
      </c>
      <c r="AD68" s="76">
        <f t="shared" si="9"/>
        <v>95.081627108597402</v>
      </c>
      <c r="AE68" s="76" t="str">
        <f t="shared" si="10"/>
        <v>Nula</v>
      </c>
      <c r="AF68" s="20">
        <v>16.760000000000002</v>
      </c>
      <c r="AG68" s="76">
        <f t="shared" si="11"/>
        <v>40.035228988424763</v>
      </c>
      <c r="AH68" s="76">
        <f t="shared" si="12"/>
        <v>0.75</v>
      </c>
      <c r="AI68" s="77">
        <v>735.87</v>
      </c>
      <c r="AJ68" s="76">
        <f t="shared" si="13"/>
        <v>86.455521192123783</v>
      </c>
      <c r="AK68" s="76" t="str">
        <f t="shared" si="14"/>
        <v>Nula</v>
      </c>
      <c r="AL68" s="20">
        <v>1.22</v>
      </c>
      <c r="AM68" s="76">
        <f t="shared" si="15"/>
        <v>90.265486725663706</v>
      </c>
      <c r="AN68" s="76" t="str">
        <f t="shared" si="16"/>
        <v>Nula</v>
      </c>
      <c r="AO68" s="78">
        <v>695.13</v>
      </c>
      <c r="AP68" s="76">
        <f t="shared" si="17"/>
        <v>87.035922058299036</v>
      </c>
      <c r="AQ68" s="76" t="str">
        <f t="shared" si="18"/>
        <v>Media</v>
      </c>
    </row>
    <row r="69" spans="1:43" x14ac:dyDescent="0.2">
      <c r="A69" s="74" t="s">
        <v>148</v>
      </c>
      <c r="B69" s="74" t="s">
        <v>155</v>
      </c>
      <c r="C69" s="23" t="s">
        <v>61</v>
      </c>
      <c r="D69" s="74" t="s">
        <v>155</v>
      </c>
      <c r="E69" s="75">
        <v>10301</v>
      </c>
      <c r="F69" s="74" t="s">
        <v>155</v>
      </c>
      <c r="G69" s="75">
        <v>10301</v>
      </c>
      <c r="H69" s="20">
        <v>203.42</v>
      </c>
      <c r="I69" s="76">
        <f t="shared" si="0"/>
        <v>96.283444536183708</v>
      </c>
      <c r="J69" s="76" t="str">
        <f t="shared" si="19"/>
        <v>Nula</v>
      </c>
      <c r="K69" s="77">
        <v>7.1</v>
      </c>
      <c r="L69" s="76">
        <f t="shared" si="1"/>
        <v>25.276125743415456</v>
      </c>
      <c r="M69" s="76">
        <f t="shared" si="2"/>
        <v>0.86</v>
      </c>
      <c r="N69" s="20">
        <v>1091.3</v>
      </c>
      <c r="O69" s="76">
        <f t="shared" si="3"/>
        <v>91.602676846049633</v>
      </c>
      <c r="P69" s="76" t="str">
        <f t="shared" si="4"/>
        <v>Nula</v>
      </c>
      <c r="Q69" s="20">
        <v>8.99</v>
      </c>
      <c r="R69" s="76">
        <f t="shared" si="5"/>
        <v>13.453815261044179</v>
      </c>
      <c r="S69" s="76">
        <f t="shared" si="6"/>
        <v>0.87</v>
      </c>
      <c r="T69" s="20">
        <v>90.15</v>
      </c>
      <c r="U69" s="76">
        <f t="shared" si="20"/>
        <v>90.931563882383557</v>
      </c>
      <c r="V69" s="76">
        <f t="shared" si="21"/>
        <v>0.86</v>
      </c>
      <c r="W69" s="77">
        <v>99.8</v>
      </c>
      <c r="X69" s="76">
        <f t="shared" si="22"/>
        <v>99.798853464749058</v>
      </c>
      <c r="Y69" s="76">
        <f t="shared" si="23"/>
        <v>0.74</v>
      </c>
      <c r="Z69" s="70">
        <v>15.37</v>
      </c>
      <c r="AA69" s="76">
        <f t="shared" si="7"/>
        <v>81.05625717566015</v>
      </c>
      <c r="AB69" s="76" t="str">
        <f t="shared" si="8"/>
        <v>Nula</v>
      </c>
      <c r="AC69" s="77">
        <v>1144.25</v>
      </c>
      <c r="AD69" s="76">
        <f t="shared" si="9"/>
        <v>91.877596384203116</v>
      </c>
      <c r="AE69" s="76" t="str">
        <f t="shared" si="10"/>
        <v>Nula</v>
      </c>
      <c r="AF69" s="20">
        <v>20.72</v>
      </c>
      <c r="AG69" s="76">
        <f t="shared" si="11"/>
        <v>49.999999999999993</v>
      </c>
      <c r="AH69" s="76">
        <f t="shared" si="12"/>
        <v>0.84</v>
      </c>
      <c r="AI69" s="77">
        <v>577.17999999999995</v>
      </c>
      <c r="AJ69" s="76">
        <f t="shared" si="13"/>
        <v>91.926892086182107</v>
      </c>
      <c r="AK69" s="76" t="str">
        <f t="shared" si="14"/>
        <v>Nula</v>
      </c>
      <c r="AL69" s="20">
        <v>0.85</v>
      </c>
      <c r="AM69" s="76">
        <f t="shared" si="15"/>
        <v>57.522123893805293</v>
      </c>
      <c r="AN69" s="76" t="str">
        <f t="shared" si="16"/>
        <v>Media</v>
      </c>
      <c r="AO69" s="78">
        <v>680.16</v>
      </c>
      <c r="AP69" s="76">
        <f t="shared" si="17"/>
        <v>87.610015378184457</v>
      </c>
      <c r="AQ69" s="76" t="str">
        <f t="shared" si="18"/>
        <v>Media</v>
      </c>
    </row>
    <row r="70" spans="1:43" x14ac:dyDescent="0.2">
      <c r="A70" s="74" t="s">
        <v>156</v>
      </c>
      <c r="B70" s="79" t="s">
        <v>157</v>
      </c>
      <c r="C70" s="23" t="s">
        <v>61</v>
      </c>
      <c r="D70" s="79" t="s">
        <v>157</v>
      </c>
      <c r="E70" s="75">
        <v>11101</v>
      </c>
      <c r="F70" s="79" t="s">
        <v>157</v>
      </c>
      <c r="G70" s="75">
        <v>11101</v>
      </c>
      <c r="H70" s="20">
        <v>223.62</v>
      </c>
      <c r="I70" s="76">
        <f t="shared" si="0"/>
        <v>94.029634257916229</v>
      </c>
      <c r="J70" s="76" t="str">
        <f t="shared" si="19"/>
        <v>Nula</v>
      </c>
      <c r="K70" s="77">
        <v>5.92</v>
      </c>
      <c r="L70" s="76">
        <f t="shared" si="1"/>
        <v>20.263381478334743</v>
      </c>
      <c r="M70" s="76">
        <f t="shared" si="2"/>
        <v>0.76</v>
      </c>
      <c r="N70" s="20">
        <v>1118.82</v>
      </c>
      <c r="O70" s="76">
        <f t="shared" si="3"/>
        <v>91.372956242064745</v>
      </c>
      <c r="P70" s="76" t="str">
        <f t="shared" si="4"/>
        <v>Nula</v>
      </c>
      <c r="Q70" s="20">
        <v>1.89</v>
      </c>
      <c r="R70" s="76">
        <f t="shared" si="5"/>
        <v>2.486870559159716</v>
      </c>
      <c r="S70" s="76">
        <f t="shared" si="6"/>
        <v>0.42</v>
      </c>
      <c r="T70" s="20">
        <v>87.3</v>
      </c>
      <c r="U70" s="76">
        <f t="shared" si="20"/>
        <v>87.223523289097045</v>
      </c>
      <c r="V70" s="76">
        <f t="shared" si="21"/>
        <v>0.8</v>
      </c>
      <c r="W70" s="77">
        <v>100</v>
      </c>
      <c r="X70" s="76">
        <f t="shared" si="22"/>
        <v>100</v>
      </c>
      <c r="Y70" s="76">
        <f t="shared" si="23"/>
        <v>0.78</v>
      </c>
      <c r="Z70" s="70">
        <v>7.06</v>
      </c>
      <c r="AA70" s="76">
        <f t="shared" si="7"/>
        <v>33.352468427095289</v>
      </c>
      <c r="AB70" s="76" t="str">
        <f t="shared" si="8"/>
        <v>Media</v>
      </c>
      <c r="AC70" s="77">
        <v>1063.0899999999999</v>
      </c>
      <c r="AD70" s="76">
        <f t="shared" si="9"/>
        <v>92.679394403418215</v>
      </c>
      <c r="AE70" s="76" t="str">
        <f t="shared" si="10"/>
        <v>Nula</v>
      </c>
      <c r="AF70" s="20" t="s">
        <v>82</v>
      </c>
      <c r="AG70" s="20" t="s">
        <v>82</v>
      </c>
      <c r="AH70" s="20" t="s">
        <v>82</v>
      </c>
      <c r="AI70" s="77">
        <v>805.33</v>
      </c>
      <c r="AJ70" s="76">
        <f t="shared" si="13"/>
        <v>84.060654330309589</v>
      </c>
      <c r="AK70" s="76" t="str">
        <f t="shared" si="14"/>
        <v>Nula</v>
      </c>
      <c r="AL70" s="20">
        <v>1</v>
      </c>
      <c r="AM70" s="76">
        <f t="shared" si="15"/>
        <v>70.796460176991147</v>
      </c>
      <c r="AN70" s="76" t="str">
        <f t="shared" si="16"/>
        <v>Nula</v>
      </c>
      <c r="AO70" s="78">
        <v>530.29</v>
      </c>
      <c r="AP70" s="76">
        <f t="shared" si="17"/>
        <v>93.357468006856905</v>
      </c>
      <c r="AQ70" s="76" t="str">
        <f t="shared" si="18"/>
        <v>Baja</v>
      </c>
    </row>
    <row r="71" spans="1:43" x14ac:dyDescent="0.2">
      <c r="A71" s="74" t="s">
        <v>158</v>
      </c>
      <c r="B71" s="74" t="s">
        <v>158</v>
      </c>
      <c r="C71" s="23" t="s">
        <v>61</v>
      </c>
      <c r="D71" s="74" t="s">
        <v>159</v>
      </c>
      <c r="E71" s="75">
        <v>12101</v>
      </c>
      <c r="F71" s="80" t="s">
        <v>159</v>
      </c>
      <c r="G71" s="75">
        <v>12101</v>
      </c>
      <c r="H71" s="20">
        <v>302.26</v>
      </c>
      <c r="I71" s="76">
        <f t="shared" si="0"/>
        <v>85.255394639948221</v>
      </c>
      <c r="J71" s="76" t="str">
        <f t="shared" si="19"/>
        <v>Nula</v>
      </c>
      <c r="K71" s="77">
        <v>6.15</v>
      </c>
      <c r="L71" s="76">
        <f t="shared" si="1"/>
        <v>21.240441801189462</v>
      </c>
      <c r="M71" s="76">
        <f t="shared" si="2"/>
        <v>0.77</v>
      </c>
      <c r="N71" s="20">
        <v>833.51</v>
      </c>
      <c r="O71" s="76">
        <f t="shared" si="3"/>
        <v>93.754554553217631</v>
      </c>
      <c r="P71" s="76" t="str">
        <f t="shared" si="4"/>
        <v>Nula</v>
      </c>
      <c r="Q71" s="20">
        <v>6.47</v>
      </c>
      <c r="R71" s="76">
        <f t="shared" si="5"/>
        <v>9.5613222119246224</v>
      </c>
      <c r="S71" s="76">
        <f t="shared" si="6"/>
        <v>0.78</v>
      </c>
      <c r="T71" s="20">
        <v>76.52</v>
      </c>
      <c r="U71" s="76">
        <f t="shared" si="20"/>
        <v>73.198022378350231</v>
      </c>
      <c r="V71" s="76">
        <f t="shared" si="21"/>
        <v>0.47</v>
      </c>
      <c r="W71" s="77">
        <v>99.11</v>
      </c>
      <c r="X71" s="76">
        <f t="shared" si="22"/>
        <v>99.104897918133346</v>
      </c>
      <c r="Y71" s="76">
        <f t="shared" si="23"/>
        <v>0.65</v>
      </c>
      <c r="Z71" s="70">
        <v>11.12</v>
      </c>
      <c r="AA71" s="76">
        <f t="shared" si="7"/>
        <v>56.659012629161872</v>
      </c>
      <c r="AB71" s="76" t="str">
        <f t="shared" si="8"/>
        <v>Nula</v>
      </c>
      <c r="AC71" s="77">
        <v>1058.2</v>
      </c>
      <c r="AD71" s="76">
        <f t="shared" si="9"/>
        <v>92.727703820790822</v>
      </c>
      <c r="AE71" s="76" t="str">
        <f t="shared" si="10"/>
        <v>Nula</v>
      </c>
      <c r="AF71" s="20">
        <v>10.53</v>
      </c>
      <c r="AG71" s="76">
        <f t="shared" si="11"/>
        <v>24.358329139406138</v>
      </c>
      <c r="AH71" s="76">
        <f t="shared" si="12"/>
        <v>0.44</v>
      </c>
      <c r="AI71" s="77">
        <v>798.4</v>
      </c>
      <c r="AJ71" s="76">
        <f t="shared" si="13"/>
        <v>84.299589362736484</v>
      </c>
      <c r="AK71" s="76" t="str">
        <f t="shared" si="14"/>
        <v>Nula</v>
      </c>
      <c r="AL71" s="20">
        <v>0.8</v>
      </c>
      <c r="AM71" s="76">
        <f t="shared" si="15"/>
        <v>53.097345132743364</v>
      </c>
      <c r="AN71" s="76" t="str">
        <f t="shared" si="16"/>
        <v>Media</v>
      </c>
      <c r="AO71" s="78">
        <v>674.07</v>
      </c>
      <c r="AP71" s="76">
        <f t="shared" si="17"/>
        <v>87.843564364029618</v>
      </c>
      <c r="AQ71" s="76" t="str">
        <f t="shared" si="18"/>
        <v>Media</v>
      </c>
    </row>
    <row r="72" spans="1:43" x14ac:dyDescent="0.2">
      <c r="A72" s="74" t="s">
        <v>160</v>
      </c>
      <c r="B72" s="74" t="s">
        <v>161</v>
      </c>
      <c r="C72" s="23" t="s">
        <v>162</v>
      </c>
      <c r="D72" s="74" t="s">
        <v>162</v>
      </c>
      <c r="E72" s="75">
        <v>13001</v>
      </c>
      <c r="F72" s="74" t="s">
        <v>161</v>
      </c>
      <c r="G72" s="75">
        <v>13101</v>
      </c>
      <c r="H72" s="20">
        <v>355.57</v>
      </c>
      <c r="I72" s="76">
        <f t="shared" ref="I72:I124" si="24">+IF(H72&lt;&gt;"",(H$127-H72)*100/(H$127-H$126),"")</f>
        <v>79.307343851114638</v>
      </c>
      <c r="J72" s="76" t="str">
        <f t="shared" ref="J72:J124" si="25">+IF(AND(I72&lt;&gt;"",I72&gt;=J$6),"Nula",IF(AND(I72&lt;&gt;"",I72&lt;J$6,I72&gt;J$6-(_xlfn.STDEV.S(I$8:I$124)/2)),"Baja",IF(AND(I72&lt;&gt;"",I72&lt;J$6-(_xlfn.STDEV.S(I$8:I$124)/2),I72&gt;J$6-(_xlfn.STDEV.S(I$8:I$124))),"Media",IF(AND(I72&lt;&gt;"",I72&lt;J$6-(_xlfn.STDEV.S(I$8:I$124))),"Alta",""))))</f>
        <v>Nula</v>
      </c>
      <c r="K72" s="77">
        <v>1.1499999999999999</v>
      </c>
      <c r="L72" s="76">
        <f t="shared" ref="L72:L124" si="26">+IF(K72&lt;&gt;"",(K72-K$126)*100/(K$127-K$126),"")</f>
        <v>0</v>
      </c>
      <c r="M72" s="76">
        <f t="shared" ref="M72:M124" si="27">+IF(K72&lt;&gt;"",_xlfn.PERCENTRANK.EXC(K$8:K$124,K72,2),"")</f>
        <v>0</v>
      </c>
      <c r="N72" s="20">
        <v>850.96</v>
      </c>
      <c r="O72" s="76">
        <f t="shared" ref="O72:O124" si="28">+IF(N72&lt;&gt;"",(N$127-N72)*100/(N$127-N$126),"")</f>
        <v>93.608892324310062</v>
      </c>
      <c r="P72" s="76" t="str">
        <f t="shared" ref="P72:P124" si="29">+IF(AND(O72&lt;&gt;"",O72&gt;=P$6),"Nula",IF(AND(O72&lt;&gt;"",O72&lt;P$6,O72&gt;P$6-(_xlfn.STDEV.S(O$8:O$124)/2)),"Baja",IF(AND(O72&lt;&gt;"",O72&lt;P$6-(_xlfn.STDEV.S(O$8:O$124)/2),O72&gt;P$6-(_xlfn.STDEV.S(O$8:O$124))),"Media",IF(AND(O72&lt;&gt;"",O72&lt;P$6-(_xlfn.STDEV.S(O$8:O$124))),"Alta",""))))</f>
        <v>Nula</v>
      </c>
      <c r="Q72" s="20">
        <v>3.86</v>
      </c>
      <c r="R72" s="76">
        <f t="shared" ref="R72:R123" si="30">+IF(Q72&lt;&gt;"",(Q72-Q$126)*100/(Q$127-Q$126),"")</f>
        <v>5.5298115539079395</v>
      </c>
      <c r="S72" s="76">
        <f t="shared" ref="S72:S124" si="31">+IF(Q72&lt;&gt;"",_xlfn.PERCENTRANK.EXC(Q$8:Q$124,Q72,2),"")</f>
        <v>0.67</v>
      </c>
      <c r="T72" s="20">
        <v>67.739999999999995</v>
      </c>
      <c r="U72" s="76">
        <f t="shared" si="20"/>
        <v>61.774655217278159</v>
      </c>
      <c r="V72" s="76">
        <f t="shared" si="21"/>
        <v>0.3</v>
      </c>
      <c r="W72" s="77">
        <v>100</v>
      </c>
      <c r="X72" s="76">
        <f t="shared" si="22"/>
        <v>100</v>
      </c>
      <c r="Y72" s="76">
        <f t="shared" si="23"/>
        <v>0.78</v>
      </c>
      <c r="Z72" s="70">
        <v>4.6399999999999997</v>
      </c>
      <c r="AA72" s="76">
        <f t="shared" ref="AA72:AA124" si="32">+IF(Z72&lt;&gt;"",(Z72-Z$126)*100/(Z$127-Z$126),"")</f>
        <v>19.46039035591274</v>
      </c>
      <c r="AB72" s="76" t="str">
        <f t="shared" ref="AB72:AB124" si="33">+IF(AND(AA72&lt;&gt;"",AA72&gt;=AB$6),"Nula",IF(AND(AA72&lt;&gt;"",AA72&lt;AB$6,AA72&gt;AB$6-(_xlfn.STDEV.S(AA$8:AA$124)/2)),"Baja",IF(AND(AA72&lt;&gt;"",AA72&lt;AB$6-(_xlfn.STDEV.S(AA$8:AA$124)/2),AA72&gt;AB$6-(_xlfn.STDEV.S(AA$8:AA$124))),"Media",IF(AND(AA72&lt;&gt;"",AA72&lt;AB$6-(_xlfn.STDEV.S(AA$8:AA$124))),"Alta",""))))</f>
        <v>Alta</v>
      </c>
      <c r="AC72" s="77">
        <v>1136.51</v>
      </c>
      <c r="AD72" s="76">
        <f t="shared" ref="AD72:AD124" si="34">+IF(AC72&lt;&gt;"",(AC$127-AC72)*100/(AC$127-AC$126),"")</f>
        <v>91.954061596976956</v>
      </c>
      <c r="AE72" s="76" t="str">
        <f t="shared" ref="AE72:AE124" si="35">+IF(AND(AD72&lt;&gt;"",AD72&gt;=AE$6),"Nula",IF(AND(AD72&lt;&gt;"",AD72&lt;AE$6,AD72&gt;AE$6-(_xlfn.STDEV.S(AD$8:AD$124)/2)),"Baja",IF(AND(AD72&lt;&gt;"",AD72&lt;AE$6-(_xlfn.STDEV.S(AD$8:AD$124)/2),AD72&gt;AE$6-(_xlfn.STDEV.S(AD$8:AD$124))),"Media",IF(AND(AD72&lt;&gt;"",AD72&lt;AE$6-(_xlfn.STDEV.S(AD$8:AD$124))),"Alta",""))))</f>
        <v>Nula</v>
      </c>
      <c r="AF72" s="20">
        <v>1.79</v>
      </c>
      <c r="AG72" s="76">
        <f t="shared" ref="AG72:AG124" si="36">+IF(AF72&lt;&gt;"",(AF72-AF$126)*100/(AF$127-AF$126),"")</f>
        <v>2.3653749370910919</v>
      </c>
      <c r="AH72" s="76">
        <f t="shared" ref="AH72:AH124" si="37">+IF(AF72&lt;&gt;"",_xlfn.PERCENTRANK.EXC(AF$8:AF$124,AF72,2),"")</f>
        <v>0.04</v>
      </c>
      <c r="AI72" s="77">
        <v>376.29</v>
      </c>
      <c r="AJ72" s="76">
        <f t="shared" ref="AJ72:AJ124" si="38">+IF(AI72&lt;&gt;"",(AI$127-AI72)*100/(AI$127-AI$126),"")</f>
        <v>98.853249757789527</v>
      </c>
      <c r="AK72" s="76" t="str">
        <f t="shared" ref="AK72:AK124" si="39">+IF(AND(AJ72&lt;&gt;"",AJ72&gt;=AK$6),"Nula",IF(AND(AJ72&lt;&gt;"",AJ72&lt;AK$6,AJ72&gt;AK$6-(_xlfn.STDEV.S(AJ$8:AJ$124)/2)),"Baja",IF(AND(AJ72&lt;&gt;"",AJ72&lt;AK$6-(_xlfn.STDEV.S(AJ$8:AJ$124)/2),AJ72&gt;AK$6-(_xlfn.STDEV.S(AJ$8:AJ$124))),"Media",IF(AND(AJ72&lt;&gt;"",AJ72&lt;AK$6-(_xlfn.STDEV.S(AJ$8:AJ$124))),"Alta",""))))</f>
        <v>Nula</v>
      </c>
      <c r="AL72" s="20">
        <v>1.24</v>
      </c>
      <c r="AM72" s="76">
        <f t="shared" ref="AM72:AM124" si="40">+IF(AL72&lt;&gt;"",(AL72-AL$126)*100/(AL$127-AL$126),"")</f>
        <v>92.035398230088489</v>
      </c>
      <c r="AN72" s="76" t="str">
        <f t="shared" ref="AN72:AN124" si="41">+IF(AND(AM72&lt;&gt;"",AM72&gt;=AN$6),"Nula",IF(AND(AM72&lt;&gt;"",AM72&lt;AN$6,AM72&gt;AN$6-(_xlfn.STDEV.S(AM$8:AM$124)/2)),"Baja",IF(AND(AM72&lt;&gt;"",AM72&lt;AN$6-(_xlfn.STDEV.S(AM$8:AM$124)/2),AM72&gt;AN$6-(_xlfn.STDEV.S(AM$8:AM$124))),"Media",IF(AND(AM72&lt;&gt;"",AM72&lt;AN$6-(_xlfn.STDEV.S(AM$8:AM$124))),"Alta",""))))</f>
        <v>Nula</v>
      </c>
      <c r="AO72" s="78">
        <v>600.70000000000005</v>
      </c>
      <c r="AP72" s="76">
        <f t="shared" ref="AP72:AP124" si="42">+IF(AO72&lt;&gt;"",(AO$127-AO72)*100/(AO$127-AO$126),"")</f>
        <v>90.657273574449974</v>
      </c>
      <c r="AQ72" s="76" t="str">
        <f t="shared" ref="AQ72:AQ124" si="43">+IF(AND(AP72&lt;&gt;"",AP72&gt;=AQ$6),"Nula",IF(AND(AP72&lt;&gt;"",AP72&lt;AQ$6,AP72&gt;AQ$6-(_xlfn.STDEV.S(AP$8:AP$124)/2)),"Baja",IF(AND(AP72&lt;&gt;"",AP72&lt;AQ$6-(_xlfn.STDEV.S(AP$8:AP$124)/2),AP72&gt;AQ$6-(_xlfn.STDEV.S(AP$8:AP$124))),"Media",IF(AND(AP72&lt;&gt;"",AP72&lt;AQ$6-(_xlfn.STDEV.S(AP$8:AP$124))),"Alta",""))))</f>
        <v>Baja</v>
      </c>
    </row>
    <row r="73" spans="1:43" x14ac:dyDescent="0.2">
      <c r="A73" s="74" t="s">
        <v>160</v>
      </c>
      <c r="B73" s="74" t="s">
        <v>161</v>
      </c>
      <c r="C73" s="23" t="s">
        <v>162</v>
      </c>
      <c r="D73" s="74" t="s">
        <v>162</v>
      </c>
      <c r="E73" s="75">
        <v>13001</v>
      </c>
      <c r="F73" s="74" t="s">
        <v>163</v>
      </c>
      <c r="G73" s="75">
        <v>13102</v>
      </c>
      <c r="H73" s="20">
        <v>241.34</v>
      </c>
      <c r="I73" s="76">
        <f t="shared" si="24"/>
        <v>92.052529399950899</v>
      </c>
      <c r="J73" s="76" t="str">
        <f t="shared" si="25"/>
        <v>Nula</v>
      </c>
      <c r="K73" s="77">
        <v>4.42</v>
      </c>
      <c r="L73" s="76">
        <f t="shared" si="26"/>
        <v>13.891248937977908</v>
      </c>
      <c r="M73" s="76">
        <f t="shared" si="27"/>
        <v>0.51</v>
      </c>
      <c r="N73" s="20">
        <v>804.34</v>
      </c>
      <c r="O73" s="76">
        <f t="shared" si="28"/>
        <v>93.998048376554806</v>
      </c>
      <c r="P73" s="76" t="str">
        <f t="shared" si="29"/>
        <v>Nula</v>
      </c>
      <c r="Q73" s="20">
        <v>10.8</v>
      </c>
      <c r="R73" s="76">
        <f t="shared" si="30"/>
        <v>16.249613839975289</v>
      </c>
      <c r="S73" s="76">
        <f t="shared" si="31"/>
        <v>0.93</v>
      </c>
      <c r="T73" s="20">
        <v>85.57</v>
      </c>
      <c r="U73" s="76">
        <f t="shared" ref="U73:U123" si="44">+IF(T73&lt;&gt;"",(T73-T$126)*100/(T$127-T$126),"")</f>
        <v>84.972677595628397</v>
      </c>
      <c r="V73" s="76">
        <f t="shared" ref="V73:V124" si="45">+IF(T73&lt;&gt;"",_xlfn.PERCENTRANK.EXC(T$8:T$124,T73,2),"")</f>
        <v>0.75</v>
      </c>
      <c r="W73" s="77">
        <v>100</v>
      </c>
      <c r="X73" s="76">
        <f t="shared" ref="X73:X124" si="46">+IF(W73&lt;&gt;"",(W73-W$126)*100/(W$127-W$126),"")</f>
        <v>100</v>
      </c>
      <c r="Y73" s="76">
        <f t="shared" ref="Y73:Y124" si="47">+IF(W73&lt;&gt;"",_xlfn.PERCENTRANK.EXC(W$8:W$124,W73,2),"")</f>
        <v>0.78</v>
      </c>
      <c r="Z73" s="70">
        <v>14.58</v>
      </c>
      <c r="AA73" s="76">
        <f t="shared" si="32"/>
        <v>76.521239954075767</v>
      </c>
      <c r="AB73" s="76" t="str">
        <f t="shared" si="33"/>
        <v>Nula</v>
      </c>
      <c r="AC73" s="77">
        <v>1158.1099999999999</v>
      </c>
      <c r="AD73" s="76">
        <f t="shared" si="34"/>
        <v>91.740670305515067</v>
      </c>
      <c r="AE73" s="76" t="str">
        <f t="shared" si="35"/>
        <v>Nula</v>
      </c>
      <c r="AF73" s="20">
        <v>7.93</v>
      </c>
      <c r="AG73" s="76">
        <f t="shared" si="36"/>
        <v>17.81580271766482</v>
      </c>
      <c r="AH73" s="76">
        <f t="shared" si="37"/>
        <v>0.31</v>
      </c>
      <c r="AI73" s="77">
        <v>722.04</v>
      </c>
      <c r="AJ73" s="76">
        <f t="shared" si="38"/>
        <v>86.932356906187835</v>
      </c>
      <c r="AK73" s="76" t="str">
        <f t="shared" si="39"/>
        <v>Nula</v>
      </c>
      <c r="AL73" s="20">
        <v>0.72</v>
      </c>
      <c r="AM73" s="76">
        <f t="shared" si="40"/>
        <v>46.017699115044245</v>
      </c>
      <c r="AN73" s="76" t="str">
        <f t="shared" si="41"/>
        <v>Alta</v>
      </c>
      <c r="AO73" s="78">
        <v>533.76</v>
      </c>
      <c r="AP73" s="76">
        <f t="shared" si="42"/>
        <v>93.224394939388475</v>
      </c>
      <c r="AQ73" s="76" t="str">
        <f t="shared" si="43"/>
        <v>Baja</v>
      </c>
    </row>
    <row r="74" spans="1:43" x14ac:dyDescent="0.2">
      <c r="A74" s="74" t="s">
        <v>160</v>
      </c>
      <c r="B74" s="74" t="s">
        <v>161</v>
      </c>
      <c r="C74" s="23" t="s">
        <v>162</v>
      </c>
      <c r="D74" s="74" t="s">
        <v>162</v>
      </c>
      <c r="E74" s="75">
        <v>13001</v>
      </c>
      <c r="F74" s="74" t="s">
        <v>164</v>
      </c>
      <c r="G74" s="75">
        <v>13103</v>
      </c>
      <c r="H74" s="20">
        <v>207.37</v>
      </c>
      <c r="I74" s="76">
        <f t="shared" si="24"/>
        <v>95.842724209492772</v>
      </c>
      <c r="J74" s="76" t="str">
        <f t="shared" si="25"/>
        <v>Nula</v>
      </c>
      <c r="K74" s="77">
        <v>2.35</v>
      </c>
      <c r="L74" s="76">
        <f t="shared" si="26"/>
        <v>5.0977060322854717</v>
      </c>
      <c r="M74" s="76">
        <f t="shared" si="27"/>
        <v>0.11</v>
      </c>
      <c r="N74" s="20">
        <v>697.24</v>
      </c>
      <c r="O74" s="76">
        <f t="shared" si="28"/>
        <v>94.892055523603531</v>
      </c>
      <c r="P74" s="76" t="str">
        <f t="shared" si="29"/>
        <v>Nula</v>
      </c>
      <c r="Q74" s="20">
        <v>3.73</v>
      </c>
      <c r="R74" s="76">
        <f t="shared" si="30"/>
        <v>5.3290083410565341</v>
      </c>
      <c r="S74" s="76">
        <f t="shared" si="31"/>
        <v>0.66</v>
      </c>
      <c r="T74" s="20">
        <v>93.83</v>
      </c>
      <c r="U74" s="76">
        <f t="shared" si="44"/>
        <v>95.719489981785046</v>
      </c>
      <c r="V74" s="76">
        <f t="shared" si="45"/>
        <v>0.92</v>
      </c>
      <c r="W74" s="77">
        <v>100</v>
      </c>
      <c r="X74" s="76">
        <f t="shared" si="46"/>
        <v>100</v>
      </c>
      <c r="Y74" s="76">
        <f t="shared" si="47"/>
        <v>0.78</v>
      </c>
      <c r="Z74" s="70">
        <v>5.94</v>
      </c>
      <c r="AA74" s="76">
        <f t="shared" si="32"/>
        <v>26.923076923076923</v>
      </c>
      <c r="AB74" s="76" t="str">
        <f t="shared" si="33"/>
        <v>Alta</v>
      </c>
      <c r="AC74" s="77">
        <v>745.28</v>
      </c>
      <c r="AD74" s="76">
        <f t="shared" si="34"/>
        <v>95.81911136358022</v>
      </c>
      <c r="AE74" s="76" t="str">
        <f t="shared" si="35"/>
        <v>Nula</v>
      </c>
      <c r="AF74" s="20">
        <v>8.67</v>
      </c>
      <c r="AG74" s="76">
        <f t="shared" si="36"/>
        <v>19.67790639154504</v>
      </c>
      <c r="AH74" s="76">
        <f t="shared" si="37"/>
        <v>0.36</v>
      </c>
      <c r="AI74" s="77">
        <v>360.13</v>
      </c>
      <c r="AJ74" s="76">
        <f t="shared" si="38"/>
        <v>99.410420049855716</v>
      </c>
      <c r="AK74" s="76" t="str">
        <f t="shared" si="39"/>
        <v>Nula</v>
      </c>
      <c r="AL74" s="20">
        <v>0.72</v>
      </c>
      <c r="AM74" s="76">
        <f t="shared" si="40"/>
        <v>46.017699115044245</v>
      </c>
      <c r="AN74" s="76" t="str">
        <f t="shared" si="41"/>
        <v>Alta</v>
      </c>
      <c r="AO74" s="78">
        <v>421.25</v>
      </c>
      <c r="AP74" s="76">
        <f t="shared" si="42"/>
        <v>97.539106991513236</v>
      </c>
      <c r="AQ74" s="76" t="str">
        <f t="shared" si="43"/>
        <v>Baja</v>
      </c>
    </row>
    <row r="75" spans="1:43" x14ac:dyDescent="0.2">
      <c r="A75" s="74" t="s">
        <v>160</v>
      </c>
      <c r="B75" s="74" t="s">
        <v>161</v>
      </c>
      <c r="C75" s="23" t="s">
        <v>162</v>
      </c>
      <c r="D75" s="74" t="s">
        <v>162</v>
      </c>
      <c r="E75" s="75">
        <v>13001</v>
      </c>
      <c r="F75" s="74" t="s">
        <v>165</v>
      </c>
      <c r="G75" s="75">
        <v>13104</v>
      </c>
      <c r="H75" s="20">
        <v>198.72</v>
      </c>
      <c r="I75" s="76">
        <f t="shared" si="24"/>
        <v>96.80784593756276</v>
      </c>
      <c r="J75" s="76" t="str">
        <f t="shared" si="25"/>
        <v>Nula</v>
      </c>
      <c r="K75" s="77">
        <v>2.86</v>
      </c>
      <c r="L75" s="76">
        <f t="shared" si="26"/>
        <v>7.264231096006796</v>
      </c>
      <c r="M75" s="76">
        <f t="shared" si="27"/>
        <v>0.2</v>
      </c>
      <c r="N75" s="20">
        <v>850.04</v>
      </c>
      <c r="O75" s="76">
        <f t="shared" si="28"/>
        <v>93.616571937524668</v>
      </c>
      <c r="P75" s="76" t="str">
        <f t="shared" si="29"/>
        <v>Nula</v>
      </c>
      <c r="Q75" s="20">
        <v>0.61</v>
      </c>
      <c r="R75" s="76">
        <f t="shared" si="30"/>
        <v>0.50973123262279885</v>
      </c>
      <c r="S75" s="76">
        <f t="shared" si="31"/>
        <v>7.0000000000000007E-2</v>
      </c>
      <c r="T75" s="20">
        <v>93.83</v>
      </c>
      <c r="U75" s="76">
        <f t="shared" si="44"/>
        <v>95.719489981785046</v>
      </c>
      <c r="V75" s="76">
        <f t="shared" si="45"/>
        <v>0.92</v>
      </c>
      <c r="W75" s="77">
        <v>100</v>
      </c>
      <c r="X75" s="76">
        <f t="shared" si="46"/>
        <v>100</v>
      </c>
      <c r="Y75" s="76">
        <f t="shared" si="47"/>
        <v>0.78</v>
      </c>
      <c r="Z75" s="70">
        <v>3.3</v>
      </c>
      <c r="AA75" s="76">
        <f t="shared" si="32"/>
        <v>11.76808266360505</v>
      </c>
      <c r="AB75" s="76" t="str">
        <f t="shared" si="33"/>
        <v>Alta</v>
      </c>
      <c r="AC75" s="77">
        <v>692.77</v>
      </c>
      <c r="AD75" s="76">
        <f t="shared" si="34"/>
        <v>96.337869544814637</v>
      </c>
      <c r="AE75" s="76" t="str">
        <f t="shared" si="35"/>
        <v>Nula</v>
      </c>
      <c r="AF75" s="20">
        <v>11.89</v>
      </c>
      <c r="AG75" s="76">
        <f t="shared" si="36"/>
        <v>27.780573729240061</v>
      </c>
      <c r="AH75" s="76">
        <f t="shared" si="37"/>
        <v>0.57999999999999996</v>
      </c>
      <c r="AI75" s="77">
        <v>365.41</v>
      </c>
      <c r="AJ75" s="76">
        <f t="shared" si="38"/>
        <v>99.228374310863785</v>
      </c>
      <c r="AK75" s="76" t="str">
        <f t="shared" si="39"/>
        <v>Nula</v>
      </c>
      <c r="AL75" s="20">
        <v>0.97</v>
      </c>
      <c r="AM75" s="76">
        <f t="shared" si="40"/>
        <v>68.141592920353972</v>
      </c>
      <c r="AN75" s="76" t="str">
        <f t="shared" si="41"/>
        <v>Baja</v>
      </c>
      <c r="AO75" s="78">
        <v>545.70000000000005</v>
      </c>
      <c r="AP75" s="76">
        <f t="shared" si="42"/>
        <v>92.766500868618152</v>
      </c>
      <c r="AQ75" s="76" t="str">
        <f t="shared" si="43"/>
        <v>Baja</v>
      </c>
    </row>
    <row r="76" spans="1:43" x14ac:dyDescent="0.2">
      <c r="A76" s="74" t="s">
        <v>160</v>
      </c>
      <c r="B76" s="74" t="s">
        <v>161</v>
      </c>
      <c r="C76" s="23" t="s">
        <v>162</v>
      </c>
      <c r="D76" s="74" t="s">
        <v>162</v>
      </c>
      <c r="E76" s="75">
        <v>13001</v>
      </c>
      <c r="F76" s="74" t="s">
        <v>166</v>
      </c>
      <c r="G76" s="75">
        <v>13105</v>
      </c>
      <c r="H76" s="20">
        <v>260.57</v>
      </c>
      <c r="I76" s="76">
        <f t="shared" si="24"/>
        <v>89.906946644946785</v>
      </c>
      <c r="J76" s="76" t="str">
        <f t="shared" si="25"/>
        <v>Nula</v>
      </c>
      <c r="K76" s="77">
        <v>2.16</v>
      </c>
      <c r="L76" s="76">
        <f t="shared" si="26"/>
        <v>4.2905692438402729</v>
      </c>
      <c r="M76" s="76">
        <f t="shared" si="27"/>
        <v>7.0000000000000007E-2</v>
      </c>
      <c r="N76" s="20">
        <v>1390.02</v>
      </c>
      <c r="O76" s="76">
        <f t="shared" si="28"/>
        <v>89.109139824888118</v>
      </c>
      <c r="P76" s="76" t="str">
        <f t="shared" si="29"/>
        <v>Nula</v>
      </c>
      <c r="Q76" s="20">
        <v>0.31</v>
      </c>
      <c r="R76" s="76">
        <f t="shared" si="30"/>
        <v>4.6339202965708953E-2</v>
      </c>
      <c r="S76" s="76">
        <f t="shared" si="31"/>
        <v>0.01</v>
      </c>
      <c r="T76" s="20">
        <v>79.83</v>
      </c>
      <c r="U76" s="76">
        <f t="shared" si="44"/>
        <v>77.504553734061915</v>
      </c>
      <c r="V76" s="76">
        <f t="shared" si="45"/>
        <v>0.53</v>
      </c>
      <c r="W76" s="77">
        <v>98.99</v>
      </c>
      <c r="X76" s="76">
        <f t="shared" si="46"/>
        <v>98.984209996982798</v>
      </c>
      <c r="Y76" s="76">
        <f t="shared" si="47"/>
        <v>0.64</v>
      </c>
      <c r="Z76" s="70">
        <v>2.0299999999999998</v>
      </c>
      <c r="AA76" s="76">
        <f t="shared" si="32"/>
        <v>4.4776119402985062</v>
      </c>
      <c r="AB76" s="76" t="str">
        <f t="shared" si="33"/>
        <v>Alta</v>
      </c>
      <c r="AC76" s="77">
        <v>708.32</v>
      </c>
      <c r="AD76" s="76">
        <f t="shared" si="34"/>
        <v>96.184247573415007</v>
      </c>
      <c r="AE76" s="76" t="str">
        <f t="shared" si="35"/>
        <v>Nula</v>
      </c>
      <c r="AF76" s="20">
        <v>19.829999999999998</v>
      </c>
      <c r="AG76" s="76">
        <f t="shared" si="36"/>
        <v>47.760442878711615</v>
      </c>
      <c r="AH76" s="76">
        <f t="shared" si="37"/>
        <v>0.83</v>
      </c>
      <c r="AI76" s="77">
        <v>379.76</v>
      </c>
      <c r="AJ76" s="76">
        <f t="shared" si="38"/>
        <v>98.733609849777807</v>
      </c>
      <c r="AK76" s="76" t="str">
        <f t="shared" si="39"/>
        <v>Nula</v>
      </c>
      <c r="AL76" s="20">
        <v>1.03</v>
      </c>
      <c r="AM76" s="76">
        <f t="shared" si="40"/>
        <v>73.451327433628308</v>
      </c>
      <c r="AN76" s="76" t="str">
        <f t="shared" si="41"/>
        <v>Nula</v>
      </c>
      <c r="AO76" s="78">
        <v>435.52</v>
      </c>
      <c r="AP76" s="76">
        <f t="shared" si="42"/>
        <v>96.991858382644509</v>
      </c>
      <c r="AQ76" s="76" t="str">
        <f t="shared" si="43"/>
        <v>Baja</v>
      </c>
    </row>
    <row r="77" spans="1:43" x14ac:dyDescent="0.2">
      <c r="A77" s="74" t="s">
        <v>160</v>
      </c>
      <c r="B77" s="74" t="s">
        <v>161</v>
      </c>
      <c r="C77" s="23" t="s">
        <v>162</v>
      </c>
      <c r="D77" s="74" t="s">
        <v>162</v>
      </c>
      <c r="E77" s="75">
        <v>13001</v>
      </c>
      <c r="F77" s="74" t="s">
        <v>167</v>
      </c>
      <c r="G77" s="75">
        <v>13106</v>
      </c>
      <c r="H77" s="20">
        <v>271.98</v>
      </c>
      <c r="I77" s="76">
        <f t="shared" si="24"/>
        <v>88.633878562024407</v>
      </c>
      <c r="J77" s="76" t="str">
        <f t="shared" si="25"/>
        <v>Nula</v>
      </c>
      <c r="K77" s="77">
        <v>2.72</v>
      </c>
      <c r="L77" s="76">
        <f t="shared" si="26"/>
        <v>6.6694987255734928</v>
      </c>
      <c r="M77" s="76">
        <f t="shared" si="27"/>
        <v>0.16</v>
      </c>
      <c r="N77" s="20">
        <v>904.07</v>
      </c>
      <c r="O77" s="76">
        <f t="shared" si="28"/>
        <v>93.165561609279635</v>
      </c>
      <c r="P77" s="76" t="str">
        <f t="shared" si="29"/>
        <v>Nula</v>
      </c>
      <c r="Q77" s="20">
        <v>1.68</v>
      </c>
      <c r="R77" s="76">
        <f t="shared" si="30"/>
        <v>2.162496138399753</v>
      </c>
      <c r="S77" s="76">
        <f t="shared" si="31"/>
        <v>0.39</v>
      </c>
      <c r="T77" s="20">
        <v>77.599999999999994</v>
      </c>
      <c r="U77" s="76">
        <f t="shared" si="44"/>
        <v>74.603174603174594</v>
      </c>
      <c r="V77" s="76">
        <f t="shared" si="45"/>
        <v>0.49</v>
      </c>
      <c r="W77" s="77">
        <v>100</v>
      </c>
      <c r="X77" s="76">
        <f t="shared" si="46"/>
        <v>100</v>
      </c>
      <c r="Y77" s="76">
        <f t="shared" si="47"/>
        <v>0.78</v>
      </c>
      <c r="Z77" s="70">
        <v>3.79</v>
      </c>
      <c r="AA77" s="76">
        <f t="shared" si="32"/>
        <v>14.580941446613087</v>
      </c>
      <c r="AB77" s="76" t="str">
        <f t="shared" si="33"/>
        <v>Alta</v>
      </c>
      <c r="AC77" s="77">
        <v>1027.82</v>
      </c>
      <c r="AD77" s="76">
        <f t="shared" si="34"/>
        <v>93.027834720541378</v>
      </c>
      <c r="AE77" s="76" t="str">
        <f t="shared" si="35"/>
        <v>Nula</v>
      </c>
      <c r="AF77" s="20">
        <v>5.12</v>
      </c>
      <c r="AG77" s="76">
        <f t="shared" si="36"/>
        <v>10.744841469552089</v>
      </c>
      <c r="AH77" s="76">
        <f t="shared" si="37"/>
        <v>0.15</v>
      </c>
      <c r="AI77" s="77">
        <v>478.78</v>
      </c>
      <c r="AJ77" s="76">
        <f t="shared" si="38"/>
        <v>95.3195626764861</v>
      </c>
      <c r="AK77" s="76" t="str">
        <f t="shared" si="39"/>
        <v>Nula</v>
      </c>
      <c r="AL77" s="20">
        <v>1.07</v>
      </c>
      <c r="AM77" s="76">
        <f t="shared" si="40"/>
        <v>76.991150442477874</v>
      </c>
      <c r="AN77" s="76" t="str">
        <f t="shared" si="41"/>
        <v>Nula</v>
      </c>
      <c r="AO77" s="78">
        <v>614.04999999999995</v>
      </c>
      <c r="AP77" s="76">
        <f t="shared" si="42"/>
        <v>90.145306585774605</v>
      </c>
      <c r="AQ77" s="76" t="str">
        <f t="shared" si="43"/>
        <v>Baja</v>
      </c>
    </row>
    <row r="78" spans="1:43" x14ac:dyDescent="0.2">
      <c r="A78" s="74" t="s">
        <v>160</v>
      </c>
      <c r="B78" s="74" t="s">
        <v>161</v>
      </c>
      <c r="C78" s="23" t="s">
        <v>162</v>
      </c>
      <c r="D78" s="74" t="s">
        <v>162</v>
      </c>
      <c r="E78" s="75">
        <v>13001</v>
      </c>
      <c r="F78" s="74" t="s">
        <v>168</v>
      </c>
      <c r="G78" s="75">
        <v>13107</v>
      </c>
      <c r="H78" s="20">
        <v>264.33</v>
      </c>
      <c r="I78" s="76">
        <f t="shared" si="24"/>
        <v>89.487425523843541</v>
      </c>
      <c r="J78" s="76" t="str">
        <f t="shared" si="25"/>
        <v>Nula</v>
      </c>
      <c r="K78" s="77">
        <v>3.56</v>
      </c>
      <c r="L78" s="76">
        <f t="shared" si="26"/>
        <v>10.237892948173322</v>
      </c>
      <c r="M78" s="76">
        <f t="shared" si="27"/>
        <v>0.34</v>
      </c>
      <c r="N78" s="20">
        <v>2063.77</v>
      </c>
      <c r="O78" s="76">
        <f t="shared" si="28"/>
        <v>83.485075256035799</v>
      </c>
      <c r="P78" s="76" t="str">
        <f t="shared" si="29"/>
        <v>Nula</v>
      </c>
      <c r="Q78" s="20">
        <v>9.91</v>
      </c>
      <c r="R78" s="76">
        <f t="shared" si="30"/>
        <v>14.874884151992589</v>
      </c>
      <c r="S78" s="76">
        <f t="shared" si="31"/>
        <v>0.91</v>
      </c>
      <c r="T78" s="20">
        <v>85.38</v>
      </c>
      <c r="U78" s="76">
        <f t="shared" si="44"/>
        <v>84.725474889409298</v>
      </c>
      <c r="V78" s="76">
        <f t="shared" si="45"/>
        <v>0.74</v>
      </c>
      <c r="W78" s="77">
        <v>78.12</v>
      </c>
      <c r="X78" s="76">
        <f t="shared" si="46"/>
        <v>77.994569043548225</v>
      </c>
      <c r="Y78" s="76">
        <f t="shared" si="47"/>
        <v>0.28999999999999998</v>
      </c>
      <c r="Z78" s="70">
        <v>10.78</v>
      </c>
      <c r="AA78" s="76">
        <f t="shared" si="32"/>
        <v>54.707233065442011</v>
      </c>
      <c r="AB78" s="76" t="str">
        <f t="shared" si="33"/>
        <v>Nula</v>
      </c>
      <c r="AC78" s="77">
        <v>1279.7</v>
      </c>
      <c r="AD78" s="76">
        <f t="shared" si="34"/>
        <v>90.539455160660907</v>
      </c>
      <c r="AE78" s="76" t="str">
        <f t="shared" si="35"/>
        <v>Nula</v>
      </c>
      <c r="AF78" s="20">
        <v>7.31</v>
      </c>
      <c r="AG78" s="76">
        <f t="shared" si="36"/>
        <v>16.255661801711121</v>
      </c>
      <c r="AH78" s="76">
        <f t="shared" si="37"/>
        <v>0.28999999999999998</v>
      </c>
      <c r="AI78" s="77">
        <v>1325.37</v>
      </c>
      <c r="AJ78" s="76">
        <f t="shared" si="38"/>
        <v>66.130528173991607</v>
      </c>
      <c r="AK78" s="76" t="str">
        <f t="shared" si="39"/>
        <v>Media</v>
      </c>
      <c r="AL78" s="20">
        <v>0.35</v>
      </c>
      <c r="AM78" s="76">
        <f t="shared" si="40"/>
        <v>13.274336283185836</v>
      </c>
      <c r="AN78" s="76" t="str">
        <f t="shared" si="41"/>
        <v>Alta</v>
      </c>
      <c r="AO78" s="78">
        <v>1345.66</v>
      </c>
      <c r="AP78" s="76">
        <f t="shared" si="42"/>
        <v>62.088365118749493</v>
      </c>
      <c r="AQ78" s="76" t="str">
        <f t="shared" si="43"/>
        <v>Alta</v>
      </c>
    </row>
    <row r="79" spans="1:43" x14ac:dyDescent="0.2">
      <c r="A79" s="74" t="s">
        <v>160</v>
      </c>
      <c r="B79" s="74" t="s">
        <v>161</v>
      </c>
      <c r="C79" s="23" t="s">
        <v>162</v>
      </c>
      <c r="D79" s="74" t="s">
        <v>162</v>
      </c>
      <c r="E79" s="75">
        <v>13001</v>
      </c>
      <c r="F79" s="74" t="s">
        <v>169</v>
      </c>
      <c r="G79" s="75">
        <v>13108</v>
      </c>
      <c r="H79" s="20">
        <v>325.99</v>
      </c>
      <c r="I79" s="76">
        <f t="shared" si="24"/>
        <v>82.607725436815201</v>
      </c>
      <c r="J79" s="76" t="str">
        <f t="shared" si="25"/>
        <v>Nula</v>
      </c>
      <c r="K79" s="77">
        <v>1.79</v>
      </c>
      <c r="L79" s="76">
        <f t="shared" si="26"/>
        <v>2.7187765505522519</v>
      </c>
      <c r="M79" s="76">
        <f t="shared" si="27"/>
        <v>0.03</v>
      </c>
      <c r="N79" s="20">
        <v>1477.51</v>
      </c>
      <c r="O79" s="76">
        <f t="shared" si="28"/>
        <v>88.378825302989952</v>
      </c>
      <c r="P79" s="76" t="str">
        <f t="shared" si="29"/>
        <v>Nula</v>
      </c>
      <c r="Q79" s="20">
        <v>0.28000000000000003</v>
      </c>
      <c r="R79" s="76">
        <f t="shared" si="30"/>
        <v>0</v>
      </c>
      <c r="S79" s="76">
        <f t="shared" si="31"/>
        <v>0</v>
      </c>
      <c r="T79" s="20">
        <v>70.69</v>
      </c>
      <c r="U79" s="76">
        <f t="shared" si="44"/>
        <v>65.612802498048381</v>
      </c>
      <c r="V79" s="76">
        <f t="shared" si="45"/>
        <v>0.35</v>
      </c>
      <c r="W79" s="77">
        <v>100</v>
      </c>
      <c r="X79" s="76">
        <f t="shared" si="46"/>
        <v>100</v>
      </c>
      <c r="Y79" s="76">
        <f t="shared" si="47"/>
        <v>0.78</v>
      </c>
      <c r="Z79" s="70">
        <v>1.55</v>
      </c>
      <c r="AA79" s="76">
        <f t="shared" si="32"/>
        <v>1.7221584385763491</v>
      </c>
      <c r="AB79" s="76" t="str">
        <f t="shared" si="33"/>
        <v>Alta</v>
      </c>
      <c r="AC79" s="77">
        <v>812.78</v>
      </c>
      <c r="AD79" s="76">
        <f t="shared" si="34"/>
        <v>95.152263577761843</v>
      </c>
      <c r="AE79" s="76" t="str">
        <f t="shared" si="35"/>
        <v>Nula</v>
      </c>
      <c r="AF79" s="20">
        <v>5.6</v>
      </c>
      <c r="AG79" s="76">
        <f t="shared" si="36"/>
        <v>11.952692501258177</v>
      </c>
      <c r="AH79" s="76">
        <f t="shared" si="37"/>
        <v>0.16</v>
      </c>
      <c r="AI79" s="77">
        <v>360.57</v>
      </c>
      <c r="AJ79" s="76">
        <f t="shared" si="38"/>
        <v>99.395249571606385</v>
      </c>
      <c r="AK79" s="76" t="str">
        <f t="shared" si="39"/>
        <v>Nula</v>
      </c>
      <c r="AL79" s="20">
        <v>1.1599999999999999</v>
      </c>
      <c r="AM79" s="76">
        <f t="shared" si="40"/>
        <v>84.95575221238937</v>
      </c>
      <c r="AN79" s="76" t="str">
        <f t="shared" si="41"/>
        <v>Nula</v>
      </c>
      <c r="AO79" s="78">
        <v>756.64</v>
      </c>
      <c r="AP79" s="76">
        <f t="shared" si="42"/>
        <v>84.677038951675698</v>
      </c>
      <c r="AQ79" s="76" t="str">
        <f t="shared" si="43"/>
        <v>Media</v>
      </c>
    </row>
    <row r="80" spans="1:43" x14ac:dyDescent="0.2">
      <c r="A80" s="74" t="s">
        <v>160</v>
      </c>
      <c r="B80" s="74" t="s">
        <v>161</v>
      </c>
      <c r="C80" s="23" t="s">
        <v>162</v>
      </c>
      <c r="D80" s="74" t="s">
        <v>162</v>
      </c>
      <c r="E80" s="75">
        <v>13001</v>
      </c>
      <c r="F80" s="74" t="s">
        <v>170</v>
      </c>
      <c r="G80" s="75">
        <v>13109</v>
      </c>
      <c r="H80" s="20">
        <v>379.62</v>
      </c>
      <c r="I80" s="76">
        <f t="shared" si="24"/>
        <v>76.623970722781337</v>
      </c>
      <c r="J80" s="76" t="str">
        <f t="shared" si="25"/>
        <v>Nula</v>
      </c>
      <c r="K80" s="77">
        <v>2.58</v>
      </c>
      <c r="L80" s="76">
        <f t="shared" si="26"/>
        <v>6.0747663551401878</v>
      </c>
      <c r="M80" s="76">
        <f t="shared" si="27"/>
        <v>0.15</v>
      </c>
      <c r="N80" s="20">
        <v>1504.05</v>
      </c>
      <c r="O80" s="76">
        <f t="shared" si="28"/>
        <v>88.157285156559766</v>
      </c>
      <c r="P80" s="76" t="str">
        <f t="shared" si="29"/>
        <v>Nula</v>
      </c>
      <c r="Q80" s="20">
        <v>0.36</v>
      </c>
      <c r="R80" s="76">
        <f t="shared" si="30"/>
        <v>0.12357120790855726</v>
      </c>
      <c r="S80" s="76">
        <f t="shared" si="31"/>
        <v>0.03</v>
      </c>
      <c r="T80" s="20">
        <v>55.36</v>
      </c>
      <c r="U80" s="76">
        <f t="shared" si="44"/>
        <v>45.667447306791566</v>
      </c>
      <c r="V80" s="76">
        <f t="shared" si="45"/>
        <v>0.14000000000000001</v>
      </c>
      <c r="W80" s="77">
        <v>100</v>
      </c>
      <c r="X80" s="76">
        <f t="shared" si="46"/>
        <v>100</v>
      </c>
      <c r="Y80" s="76">
        <f t="shared" si="47"/>
        <v>0.78</v>
      </c>
      <c r="Z80" s="70">
        <v>1.78</v>
      </c>
      <c r="AA80" s="76">
        <f t="shared" si="32"/>
        <v>3.0424799081515497</v>
      </c>
      <c r="AB80" s="76" t="str">
        <f t="shared" si="33"/>
        <v>Alta</v>
      </c>
      <c r="AC80" s="77">
        <v>1043.99</v>
      </c>
      <c r="AD80" s="76">
        <f t="shared" si="34"/>
        <v>92.868087628738664</v>
      </c>
      <c r="AE80" s="76" t="str">
        <f t="shared" si="35"/>
        <v>Nula</v>
      </c>
      <c r="AF80" s="20">
        <v>11.57</v>
      </c>
      <c r="AG80" s="76">
        <f t="shared" si="36"/>
        <v>26.975339708102666</v>
      </c>
      <c r="AH80" s="76">
        <f t="shared" si="37"/>
        <v>0.55000000000000004</v>
      </c>
      <c r="AI80" s="77">
        <v>418.17</v>
      </c>
      <c r="AJ80" s="76">
        <f t="shared" si="38"/>
        <v>97.40929605533087</v>
      </c>
      <c r="AK80" s="76" t="str">
        <f t="shared" si="39"/>
        <v>Nula</v>
      </c>
      <c r="AL80" s="20">
        <v>1.33</v>
      </c>
      <c r="AM80" s="76">
        <f t="shared" si="40"/>
        <v>100</v>
      </c>
      <c r="AN80" s="76" t="str">
        <f t="shared" si="41"/>
        <v>Nula</v>
      </c>
      <c r="AO80" s="78">
        <v>702.56</v>
      </c>
      <c r="AP80" s="76">
        <f t="shared" si="42"/>
        <v>86.750984625650503</v>
      </c>
      <c r="AQ80" s="76" t="str">
        <f t="shared" si="43"/>
        <v>Media</v>
      </c>
    </row>
    <row r="81" spans="1:43" x14ac:dyDescent="0.2">
      <c r="A81" s="74" t="s">
        <v>160</v>
      </c>
      <c r="B81" s="74" t="s">
        <v>161</v>
      </c>
      <c r="C81" s="23" t="s">
        <v>162</v>
      </c>
      <c r="D81" s="74" t="s">
        <v>162</v>
      </c>
      <c r="E81" s="75">
        <v>13001</v>
      </c>
      <c r="F81" s="74" t="s">
        <v>171</v>
      </c>
      <c r="G81" s="75">
        <v>13110</v>
      </c>
      <c r="H81" s="20">
        <v>206.06</v>
      </c>
      <c r="I81" s="76">
        <f t="shared" si="24"/>
        <v>95.988887153281425</v>
      </c>
      <c r="J81" s="76" t="str">
        <f t="shared" si="25"/>
        <v>Nula</v>
      </c>
      <c r="K81" s="77">
        <v>3.46</v>
      </c>
      <c r="L81" s="76">
        <f t="shared" si="26"/>
        <v>9.8130841121495322</v>
      </c>
      <c r="M81" s="76">
        <f t="shared" si="27"/>
        <v>0.33</v>
      </c>
      <c r="N81" s="20">
        <v>1691.64</v>
      </c>
      <c r="O81" s="76">
        <f t="shared" si="28"/>
        <v>86.591395327289263</v>
      </c>
      <c r="P81" s="76" t="str">
        <f t="shared" si="29"/>
        <v>Nula</v>
      </c>
      <c r="Q81" s="20">
        <v>0.63</v>
      </c>
      <c r="R81" s="76">
        <f t="shared" si="30"/>
        <v>0.54062403459993824</v>
      </c>
      <c r="S81" s="76">
        <f t="shared" si="31"/>
        <v>0.09</v>
      </c>
      <c r="T81" s="20">
        <v>91.35</v>
      </c>
      <c r="U81" s="76">
        <f t="shared" si="44"/>
        <v>92.492844132188381</v>
      </c>
      <c r="V81" s="76">
        <f t="shared" si="45"/>
        <v>0.89</v>
      </c>
      <c r="W81" s="77">
        <v>93.26</v>
      </c>
      <c r="X81" s="76">
        <f t="shared" si="46"/>
        <v>93.221361762043657</v>
      </c>
      <c r="Y81" s="76">
        <f t="shared" si="47"/>
        <v>0.55000000000000004</v>
      </c>
      <c r="Z81" s="70">
        <v>3.76</v>
      </c>
      <c r="AA81" s="76">
        <f t="shared" si="32"/>
        <v>14.408725602755451</v>
      </c>
      <c r="AB81" s="76" t="str">
        <f t="shared" si="33"/>
        <v>Alta</v>
      </c>
      <c r="AC81" s="77">
        <v>1190.76</v>
      </c>
      <c r="AD81" s="76">
        <f t="shared" si="34"/>
        <v>91.418113561708125</v>
      </c>
      <c r="AE81" s="76" t="str">
        <f t="shared" si="35"/>
        <v>Nula</v>
      </c>
      <c r="AF81" s="20">
        <v>6.64</v>
      </c>
      <c r="AG81" s="76">
        <f t="shared" si="36"/>
        <v>14.569703069954706</v>
      </c>
      <c r="AH81" s="76">
        <f t="shared" si="37"/>
        <v>0.24</v>
      </c>
      <c r="AI81" s="77">
        <v>535.13</v>
      </c>
      <c r="AJ81" s="76">
        <f t="shared" si="38"/>
        <v>93.376707109782544</v>
      </c>
      <c r="AK81" s="76" t="str">
        <f t="shared" si="39"/>
        <v>Nula</v>
      </c>
      <c r="AL81" s="20">
        <v>0.9</v>
      </c>
      <c r="AM81" s="76">
        <f t="shared" si="40"/>
        <v>61.946902654867252</v>
      </c>
      <c r="AN81" s="76" t="str">
        <f t="shared" si="41"/>
        <v>Baja</v>
      </c>
      <c r="AO81" s="78">
        <v>761.23</v>
      </c>
      <c r="AP81" s="76">
        <f t="shared" si="42"/>
        <v>84.501014346580561</v>
      </c>
      <c r="AQ81" s="76" t="str">
        <f t="shared" si="43"/>
        <v>Media</v>
      </c>
    </row>
    <row r="82" spans="1:43" x14ac:dyDescent="0.2">
      <c r="A82" s="74" t="s">
        <v>160</v>
      </c>
      <c r="B82" s="74" t="s">
        <v>161</v>
      </c>
      <c r="C82" s="23" t="s">
        <v>162</v>
      </c>
      <c r="D82" s="74" t="s">
        <v>162</v>
      </c>
      <c r="E82" s="75">
        <v>13001</v>
      </c>
      <c r="F82" s="74" t="s">
        <v>172</v>
      </c>
      <c r="G82" s="75">
        <v>13111</v>
      </c>
      <c r="H82" s="20">
        <v>218.95</v>
      </c>
      <c r="I82" s="76">
        <f t="shared" si="24"/>
        <v>94.550688416307764</v>
      </c>
      <c r="J82" s="76" t="str">
        <f t="shared" si="25"/>
        <v>Nula</v>
      </c>
      <c r="K82" s="77">
        <v>2.48</v>
      </c>
      <c r="L82" s="76">
        <f t="shared" si="26"/>
        <v>5.6499575191163967</v>
      </c>
      <c r="M82" s="76">
        <f t="shared" si="27"/>
        <v>0.13</v>
      </c>
      <c r="N82" s="20">
        <v>1225.67</v>
      </c>
      <c r="O82" s="76">
        <f t="shared" si="28"/>
        <v>90.481035946433025</v>
      </c>
      <c r="P82" s="76" t="str">
        <f t="shared" si="29"/>
        <v>Nula</v>
      </c>
      <c r="Q82" s="20">
        <v>5.13</v>
      </c>
      <c r="R82" s="76">
        <f t="shared" si="30"/>
        <v>7.4915044794562862</v>
      </c>
      <c r="S82" s="76">
        <f t="shared" si="31"/>
        <v>0.74</v>
      </c>
      <c r="T82" s="20">
        <v>87.02</v>
      </c>
      <c r="U82" s="76">
        <f t="shared" si="44"/>
        <v>86.859224564142579</v>
      </c>
      <c r="V82" s="76">
        <f t="shared" si="45"/>
        <v>0.79</v>
      </c>
      <c r="W82" s="77">
        <v>100</v>
      </c>
      <c r="X82" s="76">
        <f t="shared" si="46"/>
        <v>100</v>
      </c>
      <c r="Y82" s="76">
        <f t="shared" si="47"/>
        <v>0.78</v>
      </c>
      <c r="Z82" s="70">
        <v>7.29</v>
      </c>
      <c r="AA82" s="76">
        <f t="shared" si="32"/>
        <v>34.672789896670487</v>
      </c>
      <c r="AB82" s="76" t="str">
        <f t="shared" si="33"/>
        <v>Media</v>
      </c>
      <c r="AC82" s="77">
        <v>667.58</v>
      </c>
      <c r="AD82" s="76">
        <f t="shared" si="34"/>
        <v>96.586727259255596</v>
      </c>
      <c r="AE82" s="76" t="str">
        <f t="shared" si="35"/>
        <v>Nula</v>
      </c>
      <c r="AF82" s="20">
        <v>21.87</v>
      </c>
      <c r="AG82" s="76">
        <f t="shared" si="36"/>
        <v>52.893809763462507</v>
      </c>
      <c r="AH82" s="76">
        <f t="shared" si="37"/>
        <v>0.86</v>
      </c>
      <c r="AI82" s="77">
        <v>399.61</v>
      </c>
      <c r="AJ82" s="76">
        <f t="shared" si="38"/>
        <v>98.049214410575203</v>
      </c>
      <c r="AK82" s="76" t="str">
        <f t="shared" si="39"/>
        <v>Nula</v>
      </c>
      <c r="AL82" s="20">
        <v>0.91</v>
      </c>
      <c r="AM82" s="76">
        <f t="shared" si="40"/>
        <v>62.831858407079636</v>
      </c>
      <c r="AN82" s="76" t="str">
        <f t="shared" si="41"/>
        <v>Baja</v>
      </c>
      <c r="AO82" s="78">
        <v>405.04</v>
      </c>
      <c r="AP82" s="76">
        <f t="shared" si="42"/>
        <v>98.160753799485349</v>
      </c>
      <c r="AQ82" s="76" t="str">
        <f t="shared" si="43"/>
        <v>Baja</v>
      </c>
    </row>
    <row r="83" spans="1:43" x14ac:dyDescent="0.2">
      <c r="A83" s="74" t="s">
        <v>160</v>
      </c>
      <c r="B83" s="74" t="s">
        <v>161</v>
      </c>
      <c r="C83" s="23" t="s">
        <v>162</v>
      </c>
      <c r="D83" s="74" t="s">
        <v>162</v>
      </c>
      <c r="E83" s="75">
        <v>13001</v>
      </c>
      <c r="F83" s="74" t="s">
        <v>173</v>
      </c>
      <c r="G83" s="75">
        <v>13112</v>
      </c>
      <c r="H83" s="20">
        <v>196.25</v>
      </c>
      <c r="I83" s="76">
        <f t="shared" si="24"/>
        <v>97.0834356102024</v>
      </c>
      <c r="J83" s="76" t="str">
        <f t="shared" si="25"/>
        <v>Nula</v>
      </c>
      <c r="K83" s="77">
        <v>2.81</v>
      </c>
      <c r="L83" s="76">
        <f t="shared" si="26"/>
        <v>7.0518266779949013</v>
      </c>
      <c r="M83" s="76">
        <f t="shared" si="27"/>
        <v>0.18</v>
      </c>
      <c r="N83" s="20">
        <v>1534.94</v>
      </c>
      <c r="O83" s="76">
        <f t="shared" si="28"/>
        <v>87.899433795473527</v>
      </c>
      <c r="P83" s="76" t="str">
        <f t="shared" si="29"/>
        <v>Nula</v>
      </c>
      <c r="Q83" s="20">
        <v>0.79</v>
      </c>
      <c r="R83" s="76">
        <f t="shared" si="30"/>
        <v>0.78776645041705284</v>
      </c>
      <c r="S83" s="76">
        <f t="shared" si="31"/>
        <v>0.1</v>
      </c>
      <c r="T83" s="20">
        <v>95.61</v>
      </c>
      <c r="U83" s="76">
        <f t="shared" si="44"/>
        <v>98.035389018995559</v>
      </c>
      <c r="V83" s="76">
        <f t="shared" si="45"/>
        <v>0.98</v>
      </c>
      <c r="W83" s="77">
        <v>99.14</v>
      </c>
      <c r="X83" s="76">
        <f t="shared" si="46"/>
        <v>99.135069898420994</v>
      </c>
      <c r="Y83" s="76">
        <f t="shared" si="47"/>
        <v>0.66</v>
      </c>
      <c r="Z83" s="70">
        <v>3.47</v>
      </c>
      <c r="AA83" s="76">
        <f t="shared" si="32"/>
        <v>12.743972445464983</v>
      </c>
      <c r="AB83" s="76" t="str">
        <f t="shared" si="33"/>
        <v>Alta</v>
      </c>
      <c r="AC83" s="77">
        <v>838.03</v>
      </c>
      <c r="AD83" s="76">
        <f t="shared" si="34"/>
        <v>94.902813109733501</v>
      </c>
      <c r="AE83" s="76" t="str">
        <f t="shared" si="35"/>
        <v>Nula</v>
      </c>
      <c r="AF83" s="20">
        <v>11.81</v>
      </c>
      <c r="AG83" s="76">
        <f t="shared" si="36"/>
        <v>27.579265223955712</v>
      </c>
      <c r="AH83" s="76">
        <f t="shared" si="37"/>
        <v>0.56000000000000005</v>
      </c>
      <c r="AI83" s="77">
        <v>437.1</v>
      </c>
      <c r="AJ83" s="76">
        <f t="shared" si="38"/>
        <v>96.756620707013241</v>
      </c>
      <c r="AK83" s="76" t="str">
        <f t="shared" si="39"/>
        <v>Nula</v>
      </c>
      <c r="AL83" s="20">
        <v>0.82</v>
      </c>
      <c r="AM83" s="76">
        <f t="shared" si="40"/>
        <v>54.867256637168126</v>
      </c>
      <c r="AN83" s="76" t="str">
        <f t="shared" si="41"/>
        <v>Media</v>
      </c>
      <c r="AO83" s="78">
        <v>394.24</v>
      </c>
      <c r="AP83" s="76">
        <f t="shared" si="42"/>
        <v>98.574929340885646</v>
      </c>
      <c r="AQ83" s="76" t="str">
        <f t="shared" si="43"/>
        <v>Nula</v>
      </c>
    </row>
    <row r="84" spans="1:43" x14ac:dyDescent="0.2">
      <c r="A84" s="74" t="s">
        <v>160</v>
      </c>
      <c r="B84" s="74" t="s">
        <v>161</v>
      </c>
      <c r="C84" s="23" t="s">
        <v>162</v>
      </c>
      <c r="D84" s="74" t="s">
        <v>162</v>
      </c>
      <c r="E84" s="75">
        <v>13001</v>
      </c>
      <c r="F84" s="74" t="s">
        <v>174</v>
      </c>
      <c r="G84" s="75">
        <v>13113</v>
      </c>
      <c r="H84" s="20">
        <v>442.02</v>
      </c>
      <c r="I84" s="76">
        <f t="shared" si="24"/>
        <v>69.661705308727377</v>
      </c>
      <c r="J84" s="76" t="str">
        <f t="shared" si="25"/>
        <v>Baja</v>
      </c>
      <c r="K84" s="77">
        <v>3.9</v>
      </c>
      <c r="L84" s="76">
        <f t="shared" si="26"/>
        <v>11.682242990654204</v>
      </c>
      <c r="M84" s="76">
        <f t="shared" si="27"/>
        <v>0.42</v>
      </c>
      <c r="N84" s="20">
        <v>947.26</v>
      </c>
      <c r="O84" s="76">
        <f t="shared" si="28"/>
        <v>92.805037158476324</v>
      </c>
      <c r="P84" s="76" t="str">
        <f t="shared" si="29"/>
        <v>Nula</v>
      </c>
      <c r="Q84" s="20">
        <v>11.94</v>
      </c>
      <c r="R84" s="76">
        <f t="shared" si="30"/>
        <v>18.01050355267223</v>
      </c>
      <c r="S84" s="76">
        <f t="shared" si="31"/>
        <v>0.94</v>
      </c>
      <c r="T84" s="20">
        <v>52.83</v>
      </c>
      <c r="U84" s="76">
        <f t="shared" si="44"/>
        <v>42.375748113453021</v>
      </c>
      <c r="V84" s="76">
        <f t="shared" si="45"/>
        <v>0.11</v>
      </c>
      <c r="W84" s="77">
        <v>99.99</v>
      </c>
      <c r="X84" s="76">
        <f t="shared" si="46"/>
        <v>99.989942673237451</v>
      </c>
      <c r="Y84" s="76">
        <f t="shared" si="47"/>
        <v>0.77</v>
      </c>
      <c r="Z84" s="70">
        <v>13.99</v>
      </c>
      <c r="AA84" s="76">
        <f t="shared" si="32"/>
        <v>73.134328358208947</v>
      </c>
      <c r="AB84" s="76" t="str">
        <f t="shared" si="33"/>
        <v>Nula</v>
      </c>
      <c r="AC84" s="77">
        <v>1212.69</v>
      </c>
      <c r="AD84" s="76">
        <f t="shared" si="34"/>
        <v>91.201462125515576</v>
      </c>
      <c r="AE84" s="76" t="str">
        <f t="shared" si="35"/>
        <v>Nula</v>
      </c>
      <c r="AF84" s="20">
        <v>2.16</v>
      </c>
      <c r="AG84" s="76">
        <f t="shared" si="36"/>
        <v>3.2964267740312025</v>
      </c>
      <c r="AH84" s="76">
        <f t="shared" si="37"/>
        <v>7.0000000000000007E-2</v>
      </c>
      <c r="AI84" s="77">
        <v>801.67</v>
      </c>
      <c r="AJ84" s="76">
        <f t="shared" si="38"/>
        <v>84.186845126656252</v>
      </c>
      <c r="AK84" s="76" t="str">
        <f t="shared" si="39"/>
        <v>Nula</v>
      </c>
      <c r="AL84" s="20">
        <v>0.56999999999999995</v>
      </c>
      <c r="AM84" s="76">
        <f t="shared" si="40"/>
        <v>32.743362831858398</v>
      </c>
      <c r="AN84" s="76" t="str">
        <f t="shared" si="41"/>
        <v>Alta</v>
      </c>
      <c r="AO84" s="78">
        <v>989.27</v>
      </c>
      <c r="AP84" s="76">
        <f t="shared" si="42"/>
        <v>75.755774489087614</v>
      </c>
      <c r="AQ84" s="76" t="str">
        <f t="shared" si="43"/>
        <v>Alta</v>
      </c>
    </row>
    <row r="85" spans="1:43" x14ac:dyDescent="0.2">
      <c r="A85" s="74" t="s">
        <v>160</v>
      </c>
      <c r="B85" s="74" t="s">
        <v>161</v>
      </c>
      <c r="C85" s="23" t="s">
        <v>162</v>
      </c>
      <c r="D85" s="74" t="s">
        <v>162</v>
      </c>
      <c r="E85" s="75">
        <v>13001</v>
      </c>
      <c r="F85" s="74" t="s">
        <v>175</v>
      </c>
      <c r="G85" s="75">
        <v>13114</v>
      </c>
      <c r="H85" s="20">
        <v>330.57</v>
      </c>
      <c r="I85" s="76">
        <f t="shared" si="24"/>
        <v>82.096713007386256</v>
      </c>
      <c r="J85" s="76" t="str">
        <f t="shared" si="25"/>
        <v>Nula</v>
      </c>
      <c r="K85" s="77">
        <v>3.18</v>
      </c>
      <c r="L85" s="76">
        <f t="shared" si="26"/>
        <v>8.6236193712829223</v>
      </c>
      <c r="M85" s="76">
        <f t="shared" si="27"/>
        <v>0.27</v>
      </c>
      <c r="N85" s="20">
        <v>932.81</v>
      </c>
      <c r="O85" s="76">
        <f t="shared" si="28"/>
        <v>92.925657170379722</v>
      </c>
      <c r="P85" s="76" t="str">
        <f t="shared" si="29"/>
        <v>Nula</v>
      </c>
      <c r="Q85" s="20">
        <v>2.52</v>
      </c>
      <c r="R85" s="76">
        <f t="shared" si="30"/>
        <v>3.4599938214396051</v>
      </c>
      <c r="S85" s="76">
        <f t="shared" si="31"/>
        <v>0.54</v>
      </c>
      <c r="T85" s="20">
        <v>73.87</v>
      </c>
      <c r="U85" s="76">
        <f t="shared" si="44"/>
        <v>69.750195160031225</v>
      </c>
      <c r="V85" s="76">
        <f t="shared" si="45"/>
        <v>0.4</v>
      </c>
      <c r="W85" s="77">
        <v>100</v>
      </c>
      <c r="X85" s="76">
        <f t="shared" si="46"/>
        <v>100</v>
      </c>
      <c r="Y85" s="76">
        <f t="shared" si="47"/>
        <v>0.78</v>
      </c>
      <c r="Z85" s="70">
        <v>4.87</v>
      </c>
      <c r="AA85" s="76">
        <f t="shared" si="32"/>
        <v>20.780711825487941</v>
      </c>
      <c r="AB85" s="76" t="str">
        <f t="shared" si="33"/>
        <v>Alta</v>
      </c>
      <c r="AC85" s="77">
        <v>2149.59</v>
      </c>
      <c r="AD85" s="76">
        <f t="shared" si="34"/>
        <v>81.945614858356592</v>
      </c>
      <c r="AE85" s="76" t="str">
        <f t="shared" si="35"/>
        <v>Media</v>
      </c>
      <c r="AF85" s="20">
        <v>4.67</v>
      </c>
      <c r="AG85" s="76">
        <f t="shared" si="36"/>
        <v>9.6124811273276283</v>
      </c>
      <c r="AH85" s="76">
        <f t="shared" si="37"/>
        <v>0.12</v>
      </c>
      <c r="AI85" s="77">
        <v>1409.27</v>
      </c>
      <c r="AJ85" s="76">
        <f t="shared" si="38"/>
        <v>63.237793798722237</v>
      </c>
      <c r="AK85" s="76" t="str">
        <f t="shared" si="39"/>
        <v>Alta</v>
      </c>
      <c r="AL85" s="20">
        <v>0.22</v>
      </c>
      <c r="AM85" s="76">
        <f t="shared" si="40"/>
        <v>1.7699115044247777</v>
      </c>
      <c r="AN85" s="76" t="str">
        <f t="shared" si="41"/>
        <v>Alta</v>
      </c>
      <c r="AO85" s="78">
        <v>2310.4299999999998</v>
      </c>
      <c r="AP85" s="76">
        <f t="shared" si="42"/>
        <v>25.089833907937987</v>
      </c>
      <c r="AQ85" s="76" t="str">
        <f t="shared" si="43"/>
        <v>Alta</v>
      </c>
    </row>
    <row r="86" spans="1:43" x14ac:dyDescent="0.2">
      <c r="A86" s="74" t="s">
        <v>160</v>
      </c>
      <c r="B86" s="74" t="s">
        <v>161</v>
      </c>
      <c r="C86" s="23" t="s">
        <v>162</v>
      </c>
      <c r="D86" s="74" t="s">
        <v>162</v>
      </c>
      <c r="E86" s="75">
        <v>13001</v>
      </c>
      <c r="F86" s="74" t="s">
        <v>176</v>
      </c>
      <c r="G86" s="75">
        <v>13115</v>
      </c>
      <c r="H86" s="20">
        <v>475.15</v>
      </c>
      <c r="I86" s="76">
        <f t="shared" si="24"/>
        <v>65.965233302836225</v>
      </c>
      <c r="J86" s="76" t="str">
        <f t="shared" si="25"/>
        <v>Baja</v>
      </c>
      <c r="K86" s="77">
        <v>9.4700000000000006</v>
      </c>
      <c r="L86" s="76">
        <f t="shared" si="26"/>
        <v>35.344095157179268</v>
      </c>
      <c r="M86" s="76">
        <f t="shared" si="27"/>
        <v>0.94</v>
      </c>
      <c r="N86" s="20">
        <v>1545.93</v>
      </c>
      <c r="O86" s="76">
        <f t="shared" si="28"/>
        <v>87.807695807181602</v>
      </c>
      <c r="P86" s="76" t="str">
        <f t="shared" si="29"/>
        <v>Nula</v>
      </c>
      <c r="Q86" s="20">
        <v>9.7799999999999994</v>
      </c>
      <c r="R86" s="76">
        <f t="shared" si="30"/>
        <v>14.674080939141181</v>
      </c>
      <c r="S86" s="76">
        <f t="shared" si="31"/>
        <v>0.9</v>
      </c>
      <c r="T86" s="20">
        <v>64.2</v>
      </c>
      <c r="U86" s="76">
        <f t="shared" si="44"/>
        <v>57.168878480353889</v>
      </c>
      <c r="V86" s="76">
        <f t="shared" si="45"/>
        <v>0.25</v>
      </c>
      <c r="W86" s="77">
        <v>93.3</v>
      </c>
      <c r="X86" s="76">
        <f t="shared" si="46"/>
        <v>93.261591069093825</v>
      </c>
      <c r="Y86" s="76">
        <f t="shared" si="47"/>
        <v>0.56999999999999995</v>
      </c>
      <c r="Z86" s="70">
        <v>15.21</v>
      </c>
      <c r="AA86" s="76">
        <f t="shared" si="32"/>
        <v>80.137772675086097</v>
      </c>
      <c r="AB86" s="76" t="str">
        <f t="shared" si="33"/>
        <v>Nula</v>
      </c>
      <c r="AC86" s="77">
        <v>2902.52</v>
      </c>
      <c r="AD86" s="76">
        <f t="shared" si="34"/>
        <v>74.507248882412512</v>
      </c>
      <c r="AE86" s="76" t="str">
        <f t="shared" si="35"/>
        <v>Alta</v>
      </c>
      <c r="AF86" s="20">
        <v>11.45</v>
      </c>
      <c r="AG86" s="76">
        <f t="shared" si="36"/>
        <v>26.673376950176145</v>
      </c>
      <c r="AH86" s="76">
        <f t="shared" si="37"/>
        <v>0.53</v>
      </c>
      <c r="AI86" s="77">
        <v>3243.4</v>
      </c>
      <c r="AJ86" s="76">
        <f t="shared" si="38"/>
        <v>0</v>
      </c>
      <c r="AK86" s="76" t="str">
        <f t="shared" si="39"/>
        <v>Alta</v>
      </c>
      <c r="AL86" s="20">
        <v>0.33</v>
      </c>
      <c r="AM86" s="76">
        <f t="shared" si="40"/>
        <v>11.504424778761061</v>
      </c>
      <c r="AN86" s="76" t="str">
        <f t="shared" si="41"/>
        <v>Alta</v>
      </c>
      <c r="AO86" s="78">
        <v>2964.67</v>
      </c>
      <c r="AP86" s="76">
        <f t="shared" si="42"/>
        <v>0</v>
      </c>
      <c r="AQ86" s="76" t="str">
        <f t="shared" si="43"/>
        <v>Alta</v>
      </c>
    </row>
    <row r="87" spans="1:43" x14ac:dyDescent="0.2">
      <c r="A87" s="74" t="s">
        <v>160</v>
      </c>
      <c r="B87" s="74" t="s">
        <v>161</v>
      </c>
      <c r="C87" s="23" t="s">
        <v>162</v>
      </c>
      <c r="D87" s="74" t="s">
        <v>162</v>
      </c>
      <c r="E87" s="75">
        <v>13001</v>
      </c>
      <c r="F87" s="74" t="s">
        <v>177</v>
      </c>
      <c r="G87" s="75">
        <v>13116</v>
      </c>
      <c r="H87" s="20">
        <v>213.77</v>
      </c>
      <c r="I87" s="76">
        <f t="shared" si="24"/>
        <v>95.128645705487244</v>
      </c>
      <c r="J87" s="76" t="str">
        <f t="shared" si="25"/>
        <v>Nula</v>
      </c>
      <c r="K87" s="77">
        <v>2.52</v>
      </c>
      <c r="L87" s="76">
        <f t="shared" si="26"/>
        <v>5.8198810535259122</v>
      </c>
      <c r="M87" s="76">
        <f t="shared" si="27"/>
        <v>0.14000000000000001</v>
      </c>
      <c r="N87" s="20">
        <v>825.1</v>
      </c>
      <c r="O87" s="76">
        <f t="shared" si="28"/>
        <v>93.824756234885982</v>
      </c>
      <c r="P87" s="76" t="str">
        <f t="shared" si="29"/>
        <v>Nula</v>
      </c>
      <c r="Q87" s="20">
        <v>2.04</v>
      </c>
      <c r="R87" s="76">
        <f t="shared" si="30"/>
        <v>2.718566573988261</v>
      </c>
      <c r="S87" s="76">
        <f t="shared" si="31"/>
        <v>0.43</v>
      </c>
      <c r="T87" s="20">
        <v>92.07</v>
      </c>
      <c r="U87" s="76">
        <f t="shared" si="44"/>
        <v>93.42961228207129</v>
      </c>
      <c r="V87" s="76">
        <f t="shared" si="45"/>
        <v>0.9</v>
      </c>
      <c r="W87" s="77">
        <v>100</v>
      </c>
      <c r="X87" s="76">
        <f t="shared" si="46"/>
        <v>100</v>
      </c>
      <c r="Y87" s="76">
        <f t="shared" si="47"/>
        <v>0.78</v>
      </c>
      <c r="Z87" s="70">
        <v>4.3600000000000003</v>
      </c>
      <c r="AA87" s="76">
        <f t="shared" si="32"/>
        <v>17.853042479908154</v>
      </c>
      <c r="AB87" s="76" t="str">
        <f t="shared" si="33"/>
        <v>Alta</v>
      </c>
      <c r="AC87" s="77">
        <v>796.56</v>
      </c>
      <c r="AD87" s="76">
        <f t="shared" si="34"/>
        <v>95.312504630887403</v>
      </c>
      <c r="AE87" s="76" t="str">
        <f t="shared" si="35"/>
        <v>Nula</v>
      </c>
      <c r="AF87" s="20">
        <v>15.98</v>
      </c>
      <c r="AG87" s="76">
        <f t="shared" si="36"/>
        <v>38.072471061902363</v>
      </c>
      <c r="AH87" s="76">
        <f t="shared" si="37"/>
        <v>0.72</v>
      </c>
      <c r="AI87" s="77">
        <v>344.22</v>
      </c>
      <c r="AJ87" s="76">
        <f t="shared" si="38"/>
        <v>99.958970752007502</v>
      </c>
      <c r="AK87" s="76" t="str">
        <f t="shared" si="39"/>
        <v>Nula</v>
      </c>
      <c r="AL87" s="20">
        <v>0.67</v>
      </c>
      <c r="AM87" s="76">
        <f t="shared" si="40"/>
        <v>41.592920353982294</v>
      </c>
      <c r="AN87" s="76" t="str">
        <f t="shared" si="41"/>
        <v>Alta</v>
      </c>
      <c r="AO87" s="78">
        <v>389.24</v>
      </c>
      <c r="AP87" s="76">
        <f t="shared" si="42"/>
        <v>98.766677276719122</v>
      </c>
      <c r="AQ87" s="76" t="str">
        <f t="shared" si="43"/>
        <v>Nula</v>
      </c>
    </row>
    <row r="88" spans="1:43" x14ac:dyDescent="0.2">
      <c r="A88" s="74" t="s">
        <v>160</v>
      </c>
      <c r="B88" s="74" t="s">
        <v>161</v>
      </c>
      <c r="C88" s="23" t="s">
        <v>162</v>
      </c>
      <c r="D88" s="74" t="s">
        <v>162</v>
      </c>
      <c r="E88" s="75">
        <v>13001</v>
      </c>
      <c r="F88" s="74" t="s">
        <v>178</v>
      </c>
      <c r="G88" s="75">
        <v>13117</v>
      </c>
      <c r="H88" s="20">
        <v>197.15</v>
      </c>
      <c r="I88" s="76">
        <f t="shared" si="24"/>
        <v>96.983018320576619</v>
      </c>
      <c r="J88" s="76" t="str">
        <f t="shared" si="25"/>
        <v>Nula</v>
      </c>
      <c r="K88" s="77">
        <v>1.84</v>
      </c>
      <c r="L88" s="76">
        <f t="shared" si="26"/>
        <v>2.9311809685641466</v>
      </c>
      <c r="M88" s="76">
        <f t="shared" si="27"/>
        <v>0.04</v>
      </c>
      <c r="N88" s="20">
        <v>597.67999999999995</v>
      </c>
      <c r="O88" s="76">
        <f t="shared" si="28"/>
        <v>95.723123231915139</v>
      </c>
      <c r="P88" s="76" t="str">
        <f t="shared" si="29"/>
        <v>Nula</v>
      </c>
      <c r="Q88" s="20">
        <v>1.44</v>
      </c>
      <c r="R88" s="76">
        <f t="shared" si="30"/>
        <v>1.7917825146740809</v>
      </c>
      <c r="S88" s="76">
        <f t="shared" si="31"/>
        <v>0.34</v>
      </c>
      <c r="T88" s="20">
        <v>95.41</v>
      </c>
      <c r="U88" s="76">
        <f t="shared" si="44"/>
        <v>97.775175644028096</v>
      </c>
      <c r="V88" s="76">
        <f t="shared" si="45"/>
        <v>0.97</v>
      </c>
      <c r="W88" s="77">
        <v>100</v>
      </c>
      <c r="X88" s="76">
        <f t="shared" si="46"/>
        <v>100</v>
      </c>
      <c r="Y88" s="76">
        <f t="shared" si="47"/>
        <v>0.78</v>
      </c>
      <c r="Z88" s="70">
        <v>3.2</v>
      </c>
      <c r="AA88" s="76">
        <f t="shared" si="32"/>
        <v>11.194029850746269</v>
      </c>
      <c r="AB88" s="76" t="str">
        <f t="shared" si="33"/>
        <v>Alta</v>
      </c>
      <c r="AC88" s="77">
        <v>722.95</v>
      </c>
      <c r="AD88" s="76">
        <f t="shared" si="34"/>
        <v>96.039714490355394</v>
      </c>
      <c r="AE88" s="76" t="str">
        <f t="shared" si="35"/>
        <v>Nula</v>
      </c>
      <c r="AF88" s="20">
        <v>27.95</v>
      </c>
      <c r="AG88" s="76">
        <f t="shared" si="36"/>
        <v>68.193256165072967</v>
      </c>
      <c r="AH88" s="76">
        <f t="shared" si="37"/>
        <v>0.92</v>
      </c>
      <c r="AI88" s="77">
        <v>343.03</v>
      </c>
      <c r="AJ88" s="76">
        <f t="shared" si="38"/>
        <v>100</v>
      </c>
      <c r="AK88" s="76" t="str">
        <f t="shared" si="39"/>
        <v>Nula</v>
      </c>
      <c r="AL88" s="20">
        <v>0.76</v>
      </c>
      <c r="AM88" s="76">
        <f t="shared" si="40"/>
        <v>49.557522123893804</v>
      </c>
      <c r="AN88" s="76" t="str">
        <f t="shared" si="41"/>
        <v>Alta</v>
      </c>
      <c r="AO88" s="78">
        <v>438.75</v>
      </c>
      <c r="AP88" s="76">
        <f t="shared" si="42"/>
        <v>96.867989216096078</v>
      </c>
      <c r="AQ88" s="76" t="str">
        <f t="shared" si="43"/>
        <v>Baja</v>
      </c>
    </row>
    <row r="89" spans="1:43" x14ac:dyDescent="0.2">
      <c r="A89" s="74" t="s">
        <v>160</v>
      </c>
      <c r="B89" s="74" t="s">
        <v>161</v>
      </c>
      <c r="C89" s="23" t="s">
        <v>162</v>
      </c>
      <c r="D89" s="74" t="s">
        <v>162</v>
      </c>
      <c r="E89" s="75">
        <v>13001</v>
      </c>
      <c r="F89" s="74" t="s">
        <v>179</v>
      </c>
      <c r="G89" s="75">
        <v>13118</v>
      </c>
      <c r="H89" s="20">
        <v>238.16</v>
      </c>
      <c r="I89" s="76">
        <f t="shared" si="24"/>
        <v>92.407337156628657</v>
      </c>
      <c r="J89" s="76" t="str">
        <f t="shared" si="25"/>
        <v>Nula</v>
      </c>
      <c r="K89" s="77">
        <v>2.98</v>
      </c>
      <c r="L89" s="76">
        <f t="shared" si="26"/>
        <v>7.7740016992353436</v>
      </c>
      <c r="M89" s="76">
        <f t="shared" si="27"/>
        <v>0.22</v>
      </c>
      <c r="N89" s="20">
        <v>833.95</v>
      </c>
      <c r="O89" s="76">
        <f t="shared" si="28"/>
        <v>93.750881694723688</v>
      </c>
      <c r="P89" s="76" t="str">
        <f t="shared" si="29"/>
        <v>Nula</v>
      </c>
      <c r="Q89" s="20">
        <v>1.56</v>
      </c>
      <c r="R89" s="76">
        <f t="shared" si="30"/>
        <v>1.977139326536917</v>
      </c>
      <c r="S89" s="76">
        <f t="shared" si="31"/>
        <v>0.37</v>
      </c>
      <c r="T89" s="20">
        <v>86.37</v>
      </c>
      <c r="U89" s="76">
        <f t="shared" si="44"/>
        <v>86.013531095498308</v>
      </c>
      <c r="V89" s="76">
        <f t="shared" si="45"/>
        <v>0.77</v>
      </c>
      <c r="W89" s="77">
        <v>100</v>
      </c>
      <c r="X89" s="76">
        <f t="shared" si="46"/>
        <v>100</v>
      </c>
      <c r="Y89" s="76">
        <f t="shared" si="47"/>
        <v>0.78</v>
      </c>
      <c r="Z89" s="70">
        <v>4.1399999999999997</v>
      </c>
      <c r="AA89" s="76">
        <f t="shared" si="32"/>
        <v>16.590126291618823</v>
      </c>
      <c r="AB89" s="76" t="str">
        <f t="shared" si="33"/>
        <v>Alta</v>
      </c>
      <c r="AC89" s="77">
        <v>1112.67</v>
      </c>
      <c r="AD89" s="76">
        <f t="shared" si="34"/>
        <v>92.189582355701546</v>
      </c>
      <c r="AE89" s="76" t="str">
        <f t="shared" si="35"/>
        <v>Nula</v>
      </c>
      <c r="AF89" s="20">
        <v>10.64</v>
      </c>
      <c r="AG89" s="76">
        <f t="shared" si="36"/>
        <v>24.635128334172119</v>
      </c>
      <c r="AH89" s="76">
        <f t="shared" si="37"/>
        <v>0.45</v>
      </c>
      <c r="AI89" s="77">
        <v>520.77</v>
      </c>
      <c r="AJ89" s="76">
        <f t="shared" si="38"/>
        <v>93.871816354465125</v>
      </c>
      <c r="AK89" s="76" t="str">
        <f t="shared" si="39"/>
        <v>Nula</v>
      </c>
      <c r="AL89" s="20">
        <v>0.67</v>
      </c>
      <c r="AM89" s="76">
        <f t="shared" si="40"/>
        <v>41.592920353982294</v>
      </c>
      <c r="AN89" s="76" t="str">
        <f t="shared" si="41"/>
        <v>Alta</v>
      </c>
      <c r="AO89" s="78">
        <v>552.96</v>
      </c>
      <c r="AP89" s="76">
        <f t="shared" si="42"/>
        <v>92.488082865787945</v>
      </c>
      <c r="AQ89" s="76" t="str">
        <f t="shared" si="43"/>
        <v>Baja</v>
      </c>
    </row>
    <row r="90" spans="1:43" x14ac:dyDescent="0.2">
      <c r="A90" s="74" t="s">
        <v>160</v>
      </c>
      <c r="B90" s="74" t="s">
        <v>161</v>
      </c>
      <c r="C90" s="23" t="s">
        <v>162</v>
      </c>
      <c r="D90" s="74" t="s">
        <v>162</v>
      </c>
      <c r="E90" s="75">
        <v>13001</v>
      </c>
      <c r="F90" s="74" t="s">
        <v>180</v>
      </c>
      <c r="G90" s="75">
        <v>13119</v>
      </c>
      <c r="H90" s="20">
        <v>170.11</v>
      </c>
      <c r="I90" s="76">
        <f t="shared" si="24"/>
        <v>100</v>
      </c>
      <c r="J90" s="76" t="str">
        <f t="shared" si="25"/>
        <v>Nula</v>
      </c>
      <c r="K90" s="77">
        <v>3.57</v>
      </c>
      <c r="L90" s="76">
        <f t="shared" si="26"/>
        <v>10.2803738317757</v>
      </c>
      <c r="M90" s="76">
        <f t="shared" si="27"/>
        <v>0.35</v>
      </c>
      <c r="N90" s="20">
        <v>814.08</v>
      </c>
      <c r="O90" s="76">
        <f t="shared" si="28"/>
        <v>93.916744645347947</v>
      </c>
      <c r="P90" s="76" t="str">
        <f t="shared" si="29"/>
        <v>Nula</v>
      </c>
      <c r="Q90" s="20">
        <v>2.0499999999999998</v>
      </c>
      <c r="R90" s="76">
        <f t="shared" si="30"/>
        <v>2.7340129749768303</v>
      </c>
      <c r="S90" s="76">
        <f t="shared" si="31"/>
        <v>0.44</v>
      </c>
      <c r="T90" s="20">
        <v>97.12</v>
      </c>
      <c r="U90" s="76">
        <f t="shared" si="44"/>
        <v>100</v>
      </c>
      <c r="V90" s="76">
        <f t="shared" si="45"/>
        <v>0.99</v>
      </c>
      <c r="W90" s="77">
        <v>99.58</v>
      </c>
      <c r="X90" s="76">
        <f t="shared" si="46"/>
        <v>99.577592275973046</v>
      </c>
      <c r="Y90" s="76">
        <f t="shared" si="47"/>
        <v>0.71</v>
      </c>
      <c r="Z90" s="70">
        <v>5.5</v>
      </c>
      <c r="AA90" s="76">
        <f t="shared" si="32"/>
        <v>24.397244546498275</v>
      </c>
      <c r="AB90" s="76" t="str">
        <f t="shared" si="33"/>
        <v>Alta</v>
      </c>
      <c r="AC90" s="77">
        <v>1183.3800000000001</v>
      </c>
      <c r="AD90" s="76">
        <f t="shared" si="34"/>
        <v>91.491022252957606</v>
      </c>
      <c r="AE90" s="76" t="str">
        <f t="shared" si="35"/>
        <v>Nula</v>
      </c>
      <c r="AF90" s="20">
        <v>4.95</v>
      </c>
      <c r="AG90" s="76">
        <f t="shared" si="36"/>
        <v>10.31706089582285</v>
      </c>
      <c r="AH90" s="76">
        <f t="shared" si="37"/>
        <v>0.13</v>
      </c>
      <c r="AI90" s="77">
        <v>524.45000000000005</v>
      </c>
      <c r="AJ90" s="76">
        <f t="shared" si="38"/>
        <v>93.744935990925299</v>
      </c>
      <c r="AK90" s="76" t="str">
        <f t="shared" si="39"/>
        <v>Nula</v>
      </c>
      <c r="AL90" s="20">
        <v>0.89</v>
      </c>
      <c r="AM90" s="76">
        <f t="shared" si="40"/>
        <v>61.06194690265486</v>
      </c>
      <c r="AN90" s="76" t="str">
        <f t="shared" si="41"/>
        <v>Media</v>
      </c>
      <c r="AO90" s="78">
        <v>854.81</v>
      </c>
      <c r="AP90" s="76">
        <f t="shared" si="42"/>
        <v>80.912259979521309</v>
      </c>
      <c r="AQ90" s="76" t="str">
        <f t="shared" si="43"/>
        <v>Alta</v>
      </c>
    </row>
    <row r="91" spans="1:43" x14ac:dyDescent="0.2">
      <c r="A91" s="74" t="s">
        <v>160</v>
      </c>
      <c r="B91" s="74" t="s">
        <v>161</v>
      </c>
      <c r="C91" s="23" t="s">
        <v>162</v>
      </c>
      <c r="D91" s="74" t="s">
        <v>162</v>
      </c>
      <c r="E91" s="75">
        <v>13001</v>
      </c>
      <c r="F91" s="74" t="s">
        <v>181</v>
      </c>
      <c r="G91" s="75">
        <v>13120</v>
      </c>
      <c r="H91" s="20">
        <v>349.66</v>
      </c>
      <c r="I91" s="76">
        <f t="shared" si="24"/>
        <v>79.966750719657242</v>
      </c>
      <c r="J91" s="76" t="str">
        <f t="shared" si="25"/>
        <v>Nula</v>
      </c>
      <c r="K91" s="77">
        <v>2.2799999999999998</v>
      </c>
      <c r="L91" s="76">
        <f t="shared" si="26"/>
        <v>4.8003398470688179</v>
      </c>
      <c r="M91" s="76">
        <f t="shared" si="27"/>
        <v>0.1</v>
      </c>
      <c r="N91" s="20">
        <v>1087.08</v>
      </c>
      <c r="O91" s="76">
        <f t="shared" si="28"/>
        <v>91.637902897968829</v>
      </c>
      <c r="P91" s="76" t="str">
        <f t="shared" si="29"/>
        <v>Nula</v>
      </c>
      <c r="Q91" s="20">
        <v>1</v>
      </c>
      <c r="R91" s="76">
        <f t="shared" si="30"/>
        <v>1.1121408711770158</v>
      </c>
      <c r="S91" s="76">
        <f t="shared" si="31"/>
        <v>0.17</v>
      </c>
      <c r="T91" s="20">
        <v>63.2</v>
      </c>
      <c r="U91" s="76">
        <f t="shared" si="44"/>
        <v>55.867811605516522</v>
      </c>
      <c r="V91" s="76">
        <f t="shared" si="45"/>
        <v>0.22</v>
      </c>
      <c r="W91" s="77">
        <v>100</v>
      </c>
      <c r="X91" s="76">
        <f t="shared" si="46"/>
        <v>100</v>
      </c>
      <c r="Y91" s="76">
        <f t="shared" si="47"/>
        <v>0.78</v>
      </c>
      <c r="Z91" s="70">
        <v>2.44</v>
      </c>
      <c r="AA91" s="76">
        <f t="shared" si="32"/>
        <v>6.8312284730195172</v>
      </c>
      <c r="AB91" s="76" t="str">
        <f t="shared" si="33"/>
        <v>Alta</v>
      </c>
      <c r="AC91" s="77">
        <v>1087.1099999999999</v>
      </c>
      <c r="AD91" s="76">
        <f t="shared" si="34"/>
        <v>92.442095383931431</v>
      </c>
      <c r="AE91" s="76" t="str">
        <f t="shared" si="35"/>
        <v>Nula</v>
      </c>
      <c r="AF91" s="20">
        <v>1.1499999999999999</v>
      </c>
      <c r="AG91" s="76">
        <f t="shared" si="36"/>
        <v>0.7549068948163058</v>
      </c>
      <c r="AH91" s="76">
        <f t="shared" si="37"/>
        <v>0.01</v>
      </c>
      <c r="AI91" s="77">
        <v>541.4</v>
      </c>
      <c r="AJ91" s="76">
        <f t="shared" si="38"/>
        <v>93.160527794729646</v>
      </c>
      <c r="AK91" s="76" t="str">
        <f t="shared" si="39"/>
        <v>Nula</v>
      </c>
      <c r="AL91" s="20">
        <v>0.7</v>
      </c>
      <c r="AM91" s="76">
        <f t="shared" si="40"/>
        <v>44.247787610619461</v>
      </c>
      <c r="AN91" s="76" t="str">
        <f t="shared" si="41"/>
        <v>Alta</v>
      </c>
      <c r="AO91" s="78">
        <v>899.22</v>
      </c>
      <c r="AP91" s="76">
        <f t="shared" si="42"/>
        <v>79.209154813448421</v>
      </c>
      <c r="AQ91" s="76" t="str">
        <f t="shared" si="43"/>
        <v>Alta</v>
      </c>
    </row>
    <row r="92" spans="1:43" x14ac:dyDescent="0.2">
      <c r="A92" s="74" t="s">
        <v>160</v>
      </c>
      <c r="B92" s="74" t="s">
        <v>161</v>
      </c>
      <c r="C92" s="23" t="s">
        <v>162</v>
      </c>
      <c r="D92" s="74" t="s">
        <v>162</v>
      </c>
      <c r="E92" s="75">
        <v>13001</v>
      </c>
      <c r="F92" s="74" t="s">
        <v>182</v>
      </c>
      <c r="G92" s="75">
        <v>13121</v>
      </c>
      <c r="H92" s="20">
        <v>260.62</v>
      </c>
      <c r="I92" s="76">
        <f t="shared" si="24"/>
        <v>89.901367906634235</v>
      </c>
      <c r="J92" s="76" t="str">
        <f t="shared" si="25"/>
        <v>Nula</v>
      </c>
      <c r="K92" s="77">
        <v>2.08</v>
      </c>
      <c r="L92" s="76">
        <f t="shared" si="26"/>
        <v>3.9507221750212405</v>
      </c>
      <c r="M92" s="76">
        <f t="shared" si="27"/>
        <v>0.06</v>
      </c>
      <c r="N92" s="20">
        <v>772.79</v>
      </c>
      <c r="O92" s="76">
        <f t="shared" si="28"/>
        <v>94.261409025381951</v>
      </c>
      <c r="P92" s="76" t="str">
        <f t="shared" si="29"/>
        <v>Nula</v>
      </c>
      <c r="Q92" s="20">
        <v>3.48</v>
      </c>
      <c r="R92" s="76">
        <f t="shared" si="30"/>
        <v>4.9428483163422925</v>
      </c>
      <c r="S92" s="76">
        <f t="shared" si="31"/>
        <v>0.64</v>
      </c>
      <c r="T92" s="20">
        <v>85.08</v>
      </c>
      <c r="U92" s="76">
        <f t="shared" si="44"/>
        <v>84.335154826958089</v>
      </c>
      <c r="V92" s="76">
        <f t="shared" si="45"/>
        <v>0.73</v>
      </c>
      <c r="W92" s="77">
        <v>100</v>
      </c>
      <c r="X92" s="76">
        <f t="shared" si="46"/>
        <v>100</v>
      </c>
      <c r="Y92" s="76">
        <f t="shared" si="47"/>
        <v>0.78</v>
      </c>
      <c r="Z92" s="70">
        <v>5.25</v>
      </c>
      <c r="AA92" s="76">
        <f t="shared" si="32"/>
        <v>22.962112514351318</v>
      </c>
      <c r="AB92" s="76" t="str">
        <f t="shared" si="33"/>
        <v>Alta</v>
      </c>
      <c r="AC92" s="77">
        <v>675.41</v>
      </c>
      <c r="AD92" s="76">
        <f t="shared" si="34"/>
        <v>96.509372916100673</v>
      </c>
      <c r="AE92" s="76" t="str">
        <f t="shared" si="35"/>
        <v>Nula</v>
      </c>
      <c r="AF92" s="20">
        <v>26.53</v>
      </c>
      <c r="AG92" s="76">
        <f t="shared" si="36"/>
        <v>64.620030196275792</v>
      </c>
      <c r="AH92" s="76">
        <f t="shared" si="37"/>
        <v>0.91</v>
      </c>
      <c r="AI92" s="77">
        <v>363.57</v>
      </c>
      <c r="AJ92" s="76">
        <f t="shared" si="38"/>
        <v>99.291814492633705</v>
      </c>
      <c r="AK92" s="76" t="str">
        <f t="shared" si="39"/>
        <v>Nula</v>
      </c>
      <c r="AL92" s="20">
        <v>0.93</v>
      </c>
      <c r="AM92" s="76">
        <f t="shared" si="40"/>
        <v>64.601769911504419</v>
      </c>
      <c r="AN92" s="76" t="str">
        <f t="shared" si="41"/>
        <v>Baja</v>
      </c>
      <c r="AO92" s="78">
        <v>412.14</v>
      </c>
      <c r="AP92" s="76">
        <f t="shared" si="42"/>
        <v>97.888471730601822</v>
      </c>
      <c r="AQ92" s="76" t="str">
        <f t="shared" si="43"/>
        <v>Baja</v>
      </c>
    </row>
    <row r="93" spans="1:43" x14ac:dyDescent="0.2">
      <c r="A93" s="74" t="s">
        <v>160</v>
      </c>
      <c r="B93" s="74" t="s">
        <v>161</v>
      </c>
      <c r="C93" s="23" t="s">
        <v>162</v>
      </c>
      <c r="D93" s="74" t="s">
        <v>162</v>
      </c>
      <c r="E93" s="75">
        <v>13001</v>
      </c>
      <c r="F93" s="74" t="s">
        <v>183</v>
      </c>
      <c r="G93" s="75">
        <v>13122</v>
      </c>
      <c r="H93" s="20">
        <v>219.73</v>
      </c>
      <c r="I93" s="76">
        <f t="shared" si="24"/>
        <v>94.46366009863209</v>
      </c>
      <c r="J93" s="76" t="str">
        <f t="shared" si="25"/>
        <v>Nula</v>
      </c>
      <c r="K93" s="77">
        <v>3.61</v>
      </c>
      <c r="L93" s="76">
        <f t="shared" si="26"/>
        <v>10.450297366185216</v>
      </c>
      <c r="M93" s="76">
        <f t="shared" si="27"/>
        <v>0.37</v>
      </c>
      <c r="N93" s="20">
        <v>1008.12</v>
      </c>
      <c r="O93" s="76">
        <f t="shared" si="28"/>
        <v>92.297014049518481</v>
      </c>
      <c r="P93" s="76" t="str">
        <f t="shared" si="29"/>
        <v>Nula</v>
      </c>
      <c r="Q93" s="20">
        <v>2.4300000000000002</v>
      </c>
      <c r="R93" s="76">
        <f t="shared" si="30"/>
        <v>3.3209762125424782</v>
      </c>
      <c r="S93" s="76">
        <f t="shared" si="31"/>
        <v>0.53</v>
      </c>
      <c r="T93" s="20">
        <v>90.24</v>
      </c>
      <c r="U93" s="76">
        <f t="shared" si="44"/>
        <v>91.04865990111891</v>
      </c>
      <c r="V93" s="76">
        <f t="shared" si="45"/>
        <v>0.87</v>
      </c>
      <c r="W93" s="77">
        <v>99.36</v>
      </c>
      <c r="X93" s="76">
        <f t="shared" si="46"/>
        <v>99.35633108719702</v>
      </c>
      <c r="Y93" s="76">
        <f t="shared" si="47"/>
        <v>0.69</v>
      </c>
      <c r="Z93" s="70">
        <v>5.66</v>
      </c>
      <c r="AA93" s="76">
        <f t="shared" si="32"/>
        <v>25.315729047072328</v>
      </c>
      <c r="AB93" s="76" t="str">
        <f t="shared" si="33"/>
        <v>Alta</v>
      </c>
      <c r="AC93" s="77">
        <v>1050.8</v>
      </c>
      <c r="AD93" s="76">
        <f t="shared" si="34"/>
        <v>92.80081009656945</v>
      </c>
      <c r="AE93" s="76" t="str">
        <f t="shared" si="35"/>
        <v>Nula</v>
      </c>
      <c r="AF93" s="20">
        <v>2.2400000000000002</v>
      </c>
      <c r="AG93" s="76">
        <f t="shared" si="36"/>
        <v>3.4977352793155507</v>
      </c>
      <c r="AH93" s="76">
        <f t="shared" si="37"/>
        <v>0.08</v>
      </c>
      <c r="AI93" s="77">
        <v>683.77</v>
      </c>
      <c r="AJ93" s="76">
        <f t="shared" si="38"/>
        <v>88.251843730282687</v>
      </c>
      <c r="AK93" s="76" t="str">
        <f t="shared" si="39"/>
        <v>Nula</v>
      </c>
      <c r="AL93" s="20">
        <v>0.56000000000000005</v>
      </c>
      <c r="AM93" s="76">
        <f t="shared" si="40"/>
        <v>31.858407079646021</v>
      </c>
      <c r="AN93" s="76" t="str">
        <f t="shared" si="41"/>
        <v>Alta</v>
      </c>
      <c r="AO93" s="78">
        <v>660.29</v>
      </c>
      <c r="AP93" s="76">
        <f t="shared" si="42"/>
        <v>88.372021675186659</v>
      </c>
      <c r="AQ93" s="76" t="str">
        <f t="shared" si="43"/>
        <v>Media</v>
      </c>
    </row>
    <row r="94" spans="1:43" x14ac:dyDescent="0.2">
      <c r="A94" s="74" t="s">
        <v>160</v>
      </c>
      <c r="B94" s="74" t="s">
        <v>161</v>
      </c>
      <c r="C94" s="23" t="s">
        <v>162</v>
      </c>
      <c r="D94" s="74" t="s">
        <v>162</v>
      </c>
      <c r="E94" s="75">
        <v>13001</v>
      </c>
      <c r="F94" s="74" t="s">
        <v>184</v>
      </c>
      <c r="G94" s="75">
        <v>13123</v>
      </c>
      <c r="H94" s="20">
        <v>345.05</v>
      </c>
      <c r="I94" s="76">
        <f t="shared" si="24"/>
        <v>80.481110392073745</v>
      </c>
      <c r="J94" s="76" t="str">
        <f t="shared" si="25"/>
        <v>Nula</v>
      </c>
      <c r="K94" s="77">
        <v>2.88</v>
      </c>
      <c r="L94" s="76">
        <f t="shared" si="26"/>
        <v>7.3491928632115542</v>
      </c>
      <c r="M94" s="76">
        <f t="shared" si="27"/>
        <v>0.22</v>
      </c>
      <c r="N94" s="20">
        <v>852.25</v>
      </c>
      <c r="O94" s="76">
        <f t="shared" si="28"/>
        <v>93.598124170998275</v>
      </c>
      <c r="P94" s="76" t="str">
        <f t="shared" si="29"/>
        <v>Nula</v>
      </c>
      <c r="Q94" s="20">
        <v>13.09</v>
      </c>
      <c r="R94" s="76">
        <f t="shared" si="30"/>
        <v>19.786839666357739</v>
      </c>
      <c r="S94" s="76">
        <f t="shared" si="31"/>
        <v>0.95</v>
      </c>
      <c r="T94" s="20">
        <v>64.36</v>
      </c>
      <c r="U94" s="76">
        <f t="shared" si="44"/>
        <v>57.377049180327859</v>
      </c>
      <c r="V94" s="76">
        <f t="shared" si="45"/>
        <v>0.26</v>
      </c>
      <c r="W94" s="77">
        <v>100</v>
      </c>
      <c r="X94" s="76">
        <f t="shared" si="46"/>
        <v>100</v>
      </c>
      <c r="Y94" s="76">
        <f t="shared" si="47"/>
        <v>0.78</v>
      </c>
      <c r="Z94" s="70">
        <v>14.94</v>
      </c>
      <c r="AA94" s="76">
        <f t="shared" si="32"/>
        <v>78.587830080367382</v>
      </c>
      <c r="AB94" s="76" t="str">
        <f t="shared" si="33"/>
        <v>Nula</v>
      </c>
      <c r="AC94" s="77">
        <v>1047.78</v>
      </c>
      <c r="AD94" s="76">
        <f t="shared" si="34"/>
        <v>92.830645360468267</v>
      </c>
      <c r="AE94" s="76" t="str">
        <f t="shared" si="35"/>
        <v>Nula</v>
      </c>
      <c r="AF94" s="20">
        <v>0.85</v>
      </c>
      <c r="AG94" s="76">
        <f t="shared" si="36"/>
        <v>0</v>
      </c>
      <c r="AH94" s="76">
        <f t="shared" si="37"/>
        <v>0</v>
      </c>
      <c r="AI94" s="77">
        <v>695.31</v>
      </c>
      <c r="AJ94" s="76">
        <f t="shared" si="38"/>
        <v>87.853963459834432</v>
      </c>
      <c r="AK94" s="76" t="str">
        <f t="shared" si="39"/>
        <v>Nula</v>
      </c>
      <c r="AL94" s="20">
        <v>0.76</v>
      </c>
      <c r="AM94" s="76">
        <f t="shared" si="40"/>
        <v>49.557522123893804</v>
      </c>
      <c r="AN94" s="76" t="str">
        <f t="shared" si="41"/>
        <v>Alta</v>
      </c>
      <c r="AO94" s="78">
        <v>1785.42</v>
      </c>
      <c r="AP94" s="76">
        <f t="shared" si="42"/>
        <v>45.223750666324072</v>
      </c>
      <c r="AQ94" s="76" t="str">
        <f t="shared" si="43"/>
        <v>Alta</v>
      </c>
    </row>
    <row r="95" spans="1:43" x14ac:dyDescent="0.2">
      <c r="A95" s="74" t="s">
        <v>160</v>
      </c>
      <c r="B95" s="74" t="s">
        <v>161</v>
      </c>
      <c r="C95" s="23" t="s">
        <v>162</v>
      </c>
      <c r="D95" s="74" t="s">
        <v>162</v>
      </c>
      <c r="E95" s="75">
        <v>13001</v>
      </c>
      <c r="F95" s="74" t="s">
        <v>185</v>
      </c>
      <c r="G95" s="75">
        <v>13124</v>
      </c>
      <c r="H95" s="20">
        <v>185.01</v>
      </c>
      <c r="I95" s="76">
        <f t="shared" si="24"/>
        <v>98.337535982862107</v>
      </c>
      <c r="J95" s="76" t="str">
        <f t="shared" si="25"/>
        <v>Nula</v>
      </c>
      <c r="K95" s="77">
        <v>3.57</v>
      </c>
      <c r="L95" s="76">
        <f t="shared" si="26"/>
        <v>10.2803738317757</v>
      </c>
      <c r="M95" s="76">
        <f t="shared" si="27"/>
        <v>0.35</v>
      </c>
      <c r="N95" s="20">
        <v>1180.17</v>
      </c>
      <c r="O95" s="76">
        <f t="shared" si="28"/>
        <v>90.860842904329544</v>
      </c>
      <c r="P95" s="76" t="str">
        <f t="shared" si="29"/>
        <v>Nula</v>
      </c>
      <c r="Q95" s="20">
        <v>1.37</v>
      </c>
      <c r="R95" s="76">
        <f t="shared" si="30"/>
        <v>1.6836577077540937</v>
      </c>
      <c r="S95" s="76">
        <f t="shared" si="31"/>
        <v>0.3</v>
      </c>
      <c r="T95" s="20">
        <v>94.55</v>
      </c>
      <c r="U95" s="76">
        <f t="shared" si="44"/>
        <v>96.656258131667954</v>
      </c>
      <c r="V95" s="76">
        <f t="shared" si="45"/>
        <v>0.94</v>
      </c>
      <c r="W95" s="77">
        <v>97.18</v>
      </c>
      <c r="X95" s="76">
        <f t="shared" si="46"/>
        <v>97.163833852961901</v>
      </c>
      <c r="Y95" s="76">
        <f t="shared" si="47"/>
        <v>0.61</v>
      </c>
      <c r="Z95" s="70">
        <v>4.71</v>
      </c>
      <c r="AA95" s="76">
        <f t="shared" si="32"/>
        <v>19.862227324913889</v>
      </c>
      <c r="AB95" s="76" t="str">
        <f t="shared" si="33"/>
        <v>Alta</v>
      </c>
      <c r="AC95" s="77">
        <v>640.9</v>
      </c>
      <c r="AD95" s="76">
        <f t="shared" si="34"/>
        <v>96.850305021116853</v>
      </c>
      <c r="AE95" s="76" t="str">
        <f t="shared" si="35"/>
        <v>Nula</v>
      </c>
      <c r="AF95" s="20">
        <v>12.15</v>
      </c>
      <c r="AG95" s="76">
        <f t="shared" si="36"/>
        <v>28.434826371414189</v>
      </c>
      <c r="AH95" s="76">
        <f t="shared" si="37"/>
        <v>0.59</v>
      </c>
      <c r="AI95" s="77">
        <v>370.15</v>
      </c>
      <c r="AJ95" s="76">
        <f t="shared" si="38"/>
        <v>99.064946886086958</v>
      </c>
      <c r="AK95" s="76" t="str">
        <f t="shared" si="39"/>
        <v>Nula</v>
      </c>
      <c r="AL95" s="20">
        <v>0.72</v>
      </c>
      <c r="AM95" s="76">
        <f t="shared" si="40"/>
        <v>46.017699115044245</v>
      </c>
      <c r="AN95" s="76" t="str">
        <f t="shared" si="41"/>
        <v>Alta</v>
      </c>
      <c r="AO95" s="78">
        <v>547.02</v>
      </c>
      <c r="AP95" s="76">
        <f t="shared" si="42"/>
        <v>92.715879413558113</v>
      </c>
      <c r="AQ95" s="76" t="str">
        <f t="shared" si="43"/>
        <v>Baja</v>
      </c>
    </row>
    <row r="96" spans="1:43" x14ac:dyDescent="0.2">
      <c r="A96" s="74" t="s">
        <v>160</v>
      </c>
      <c r="B96" s="74" t="s">
        <v>161</v>
      </c>
      <c r="C96" s="23" t="s">
        <v>162</v>
      </c>
      <c r="D96" s="74" t="s">
        <v>162</v>
      </c>
      <c r="E96" s="75">
        <v>13001</v>
      </c>
      <c r="F96" s="74" t="s">
        <v>186</v>
      </c>
      <c r="G96" s="75">
        <v>13125</v>
      </c>
      <c r="H96" s="20">
        <v>206.69</v>
      </c>
      <c r="I96" s="76">
        <f t="shared" si="24"/>
        <v>95.91859505054336</v>
      </c>
      <c r="J96" s="76" t="str">
        <f t="shared" si="25"/>
        <v>Nula</v>
      </c>
      <c r="K96" s="77">
        <v>3.63</v>
      </c>
      <c r="L96" s="76">
        <f t="shared" si="26"/>
        <v>10.535259133389973</v>
      </c>
      <c r="M96" s="76">
        <f t="shared" si="27"/>
        <v>0.38</v>
      </c>
      <c r="N96" s="20">
        <v>1037.81</v>
      </c>
      <c r="O96" s="76">
        <f t="shared" si="28"/>
        <v>92.049179575233907</v>
      </c>
      <c r="P96" s="76" t="str">
        <f t="shared" si="29"/>
        <v>Nula</v>
      </c>
      <c r="Q96" s="20">
        <v>0.61</v>
      </c>
      <c r="R96" s="76">
        <f t="shared" si="30"/>
        <v>0.50973123262279885</v>
      </c>
      <c r="S96" s="76">
        <f t="shared" si="31"/>
        <v>7.0000000000000007E-2</v>
      </c>
      <c r="T96" s="20">
        <v>94.18</v>
      </c>
      <c r="U96" s="76">
        <f t="shared" si="44"/>
        <v>96.174863387978149</v>
      </c>
      <c r="V96" s="76">
        <f t="shared" si="45"/>
        <v>0.94</v>
      </c>
      <c r="W96" s="77">
        <v>99.86</v>
      </c>
      <c r="X96" s="76">
        <f t="shared" si="46"/>
        <v>99.859197425324339</v>
      </c>
      <c r="Y96" s="76">
        <f t="shared" si="47"/>
        <v>0.75</v>
      </c>
      <c r="Z96" s="70">
        <v>4.03</v>
      </c>
      <c r="AA96" s="76">
        <f t="shared" si="32"/>
        <v>15.958668197474166</v>
      </c>
      <c r="AB96" s="76" t="str">
        <f t="shared" si="33"/>
        <v>Alta</v>
      </c>
      <c r="AC96" s="77">
        <v>880.77</v>
      </c>
      <c r="AD96" s="76">
        <f t="shared" si="34"/>
        <v>94.480574970979774</v>
      </c>
      <c r="AE96" s="76" t="str">
        <f t="shared" si="35"/>
        <v>Nula</v>
      </c>
      <c r="AF96" s="20">
        <v>7.25</v>
      </c>
      <c r="AG96" s="76">
        <f t="shared" si="36"/>
        <v>16.104680422747862</v>
      </c>
      <c r="AH96" s="76">
        <f t="shared" si="37"/>
        <v>0.27</v>
      </c>
      <c r="AI96" s="77">
        <v>612.78</v>
      </c>
      <c r="AJ96" s="76">
        <f t="shared" si="38"/>
        <v>90.699462482372937</v>
      </c>
      <c r="AK96" s="76" t="str">
        <f t="shared" si="39"/>
        <v>Nula</v>
      </c>
      <c r="AL96" s="20">
        <v>0.83</v>
      </c>
      <c r="AM96" s="76">
        <f t="shared" si="40"/>
        <v>55.75221238938051</v>
      </c>
      <c r="AN96" s="76" t="str">
        <f t="shared" si="41"/>
        <v>Media</v>
      </c>
      <c r="AO96" s="78">
        <v>644.70000000000005</v>
      </c>
      <c r="AP96" s="76">
        <f t="shared" si="42"/>
        <v>88.96989173911544</v>
      </c>
      <c r="AQ96" s="76" t="str">
        <f t="shared" si="43"/>
        <v>Media</v>
      </c>
    </row>
    <row r="97" spans="1:43" x14ac:dyDescent="0.2">
      <c r="A97" s="74" t="s">
        <v>160</v>
      </c>
      <c r="B97" s="74" t="s">
        <v>161</v>
      </c>
      <c r="C97" s="23" t="s">
        <v>162</v>
      </c>
      <c r="D97" s="74" t="s">
        <v>162</v>
      </c>
      <c r="E97" s="75">
        <v>13001</v>
      </c>
      <c r="F97" s="74" t="s">
        <v>187</v>
      </c>
      <c r="G97" s="75">
        <v>13126</v>
      </c>
      <c r="H97" s="20">
        <v>344.91</v>
      </c>
      <c r="I97" s="76">
        <f t="shared" si="24"/>
        <v>80.496730859348844</v>
      </c>
      <c r="J97" s="76" t="str">
        <f t="shared" si="25"/>
        <v>Nula</v>
      </c>
      <c r="K97" s="77">
        <v>2</v>
      </c>
      <c r="L97" s="76">
        <f t="shared" si="26"/>
        <v>3.6108751062022093</v>
      </c>
      <c r="M97" s="76">
        <f t="shared" si="27"/>
        <v>0.05</v>
      </c>
      <c r="N97" s="20">
        <v>1297.3800000000001</v>
      </c>
      <c r="O97" s="76">
        <f t="shared" si="28"/>
        <v>89.882443485976779</v>
      </c>
      <c r="P97" s="76" t="str">
        <f t="shared" si="29"/>
        <v>Nula</v>
      </c>
      <c r="Q97" s="20">
        <v>2.36</v>
      </c>
      <c r="R97" s="76">
        <f t="shared" si="30"/>
        <v>3.2128514056224904</v>
      </c>
      <c r="S97" s="76">
        <f t="shared" si="31"/>
        <v>0.52</v>
      </c>
      <c r="T97" s="20">
        <v>63.21</v>
      </c>
      <c r="U97" s="76">
        <f t="shared" si="44"/>
        <v>55.880822274264901</v>
      </c>
      <c r="V97" s="76">
        <f t="shared" si="45"/>
        <v>0.23</v>
      </c>
      <c r="W97" s="77">
        <v>100</v>
      </c>
      <c r="X97" s="76">
        <f t="shared" si="46"/>
        <v>100</v>
      </c>
      <c r="Y97" s="76">
        <f t="shared" si="47"/>
        <v>0.78</v>
      </c>
      <c r="Z97" s="70">
        <v>3.63</v>
      </c>
      <c r="AA97" s="76">
        <f t="shared" si="32"/>
        <v>13.662456946039034</v>
      </c>
      <c r="AB97" s="76" t="str">
        <f t="shared" si="33"/>
        <v>Alta</v>
      </c>
      <c r="AC97" s="77">
        <v>778.23</v>
      </c>
      <c r="AD97" s="76">
        <f t="shared" si="34"/>
        <v>95.493590851836302</v>
      </c>
      <c r="AE97" s="76" t="str">
        <f t="shared" si="35"/>
        <v>Nula</v>
      </c>
      <c r="AF97" s="20">
        <v>10.199999999999999</v>
      </c>
      <c r="AG97" s="76">
        <f t="shared" si="36"/>
        <v>23.527931555108204</v>
      </c>
      <c r="AH97" s="76">
        <f t="shared" si="37"/>
        <v>0.42</v>
      </c>
      <c r="AI97" s="77">
        <v>426.47</v>
      </c>
      <c r="AJ97" s="76">
        <f t="shared" si="38"/>
        <v>97.123125670173124</v>
      </c>
      <c r="AK97" s="76" t="str">
        <f t="shared" si="39"/>
        <v>Nula</v>
      </c>
      <c r="AL97" s="20">
        <v>1.22</v>
      </c>
      <c r="AM97" s="76">
        <f t="shared" si="40"/>
        <v>90.265486725663706</v>
      </c>
      <c r="AN97" s="76" t="str">
        <f t="shared" si="41"/>
        <v>Nula</v>
      </c>
      <c r="AO97" s="78">
        <v>519.44000000000005</v>
      </c>
      <c r="AP97" s="76">
        <f t="shared" si="42"/>
        <v>93.773561027615528</v>
      </c>
      <c r="AQ97" s="76" t="str">
        <f t="shared" si="43"/>
        <v>Baja</v>
      </c>
    </row>
    <row r="98" spans="1:43" x14ac:dyDescent="0.2">
      <c r="A98" s="74" t="s">
        <v>160</v>
      </c>
      <c r="B98" s="74" t="s">
        <v>161</v>
      </c>
      <c r="C98" s="23" t="s">
        <v>162</v>
      </c>
      <c r="D98" s="74" t="s">
        <v>162</v>
      </c>
      <c r="E98" s="75">
        <v>13001</v>
      </c>
      <c r="F98" s="74" t="s">
        <v>188</v>
      </c>
      <c r="G98" s="75">
        <v>13127</v>
      </c>
      <c r="H98" s="20">
        <v>260.17</v>
      </c>
      <c r="I98" s="76">
        <f t="shared" si="24"/>
        <v>89.951576551447118</v>
      </c>
      <c r="J98" s="76" t="str">
        <f t="shared" si="25"/>
        <v>Nula</v>
      </c>
      <c r="K98" s="77">
        <v>2</v>
      </c>
      <c r="L98" s="76">
        <f t="shared" si="26"/>
        <v>3.6108751062022093</v>
      </c>
      <c r="M98" s="76">
        <f t="shared" si="27"/>
        <v>0.05</v>
      </c>
      <c r="N98" s="20">
        <v>1444.87</v>
      </c>
      <c r="O98" s="76">
        <f t="shared" si="28"/>
        <v>88.651284623995281</v>
      </c>
      <c r="P98" s="76" t="str">
        <f t="shared" si="29"/>
        <v>Nula</v>
      </c>
      <c r="Q98" s="20">
        <v>16.989999999999998</v>
      </c>
      <c r="R98" s="76">
        <f t="shared" si="30"/>
        <v>25.810936051899905</v>
      </c>
      <c r="S98" s="76">
        <f t="shared" si="31"/>
        <v>0.97</v>
      </c>
      <c r="T98" s="20">
        <v>82.59</v>
      </c>
      <c r="U98" s="76">
        <f t="shared" si="44"/>
        <v>81.09549830861306</v>
      </c>
      <c r="V98" s="76">
        <f t="shared" si="45"/>
        <v>0.61</v>
      </c>
      <c r="W98" s="77">
        <v>99.62</v>
      </c>
      <c r="X98" s="76">
        <f t="shared" si="46"/>
        <v>99.617821583023243</v>
      </c>
      <c r="Y98" s="76">
        <f t="shared" si="47"/>
        <v>0.73</v>
      </c>
      <c r="Z98" s="70">
        <v>18.579999999999998</v>
      </c>
      <c r="AA98" s="76">
        <f t="shared" si="32"/>
        <v>99.483352468427071</v>
      </c>
      <c r="AB98" s="76" t="str">
        <f t="shared" si="33"/>
        <v>Nula</v>
      </c>
      <c r="AC98" s="77">
        <v>817.98</v>
      </c>
      <c r="AD98" s="76">
        <f t="shared" si="34"/>
        <v>95.100891600187708</v>
      </c>
      <c r="AE98" s="76" t="str">
        <f t="shared" si="35"/>
        <v>Nula</v>
      </c>
      <c r="AF98" s="20">
        <v>3.05</v>
      </c>
      <c r="AG98" s="76">
        <f t="shared" si="36"/>
        <v>5.5359838953195766</v>
      </c>
      <c r="AH98" s="76">
        <f t="shared" si="37"/>
        <v>0.09</v>
      </c>
      <c r="AI98" s="77">
        <v>434.4</v>
      </c>
      <c r="AJ98" s="76">
        <f t="shared" si="38"/>
        <v>96.84971227808866</v>
      </c>
      <c r="AK98" s="76" t="str">
        <f t="shared" si="39"/>
        <v>Nula</v>
      </c>
      <c r="AL98" s="20">
        <v>0.91</v>
      </c>
      <c r="AM98" s="76">
        <f t="shared" si="40"/>
        <v>62.831858407079636</v>
      </c>
      <c r="AN98" s="76" t="str">
        <f t="shared" si="41"/>
        <v>Baja</v>
      </c>
      <c r="AO98" s="78">
        <v>597.64</v>
      </c>
      <c r="AP98" s="76">
        <f t="shared" si="42"/>
        <v>90.774623311180065</v>
      </c>
      <c r="AQ98" s="76" t="str">
        <f t="shared" si="43"/>
        <v>Baja</v>
      </c>
    </row>
    <row r="99" spans="1:43" x14ac:dyDescent="0.2">
      <c r="A99" s="74" t="s">
        <v>160</v>
      </c>
      <c r="B99" s="74" t="s">
        <v>161</v>
      </c>
      <c r="C99" s="23" t="s">
        <v>162</v>
      </c>
      <c r="D99" s="74" t="s">
        <v>162</v>
      </c>
      <c r="E99" s="75">
        <v>13001</v>
      </c>
      <c r="F99" s="74" t="s">
        <v>189</v>
      </c>
      <c r="G99" s="75">
        <v>13128</v>
      </c>
      <c r="H99" s="20">
        <v>216</v>
      </c>
      <c r="I99" s="76">
        <f t="shared" si="24"/>
        <v>94.879833976747818</v>
      </c>
      <c r="J99" s="76" t="str">
        <f t="shared" si="25"/>
        <v>Nula</v>
      </c>
      <c r="K99" s="77">
        <v>2.73</v>
      </c>
      <c r="L99" s="76">
        <f t="shared" si="26"/>
        <v>6.7119796091758701</v>
      </c>
      <c r="M99" s="76">
        <f t="shared" si="27"/>
        <v>0.17</v>
      </c>
      <c r="N99" s="20">
        <v>1179.75</v>
      </c>
      <c r="O99" s="76">
        <f t="shared" si="28"/>
        <v>90.864348814710127</v>
      </c>
      <c r="P99" s="76" t="str">
        <f t="shared" si="29"/>
        <v>Nula</v>
      </c>
      <c r="Q99" s="20">
        <v>2.09</v>
      </c>
      <c r="R99" s="76">
        <f t="shared" si="30"/>
        <v>2.7957985789311088</v>
      </c>
      <c r="S99" s="76">
        <f t="shared" si="31"/>
        <v>0.46</v>
      </c>
      <c r="T99" s="20">
        <v>90.99</v>
      </c>
      <c r="U99" s="76">
        <f t="shared" si="44"/>
        <v>92.024460057246927</v>
      </c>
      <c r="V99" s="76">
        <f t="shared" si="45"/>
        <v>0.88</v>
      </c>
      <c r="W99" s="77">
        <v>99.95</v>
      </c>
      <c r="X99" s="76">
        <f t="shared" si="46"/>
        <v>99.949713366187282</v>
      </c>
      <c r="Y99" s="76">
        <f t="shared" si="47"/>
        <v>0.76</v>
      </c>
      <c r="Z99" s="70">
        <v>4.58</v>
      </c>
      <c r="AA99" s="76">
        <f t="shared" si="32"/>
        <v>19.115958668197472</v>
      </c>
      <c r="AB99" s="76" t="str">
        <f t="shared" si="33"/>
        <v>Alta</v>
      </c>
      <c r="AC99" s="77">
        <v>1009.62</v>
      </c>
      <c r="AD99" s="76">
        <f t="shared" si="34"/>
        <v>93.207636642050915</v>
      </c>
      <c r="AE99" s="76" t="str">
        <f t="shared" si="35"/>
        <v>Nula</v>
      </c>
      <c r="AF99" s="20">
        <v>10.87</v>
      </c>
      <c r="AG99" s="76">
        <f t="shared" si="36"/>
        <v>25.213890286864618</v>
      </c>
      <c r="AH99" s="76">
        <f t="shared" si="37"/>
        <v>0.48</v>
      </c>
      <c r="AI99" s="77">
        <v>426.29</v>
      </c>
      <c r="AJ99" s="76">
        <f t="shared" si="38"/>
        <v>97.129331774911478</v>
      </c>
      <c r="AK99" s="76" t="str">
        <f t="shared" si="39"/>
        <v>Nula</v>
      </c>
      <c r="AL99" s="20">
        <v>0.81</v>
      </c>
      <c r="AM99" s="76">
        <f t="shared" si="40"/>
        <v>53.982300884955755</v>
      </c>
      <c r="AN99" s="76" t="str">
        <f t="shared" si="41"/>
        <v>Media</v>
      </c>
      <c r="AO99" s="78">
        <v>535.76</v>
      </c>
      <c r="AP99" s="76">
        <f t="shared" si="42"/>
        <v>93.14769576505509</v>
      </c>
      <c r="AQ99" s="76" t="str">
        <f t="shared" si="43"/>
        <v>Baja</v>
      </c>
    </row>
    <row r="100" spans="1:43" x14ac:dyDescent="0.2">
      <c r="A100" s="74" t="s">
        <v>160</v>
      </c>
      <c r="B100" s="74" t="s">
        <v>161</v>
      </c>
      <c r="C100" s="23" t="s">
        <v>162</v>
      </c>
      <c r="D100" s="74" t="s">
        <v>162</v>
      </c>
      <c r="E100" s="75">
        <v>13001</v>
      </c>
      <c r="F100" s="74" t="s">
        <v>190</v>
      </c>
      <c r="G100" s="75">
        <v>13129</v>
      </c>
      <c r="H100" s="20">
        <v>252.6</v>
      </c>
      <c r="I100" s="76">
        <f t="shared" si="24"/>
        <v>90.796197531966172</v>
      </c>
      <c r="J100" s="76" t="str">
        <f t="shared" si="25"/>
        <v>Nula</v>
      </c>
      <c r="K100" s="77">
        <v>3.05</v>
      </c>
      <c r="L100" s="76">
        <f t="shared" si="26"/>
        <v>8.0713678844519965</v>
      </c>
      <c r="M100" s="76">
        <f t="shared" si="27"/>
        <v>0.23</v>
      </c>
      <c r="N100" s="20">
        <v>682.74</v>
      </c>
      <c r="O100" s="76">
        <f t="shared" si="28"/>
        <v>95.013092905790344</v>
      </c>
      <c r="P100" s="76" t="str">
        <f t="shared" si="29"/>
        <v>Nula</v>
      </c>
      <c r="Q100" s="20">
        <v>2.34</v>
      </c>
      <c r="R100" s="76">
        <f t="shared" si="30"/>
        <v>3.1819586036453504</v>
      </c>
      <c r="S100" s="76">
        <f t="shared" si="31"/>
        <v>0.51</v>
      </c>
      <c r="T100" s="20">
        <v>84.01</v>
      </c>
      <c r="U100" s="76">
        <f t="shared" si="44"/>
        <v>82.943013270882119</v>
      </c>
      <c r="V100" s="76">
        <f t="shared" si="45"/>
        <v>0.66</v>
      </c>
      <c r="W100" s="77">
        <v>100</v>
      </c>
      <c r="X100" s="76">
        <f t="shared" si="46"/>
        <v>100</v>
      </c>
      <c r="Y100" s="76">
        <f t="shared" si="47"/>
        <v>0.78</v>
      </c>
      <c r="Z100" s="70">
        <v>4.9000000000000004</v>
      </c>
      <c r="AA100" s="76">
        <f t="shared" si="32"/>
        <v>20.952927669345581</v>
      </c>
      <c r="AB100" s="76" t="str">
        <f t="shared" si="33"/>
        <v>Alta</v>
      </c>
      <c r="AC100" s="77">
        <v>625.21</v>
      </c>
      <c r="AD100" s="76">
        <f t="shared" si="34"/>
        <v>97.005310084220397</v>
      </c>
      <c r="AE100" s="76" t="str">
        <f t="shared" si="35"/>
        <v>Nula</v>
      </c>
      <c r="AF100" s="20">
        <v>19.510000000000002</v>
      </c>
      <c r="AG100" s="76">
        <f t="shared" si="36"/>
        <v>46.955208857574227</v>
      </c>
      <c r="AH100" s="76">
        <f t="shared" si="37"/>
        <v>0.82</v>
      </c>
      <c r="AI100" s="77">
        <v>483.69</v>
      </c>
      <c r="AJ100" s="76">
        <f t="shared" si="38"/>
        <v>95.150273930567479</v>
      </c>
      <c r="AK100" s="76" t="str">
        <f t="shared" si="39"/>
        <v>Nula</v>
      </c>
      <c r="AL100" s="20">
        <v>0.64</v>
      </c>
      <c r="AM100" s="76">
        <f t="shared" si="40"/>
        <v>38.938053097345126</v>
      </c>
      <c r="AN100" s="76" t="str">
        <f t="shared" si="41"/>
        <v>Alta</v>
      </c>
      <c r="AO100" s="78">
        <v>642.88</v>
      </c>
      <c r="AP100" s="76">
        <f t="shared" si="42"/>
        <v>89.039687987758811</v>
      </c>
      <c r="AQ100" s="76" t="str">
        <f t="shared" si="43"/>
        <v>Media</v>
      </c>
    </row>
    <row r="101" spans="1:43" x14ac:dyDescent="0.2">
      <c r="A101" s="74" t="s">
        <v>160</v>
      </c>
      <c r="B101" s="74" t="s">
        <v>161</v>
      </c>
      <c r="C101" s="23" t="s">
        <v>162</v>
      </c>
      <c r="D101" s="74" t="s">
        <v>162</v>
      </c>
      <c r="E101" s="75">
        <v>13001</v>
      </c>
      <c r="F101" s="74" t="s">
        <v>191</v>
      </c>
      <c r="G101" s="75">
        <v>13130</v>
      </c>
      <c r="H101" s="20">
        <v>429.94</v>
      </c>
      <c r="I101" s="76">
        <f t="shared" si="24"/>
        <v>71.009528485037819</v>
      </c>
      <c r="J101" s="76" t="str">
        <f t="shared" si="25"/>
        <v>Baja</v>
      </c>
      <c r="K101" s="77">
        <v>2.2000000000000002</v>
      </c>
      <c r="L101" s="76">
        <f t="shared" si="26"/>
        <v>4.4604927782497885</v>
      </c>
      <c r="M101" s="76">
        <f t="shared" si="27"/>
        <v>0.08</v>
      </c>
      <c r="N101" s="20">
        <v>1299.8800000000001</v>
      </c>
      <c r="O101" s="76">
        <f t="shared" si="28"/>
        <v>89.861574971806633</v>
      </c>
      <c r="P101" s="76" t="str">
        <f t="shared" si="29"/>
        <v>Nula</v>
      </c>
      <c r="Q101" s="20">
        <v>0.93</v>
      </c>
      <c r="R101" s="76">
        <f t="shared" si="30"/>
        <v>1.0040160642570282</v>
      </c>
      <c r="S101" s="76">
        <f t="shared" si="31"/>
        <v>0.14000000000000001</v>
      </c>
      <c r="T101" s="20">
        <v>47.17</v>
      </c>
      <c r="U101" s="76">
        <f t="shared" si="44"/>
        <v>35.011709601873534</v>
      </c>
      <c r="V101" s="76">
        <f t="shared" si="45"/>
        <v>0.08</v>
      </c>
      <c r="W101" s="77">
        <v>100</v>
      </c>
      <c r="X101" s="76">
        <f t="shared" si="46"/>
        <v>100</v>
      </c>
      <c r="Y101" s="76">
        <f t="shared" si="47"/>
        <v>0.78</v>
      </c>
      <c r="Z101" s="70">
        <v>1.97</v>
      </c>
      <c r="AA101" s="76">
        <f t="shared" si="32"/>
        <v>4.1331802525832373</v>
      </c>
      <c r="AB101" s="76" t="str">
        <f t="shared" si="33"/>
        <v>Alta</v>
      </c>
      <c r="AC101" s="77">
        <v>911.03</v>
      </c>
      <c r="AD101" s="76">
        <f t="shared" si="34"/>
        <v>94.181629578403999</v>
      </c>
      <c r="AE101" s="76" t="str">
        <f t="shared" si="35"/>
        <v>Nula</v>
      </c>
      <c r="AF101" s="20">
        <v>9.4600000000000009</v>
      </c>
      <c r="AG101" s="76">
        <f t="shared" si="36"/>
        <v>21.665827881227983</v>
      </c>
      <c r="AH101" s="76">
        <f t="shared" si="37"/>
        <v>0.38</v>
      </c>
      <c r="AI101" s="77">
        <v>397.05</v>
      </c>
      <c r="AJ101" s="76">
        <f t="shared" si="38"/>
        <v>98.137479011298566</v>
      </c>
      <c r="AK101" s="76" t="str">
        <f t="shared" si="39"/>
        <v>Nula</v>
      </c>
      <c r="AL101" s="20">
        <v>1.1200000000000001</v>
      </c>
      <c r="AM101" s="76">
        <f t="shared" si="40"/>
        <v>81.415929203539832</v>
      </c>
      <c r="AN101" s="76" t="str">
        <f t="shared" si="41"/>
        <v>Nula</v>
      </c>
      <c r="AO101" s="78">
        <v>648.5</v>
      </c>
      <c r="AP101" s="76">
        <f t="shared" si="42"/>
        <v>88.824163307881989</v>
      </c>
      <c r="AQ101" s="76" t="str">
        <f t="shared" si="43"/>
        <v>Media</v>
      </c>
    </row>
    <row r="102" spans="1:43" x14ac:dyDescent="0.2">
      <c r="A102" s="74" t="s">
        <v>160</v>
      </c>
      <c r="B102" s="74" t="s">
        <v>161</v>
      </c>
      <c r="C102" s="23" t="s">
        <v>162</v>
      </c>
      <c r="D102" s="74" t="s">
        <v>162</v>
      </c>
      <c r="E102" s="75">
        <v>13001</v>
      </c>
      <c r="F102" s="74" t="s">
        <v>192</v>
      </c>
      <c r="G102" s="75">
        <v>13131</v>
      </c>
      <c r="H102" s="20">
        <v>224.27</v>
      </c>
      <c r="I102" s="76">
        <f t="shared" si="24"/>
        <v>93.957110659853171</v>
      </c>
      <c r="J102" s="76" t="str">
        <f t="shared" si="25"/>
        <v>Nula</v>
      </c>
      <c r="K102" s="77">
        <v>3.91</v>
      </c>
      <c r="L102" s="76">
        <f t="shared" si="26"/>
        <v>11.724723874256583</v>
      </c>
      <c r="M102" s="76">
        <f t="shared" si="27"/>
        <v>0.43</v>
      </c>
      <c r="N102" s="20">
        <v>1178.96</v>
      </c>
      <c r="O102" s="76">
        <f t="shared" si="28"/>
        <v>90.87094326518789</v>
      </c>
      <c r="P102" s="76" t="str">
        <f t="shared" si="29"/>
        <v>Nula</v>
      </c>
      <c r="Q102" s="20">
        <v>1.31</v>
      </c>
      <c r="R102" s="76">
        <f t="shared" si="30"/>
        <v>1.5909793018226754</v>
      </c>
      <c r="S102" s="76">
        <f t="shared" si="31"/>
        <v>0.28000000000000003</v>
      </c>
      <c r="T102" s="20">
        <v>84.98</v>
      </c>
      <c r="U102" s="76">
        <f t="shared" si="44"/>
        <v>84.205048139474371</v>
      </c>
      <c r="V102" s="76">
        <f t="shared" si="45"/>
        <v>0.72</v>
      </c>
      <c r="W102" s="77">
        <v>100</v>
      </c>
      <c r="X102" s="76">
        <f t="shared" si="46"/>
        <v>100</v>
      </c>
      <c r="Y102" s="76">
        <f t="shared" si="47"/>
        <v>0.78</v>
      </c>
      <c r="Z102" s="70">
        <v>4.63</v>
      </c>
      <c r="AA102" s="76">
        <f t="shared" si="32"/>
        <v>19.402985074626862</v>
      </c>
      <c r="AB102" s="76" t="str">
        <f t="shared" si="33"/>
        <v>Alta</v>
      </c>
      <c r="AC102" s="77">
        <v>662.91</v>
      </c>
      <c r="AD102" s="76">
        <f t="shared" si="34"/>
        <v>96.632863246807773</v>
      </c>
      <c r="AE102" s="76" t="str">
        <f t="shared" si="35"/>
        <v>Nula</v>
      </c>
      <c r="AF102" s="20">
        <v>8.7200000000000006</v>
      </c>
      <c r="AG102" s="76">
        <f t="shared" si="36"/>
        <v>19.803724207347763</v>
      </c>
      <c r="AH102" s="76">
        <f t="shared" si="37"/>
        <v>0.37</v>
      </c>
      <c r="AI102" s="77">
        <v>374.21</v>
      </c>
      <c r="AJ102" s="76">
        <f t="shared" si="38"/>
        <v>98.924964745877247</v>
      </c>
      <c r="AK102" s="76" t="str">
        <f t="shared" si="39"/>
        <v>Nula</v>
      </c>
      <c r="AL102" s="20">
        <v>0.88</v>
      </c>
      <c r="AM102" s="76">
        <f t="shared" si="40"/>
        <v>60.176991150442468</v>
      </c>
      <c r="AN102" s="76" t="str">
        <f t="shared" si="41"/>
        <v>Media</v>
      </c>
      <c r="AO102" s="78">
        <v>428.26</v>
      </c>
      <c r="AP102" s="76">
        <f t="shared" si="42"/>
        <v>97.270276385474702</v>
      </c>
      <c r="AQ102" s="76" t="str">
        <f t="shared" si="43"/>
        <v>Baja</v>
      </c>
    </row>
    <row r="103" spans="1:43" x14ac:dyDescent="0.2">
      <c r="A103" s="74" t="s">
        <v>160</v>
      </c>
      <c r="B103" s="74" t="s">
        <v>161</v>
      </c>
      <c r="C103" s="23" t="s">
        <v>162</v>
      </c>
      <c r="D103" s="74" t="s">
        <v>162</v>
      </c>
      <c r="E103" s="75">
        <v>13001</v>
      </c>
      <c r="F103" s="74" t="s">
        <v>193</v>
      </c>
      <c r="G103" s="75">
        <v>13132</v>
      </c>
      <c r="H103" s="20">
        <v>444.36</v>
      </c>
      <c r="I103" s="76">
        <f t="shared" si="24"/>
        <v>69.400620355700354</v>
      </c>
      <c r="J103" s="76" t="str">
        <f t="shared" si="25"/>
        <v>Baja</v>
      </c>
      <c r="K103" s="77">
        <v>5.4</v>
      </c>
      <c r="L103" s="76">
        <f t="shared" si="26"/>
        <v>18.054375531011043</v>
      </c>
      <c r="M103" s="76">
        <f t="shared" si="27"/>
        <v>0.65</v>
      </c>
      <c r="N103" s="20">
        <v>1017.44</v>
      </c>
      <c r="O103" s="76">
        <f t="shared" si="28"/>
        <v>92.219216228692204</v>
      </c>
      <c r="P103" s="76" t="str">
        <f t="shared" si="29"/>
        <v>Nula</v>
      </c>
      <c r="Q103" s="20">
        <v>15.71</v>
      </c>
      <c r="R103" s="76">
        <f t="shared" si="30"/>
        <v>23.833796725362994</v>
      </c>
      <c r="S103" s="76">
        <f t="shared" si="31"/>
        <v>0.96</v>
      </c>
      <c r="T103" s="20">
        <v>55.96</v>
      </c>
      <c r="U103" s="76">
        <f t="shared" si="44"/>
        <v>46.448087431693992</v>
      </c>
      <c r="V103" s="76">
        <f t="shared" si="45"/>
        <v>0.16</v>
      </c>
      <c r="W103" s="77">
        <v>99.59</v>
      </c>
      <c r="X103" s="76">
        <f t="shared" si="46"/>
        <v>99.58764960273561</v>
      </c>
      <c r="Y103" s="76">
        <f t="shared" si="47"/>
        <v>0.72</v>
      </c>
      <c r="Z103" s="70">
        <v>18.670000000000002</v>
      </c>
      <c r="AA103" s="76">
        <f t="shared" si="32"/>
        <v>100</v>
      </c>
      <c r="AB103" s="76" t="str">
        <f t="shared" si="33"/>
        <v>Nula</v>
      </c>
      <c r="AC103" s="77">
        <v>2624.38</v>
      </c>
      <c r="AD103" s="76">
        <f t="shared" si="34"/>
        <v>77.255056929042453</v>
      </c>
      <c r="AE103" s="76" t="str">
        <f t="shared" si="35"/>
        <v>Alta</v>
      </c>
      <c r="AF103" s="20">
        <v>1.41</v>
      </c>
      <c r="AG103" s="76">
        <f t="shared" si="36"/>
        <v>1.4091595369904375</v>
      </c>
      <c r="AH103" s="76">
        <f t="shared" si="37"/>
        <v>0.02</v>
      </c>
      <c r="AI103" s="77">
        <v>1607.87</v>
      </c>
      <c r="AJ103" s="76">
        <f t="shared" si="38"/>
        <v>56.390391570730642</v>
      </c>
      <c r="AK103" s="76" t="str">
        <f t="shared" si="39"/>
        <v>Alta</v>
      </c>
      <c r="AL103" s="20">
        <v>0.2</v>
      </c>
      <c r="AM103" s="76">
        <f t="shared" si="40"/>
        <v>0</v>
      </c>
      <c r="AN103" s="76" t="str">
        <f t="shared" si="41"/>
        <v>Alta</v>
      </c>
      <c r="AO103" s="78">
        <v>2440.73</v>
      </c>
      <c r="AP103" s="76">
        <f t="shared" si="42"/>
        <v>20.092882700117734</v>
      </c>
      <c r="AQ103" s="76" t="str">
        <f t="shared" si="43"/>
        <v>Alta</v>
      </c>
    </row>
    <row r="104" spans="1:43" x14ac:dyDescent="0.2">
      <c r="A104" s="74" t="s">
        <v>160</v>
      </c>
      <c r="B104" s="74" t="s">
        <v>194</v>
      </c>
      <c r="C104" s="23" t="s">
        <v>162</v>
      </c>
      <c r="D104" s="74" t="s">
        <v>162</v>
      </c>
      <c r="E104" s="75">
        <v>13001</v>
      </c>
      <c r="F104" s="74" t="s">
        <v>195</v>
      </c>
      <c r="G104" s="75">
        <v>13201</v>
      </c>
      <c r="H104" s="20">
        <v>187.97</v>
      </c>
      <c r="I104" s="76">
        <f t="shared" si="24"/>
        <v>98.007274674759557</v>
      </c>
      <c r="J104" s="76" t="str">
        <f t="shared" si="25"/>
        <v>Nula</v>
      </c>
      <c r="K104" s="77">
        <v>3.61</v>
      </c>
      <c r="L104" s="76">
        <f t="shared" si="26"/>
        <v>10.450297366185216</v>
      </c>
      <c r="M104" s="76">
        <f t="shared" si="27"/>
        <v>0.37</v>
      </c>
      <c r="N104" s="20">
        <v>1312.32</v>
      </c>
      <c r="O104" s="76">
        <f t="shared" si="28"/>
        <v>89.757733245296023</v>
      </c>
      <c r="P104" s="76" t="str">
        <f t="shared" si="29"/>
        <v>Nula</v>
      </c>
      <c r="Q104" s="20">
        <v>1.01</v>
      </c>
      <c r="R104" s="76">
        <f t="shared" si="30"/>
        <v>1.1275872721655855</v>
      </c>
      <c r="S104" s="76">
        <f t="shared" si="31"/>
        <v>0.18</v>
      </c>
      <c r="T104" s="20">
        <v>94.59</v>
      </c>
      <c r="U104" s="76">
        <f t="shared" si="44"/>
        <v>96.70830080666147</v>
      </c>
      <c r="V104" s="76">
        <f t="shared" si="45"/>
        <v>0.95</v>
      </c>
      <c r="W104" s="77">
        <v>98.7</v>
      </c>
      <c r="X104" s="76">
        <f t="shared" si="46"/>
        <v>98.69254752086897</v>
      </c>
      <c r="Y104" s="76">
        <f t="shared" si="47"/>
        <v>0.63</v>
      </c>
      <c r="Z104" s="70">
        <v>4.41</v>
      </c>
      <c r="AA104" s="76">
        <f t="shared" si="32"/>
        <v>18.140068886337541</v>
      </c>
      <c r="AB104" s="76" t="str">
        <f t="shared" si="33"/>
        <v>Alta</v>
      </c>
      <c r="AC104" s="77">
        <v>1383.59</v>
      </c>
      <c r="AD104" s="76">
        <f t="shared" si="34"/>
        <v>89.513102324088024</v>
      </c>
      <c r="AE104" s="76" t="str">
        <f t="shared" si="35"/>
        <v>Nula</v>
      </c>
      <c r="AF104" s="20">
        <v>6.61</v>
      </c>
      <c r="AG104" s="76">
        <f t="shared" si="36"/>
        <v>14.494212380473076</v>
      </c>
      <c r="AH104" s="76">
        <f t="shared" si="37"/>
        <v>0.23</v>
      </c>
      <c r="AI104" s="77">
        <v>654.22</v>
      </c>
      <c r="AJ104" s="76">
        <f t="shared" si="38"/>
        <v>89.270679258163625</v>
      </c>
      <c r="AK104" s="76" t="str">
        <f t="shared" si="39"/>
        <v>Nula</v>
      </c>
      <c r="AL104" s="20">
        <v>0.8</v>
      </c>
      <c r="AM104" s="76">
        <f t="shared" si="40"/>
        <v>53.097345132743364</v>
      </c>
      <c r="AN104" s="76" t="str">
        <f t="shared" si="41"/>
        <v>Media</v>
      </c>
      <c r="AO104" s="78">
        <v>926.42</v>
      </c>
      <c r="AP104" s="76">
        <f t="shared" si="42"/>
        <v>78.166046042514353</v>
      </c>
      <c r="AQ104" s="76" t="str">
        <f t="shared" si="43"/>
        <v>Alta</v>
      </c>
    </row>
    <row r="105" spans="1:43" x14ac:dyDescent="0.2">
      <c r="A105" s="74" t="s">
        <v>160</v>
      </c>
      <c r="B105" s="74" t="s">
        <v>194</v>
      </c>
      <c r="C105" s="23" t="s">
        <v>162</v>
      </c>
      <c r="D105" s="74" t="s">
        <v>162</v>
      </c>
      <c r="E105" s="75">
        <v>13001</v>
      </c>
      <c r="F105" s="74" t="s">
        <v>196</v>
      </c>
      <c r="G105" s="75">
        <v>13202</v>
      </c>
      <c r="H105" s="20">
        <v>692.96</v>
      </c>
      <c r="I105" s="76">
        <f t="shared" si="24"/>
        <v>41.663133465735378</v>
      </c>
      <c r="J105" s="76" t="str">
        <f t="shared" si="25"/>
        <v>Alta</v>
      </c>
      <c r="K105" s="77">
        <v>7.31</v>
      </c>
      <c r="L105" s="76">
        <f t="shared" si="26"/>
        <v>26.168224299065418</v>
      </c>
      <c r="M105" s="76">
        <f t="shared" si="27"/>
        <v>0.88</v>
      </c>
      <c r="N105" s="20">
        <v>1348.29</v>
      </c>
      <c r="O105" s="76">
        <f t="shared" si="28"/>
        <v>89.457477063416079</v>
      </c>
      <c r="P105" s="76" t="str">
        <f t="shared" si="29"/>
        <v>Nula</v>
      </c>
      <c r="Q105" s="65"/>
      <c r="R105" s="76"/>
      <c r="S105" s="76"/>
      <c r="T105" s="20">
        <v>32.93</v>
      </c>
      <c r="U105" s="76">
        <f t="shared" si="44"/>
        <v>16.484517304189431</v>
      </c>
      <c r="V105" s="76">
        <f t="shared" si="45"/>
        <v>0.04</v>
      </c>
      <c r="W105" s="77">
        <v>5.46</v>
      </c>
      <c r="X105" s="76">
        <f t="shared" si="46"/>
        <v>4.9180327868852451</v>
      </c>
      <c r="Y105" s="76">
        <f t="shared" si="47"/>
        <v>0.01</v>
      </c>
      <c r="Z105" s="70">
        <v>2.41</v>
      </c>
      <c r="AA105" s="76">
        <f t="shared" si="32"/>
        <v>6.6590126291618832</v>
      </c>
      <c r="AB105" s="76" t="str">
        <f t="shared" si="33"/>
        <v>Alta</v>
      </c>
      <c r="AC105" s="77">
        <v>2084.4499999999998</v>
      </c>
      <c r="AD105" s="76">
        <f t="shared" si="34"/>
        <v>82.589147669737471</v>
      </c>
      <c r="AE105" s="76" t="str">
        <f t="shared" si="35"/>
        <v>Media</v>
      </c>
      <c r="AF105" s="20">
        <v>13.9</v>
      </c>
      <c r="AG105" s="76">
        <f t="shared" si="36"/>
        <v>32.838449924509305</v>
      </c>
      <c r="AH105" s="76">
        <f t="shared" si="37"/>
        <v>0.65</v>
      </c>
      <c r="AI105" s="77">
        <v>1693.75</v>
      </c>
      <c r="AJ105" s="76">
        <f t="shared" si="38"/>
        <v>53.429390043339303</v>
      </c>
      <c r="AK105" s="76" t="str">
        <f t="shared" si="39"/>
        <v>Alta</v>
      </c>
      <c r="AL105" s="20">
        <v>0.7</v>
      </c>
      <c r="AM105" s="76">
        <f t="shared" si="40"/>
        <v>44.247787610619461</v>
      </c>
      <c r="AN105" s="76" t="str">
        <f t="shared" si="41"/>
        <v>Alta</v>
      </c>
      <c r="AO105" s="78">
        <v>2493.09</v>
      </c>
      <c r="AP105" s="76">
        <f t="shared" si="42"/>
        <v>18.084898316069623</v>
      </c>
      <c r="AQ105" s="76" t="str">
        <f t="shared" si="43"/>
        <v>Alta</v>
      </c>
    </row>
    <row r="106" spans="1:43" x14ac:dyDescent="0.2">
      <c r="A106" s="74" t="s">
        <v>160</v>
      </c>
      <c r="B106" s="74" t="s">
        <v>194</v>
      </c>
      <c r="C106" s="23" t="s">
        <v>162</v>
      </c>
      <c r="D106" s="74" t="s">
        <v>162</v>
      </c>
      <c r="E106" s="75">
        <v>13001</v>
      </c>
      <c r="F106" s="74" t="s">
        <v>197</v>
      </c>
      <c r="G106" s="75">
        <v>13203</v>
      </c>
      <c r="H106" s="20">
        <v>708.93</v>
      </c>
      <c r="I106" s="76">
        <f t="shared" si="24"/>
        <v>39.881284448709074</v>
      </c>
      <c r="J106" s="76" t="str">
        <f t="shared" si="25"/>
        <v>Alta</v>
      </c>
      <c r="K106" s="77">
        <v>9.99</v>
      </c>
      <c r="L106" s="76">
        <f t="shared" si="26"/>
        <v>37.553101104502971</v>
      </c>
      <c r="M106" s="76">
        <f t="shared" si="27"/>
        <v>0.97</v>
      </c>
      <c r="N106" s="20">
        <v>1819.16</v>
      </c>
      <c r="O106" s="76">
        <f t="shared" si="28"/>
        <v>85.526934156498825</v>
      </c>
      <c r="P106" s="76" t="str">
        <f t="shared" si="29"/>
        <v>Nula</v>
      </c>
      <c r="Q106" s="65"/>
      <c r="R106" s="76"/>
      <c r="S106" s="76"/>
      <c r="T106" s="20">
        <v>39.6</v>
      </c>
      <c r="U106" s="76">
        <f t="shared" si="44"/>
        <v>25.162633359354672</v>
      </c>
      <c r="V106" s="76">
        <f t="shared" si="45"/>
        <v>0.05</v>
      </c>
      <c r="W106" s="77"/>
      <c r="X106" s="76"/>
      <c r="Y106" s="76"/>
      <c r="Z106" s="70">
        <v>3.96</v>
      </c>
      <c r="AA106" s="76">
        <f t="shared" si="32"/>
        <v>15.556831228473017</v>
      </c>
      <c r="AB106" s="76" t="str">
        <f t="shared" si="33"/>
        <v>Alta</v>
      </c>
      <c r="AC106" s="77">
        <v>2065.75</v>
      </c>
      <c r="AD106" s="76">
        <f t="shared" si="34"/>
        <v>82.773889204475296</v>
      </c>
      <c r="AE106" s="76" t="str">
        <f t="shared" si="35"/>
        <v>Media</v>
      </c>
      <c r="AF106" s="20" t="s">
        <v>82</v>
      </c>
      <c r="AG106" s="20" t="s">
        <v>82</v>
      </c>
      <c r="AH106" s="20" t="s">
        <v>82</v>
      </c>
      <c r="AI106" s="77">
        <v>1312.63</v>
      </c>
      <c r="AJ106" s="76">
        <f t="shared" si="38"/>
        <v>66.569782476028919</v>
      </c>
      <c r="AK106" s="76" t="str">
        <f t="shared" si="39"/>
        <v>Media</v>
      </c>
      <c r="AL106" s="20">
        <v>0.85</v>
      </c>
      <c r="AM106" s="76">
        <f t="shared" si="40"/>
        <v>57.522123893805293</v>
      </c>
      <c r="AN106" s="76" t="str">
        <f t="shared" si="41"/>
        <v>Media</v>
      </c>
      <c r="AO106" s="78">
        <v>1233.99</v>
      </c>
      <c r="AP106" s="76">
        <f t="shared" si="42"/>
        <v>66.370863517654229</v>
      </c>
      <c r="AQ106" s="76" t="str">
        <f t="shared" si="43"/>
        <v>Alta</v>
      </c>
    </row>
    <row r="107" spans="1:43" x14ac:dyDescent="0.2">
      <c r="A107" s="74" t="s">
        <v>160</v>
      </c>
      <c r="B107" s="74" t="s">
        <v>198</v>
      </c>
      <c r="C107" s="23" t="s">
        <v>162</v>
      </c>
      <c r="D107" s="74" t="s">
        <v>162</v>
      </c>
      <c r="E107" s="75">
        <v>13001</v>
      </c>
      <c r="F107" s="74" t="s">
        <v>199</v>
      </c>
      <c r="G107" s="75">
        <v>13301</v>
      </c>
      <c r="H107" s="20">
        <v>263.33</v>
      </c>
      <c r="I107" s="76">
        <f t="shared" si="24"/>
        <v>89.599000290094409</v>
      </c>
      <c r="J107" s="76" t="str">
        <f t="shared" si="25"/>
        <v>Nula</v>
      </c>
      <c r="K107" s="77">
        <v>8.2799999999999994</v>
      </c>
      <c r="L107" s="76">
        <f t="shared" si="26"/>
        <v>30.288870008496168</v>
      </c>
      <c r="M107" s="76">
        <f t="shared" si="27"/>
        <v>0.94</v>
      </c>
      <c r="N107" s="20">
        <v>904.18</v>
      </c>
      <c r="O107" s="76">
        <f t="shared" si="28"/>
        <v>93.164643394656153</v>
      </c>
      <c r="P107" s="76" t="str">
        <f t="shared" si="29"/>
        <v>Nula</v>
      </c>
      <c r="Q107" s="20">
        <v>3.98</v>
      </c>
      <c r="R107" s="76">
        <f t="shared" si="30"/>
        <v>5.7151683657707757</v>
      </c>
      <c r="S107" s="76">
        <f t="shared" si="31"/>
        <v>0.69</v>
      </c>
      <c r="T107" s="20">
        <v>75.209999999999994</v>
      </c>
      <c r="U107" s="76">
        <f t="shared" si="44"/>
        <v>71.493624772313282</v>
      </c>
      <c r="V107" s="76">
        <f t="shared" si="45"/>
        <v>0.44</v>
      </c>
      <c r="W107" s="77">
        <v>81.260000000000005</v>
      </c>
      <c r="X107" s="76">
        <f t="shared" si="46"/>
        <v>81.152569646987828</v>
      </c>
      <c r="Y107" s="76">
        <f t="shared" si="47"/>
        <v>0.31</v>
      </c>
      <c r="Z107" s="70">
        <v>9.4600000000000009</v>
      </c>
      <c r="AA107" s="76">
        <f t="shared" si="32"/>
        <v>47.129735935706087</v>
      </c>
      <c r="AB107" s="76" t="str">
        <f t="shared" si="33"/>
        <v>Baja</v>
      </c>
      <c r="AC107" s="77">
        <v>856.27</v>
      </c>
      <c r="AD107" s="76">
        <f t="shared" si="34"/>
        <v>94.722616019165699</v>
      </c>
      <c r="AE107" s="76" t="str">
        <f t="shared" si="35"/>
        <v>Nula</v>
      </c>
      <c r="AF107" s="20">
        <v>6.33</v>
      </c>
      <c r="AG107" s="76">
        <f t="shared" si="36"/>
        <v>13.789632611977856</v>
      </c>
      <c r="AH107" s="76">
        <f t="shared" si="37"/>
        <v>0.2</v>
      </c>
      <c r="AI107" s="77">
        <v>543.03</v>
      </c>
      <c r="AJ107" s="76">
        <f t="shared" si="38"/>
        <v>93.104328068487817</v>
      </c>
      <c r="AK107" s="76" t="str">
        <f t="shared" si="39"/>
        <v>Nula</v>
      </c>
      <c r="AL107" s="20">
        <v>0.63</v>
      </c>
      <c r="AM107" s="76">
        <f t="shared" si="40"/>
        <v>38.053097345132741</v>
      </c>
      <c r="AN107" s="76" t="str">
        <f t="shared" si="41"/>
        <v>Alta</v>
      </c>
      <c r="AO107" s="78">
        <v>446.02</v>
      </c>
      <c r="AP107" s="76">
        <f t="shared" si="42"/>
        <v>96.589187717394211</v>
      </c>
      <c r="AQ107" s="76" t="str">
        <f t="shared" si="43"/>
        <v>Baja</v>
      </c>
    </row>
    <row r="108" spans="1:43" x14ac:dyDescent="0.2">
      <c r="A108" s="74" t="s">
        <v>160</v>
      </c>
      <c r="B108" s="74" t="s">
        <v>198</v>
      </c>
      <c r="C108" s="23" t="s">
        <v>162</v>
      </c>
      <c r="D108" s="74" t="s">
        <v>162</v>
      </c>
      <c r="E108" s="75">
        <v>13001</v>
      </c>
      <c r="F108" s="74" t="s">
        <v>200</v>
      </c>
      <c r="G108" s="75">
        <v>13302</v>
      </c>
      <c r="H108" s="20">
        <v>302.88</v>
      </c>
      <c r="I108" s="76">
        <f t="shared" si="24"/>
        <v>85.186218284872695</v>
      </c>
      <c r="J108" s="76" t="str">
        <f t="shared" si="25"/>
        <v>Nula</v>
      </c>
      <c r="K108" s="77">
        <v>5.17</v>
      </c>
      <c r="L108" s="76">
        <f t="shared" si="26"/>
        <v>17.077315208156325</v>
      </c>
      <c r="M108" s="76">
        <f t="shared" si="27"/>
        <v>0.61</v>
      </c>
      <c r="N108" s="20">
        <v>713.58</v>
      </c>
      <c r="O108" s="76">
        <f t="shared" si="28"/>
        <v>94.755658914987507</v>
      </c>
      <c r="P108" s="76" t="str">
        <f t="shared" si="29"/>
        <v>Nula</v>
      </c>
      <c r="Q108" s="20">
        <v>4.6500000000000004</v>
      </c>
      <c r="R108" s="76">
        <f t="shared" si="30"/>
        <v>6.7500772320049434</v>
      </c>
      <c r="S108" s="76">
        <f t="shared" si="31"/>
        <v>0.71</v>
      </c>
      <c r="T108" s="20">
        <v>70.36</v>
      </c>
      <c r="U108" s="76">
        <f t="shared" si="44"/>
        <v>65.183450429352064</v>
      </c>
      <c r="V108" s="76">
        <f t="shared" si="45"/>
        <v>0.34</v>
      </c>
      <c r="W108" s="77">
        <v>69.81</v>
      </c>
      <c r="X108" s="76">
        <f t="shared" si="46"/>
        <v>69.63693050387208</v>
      </c>
      <c r="Y108" s="76">
        <f t="shared" si="47"/>
        <v>0.22</v>
      </c>
      <c r="Z108" s="70">
        <v>6.88</v>
      </c>
      <c r="AA108" s="76">
        <f t="shared" si="32"/>
        <v>32.319173363949481</v>
      </c>
      <c r="AB108" s="76" t="str">
        <f t="shared" si="33"/>
        <v>Media</v>
      </c>
      <c r="AC108" s="77">
        <v>2343.19</v>
      </c>
      <c r="AD108" s="76">
        <f t="shared" si="34"/>
        <v>80.03299661636494</v>
      </c>
      <c r="AE108" s="76" t="str">
        <f t="shared" si="35"/>
        <v>Media</v>
      </c>
      <c r="AF108" s="20">
        <v>10.91</v>
      </c>
      <c r="AG108" s="76">
        <f t="shared" si="36"/>
        <v>25.314544539506795</v>
      </c>
      <c r="AH108" s="76">
        <f t="shared" si="37"/>
        <v>0.5</v>
      </c>
      <c r="AI108" s="77">
        <v>679.68</v>
      </c>
      <c r="AJ108" s="76">
        <f t="shared" si="38"/>
        <v>88.39286022128212</v>
      </c>
      <c r="AK108" s="76" t="str">
        <f t="shared" si="39"/>
        <v>Nula</v>
      </c>
      <c r="AL108" s="20">
        <v>0.75</v>
      </c>
      <c r="AM108" s="76">
        <f t="shared" si="40"/>
        <v>48.67256637168142</v>
      </c>
      <c r="AN108" s="76" t="str">
        <f t="shared" si="41"/>
        <v>Alta</v>
      </c>
      <c r="AO108" s="78">
        <v>2284.89</v>
      </c>
      <c r="AP108" s="76">
        <f t="shared" si="42"/>
        <v>26.069282364175354</v>
      </c>
      <c r="AQ108" s="76" t="str">
        <f t="shared" si="43"/>
        <v>Alta</v>
      </c>
    </row>
    <row r="109" spans="1:43" x14ac:dyDescent="0.2">
      <c r="A109" s="74" t="s">
        <v>160</v>
      </c>
      <c r="B109" s="74" t="s">
        <v>198</v>
      </c>
      <c r="C109" s="23" t="s">
        <v>162</v>
      </c>
      <c r="D109" s="74" t="s">
        <v>162</v>
      </c>
      <c r="E109" s="75">
        <v>13001</v>
      </c>
      <c r="F109" s="74" t="s">
        <v>201</v>
      </c>
      <c r="G109" s="75">
        <v>13303</v>
      </c>
      <c r="H109" s="20">
        <v>519.54</v>
      </c>
      <c r="I109" s="76">
        <f t="shared" si="24"/>
        <v>61.012429428960345</v>
      </c>
      <c r="J109" s="76" t="str">
        <f t="shared" si="25"/>
        <v>Media</v>
      </c>
      <c r="K109" s="77">
        <v>6.4</v>
      </c>
      <c r="L109" s="76">
        <f t="shared" si="26"/>
        <v>22.302463891248934</v>
      </c>
      <c r="M109" s="76">
        <f t="shared" si="27"/>
        <v>0.81</v>
      </c>
      <c r="N109" s="20">
        <v>85.32</v>
      </c>
      <c r="O109" s="76">
        <f t="shared" si="28"/>
        <v>100</v>
      </c>
      <c r="P109" s="76" t="str">
        <f t="shared" si="29"/>
        <v>Nula</v>
      </c>
      <c r="Q109" s="20">
        <v>18.04</v>
      </c>
      <c r="R109" s="76">
        <f t="shared" si="30"/>
        <v>27.432808155699721</v>
      </c>
      <c r="S109" s="76">
        <f t="shared" si="31"/>
        <v>0.98</v>
      </c>
      <c r="T109" s="20">
        <v>51.88</v>
      </c>
      <c r="U109" s="76">
        <f t="shared" si="44"/>
        <v>41.139734582357534</v>
      </c>
      <c r="V109" s="76">
        <f t="shared" si="45"/>
        <v>0.1</v>
      </c>
      <c r="W109" s="77">
        <v>15.03</v>
      </c>
      <c r="X109" s="76">
        <f t="shared" si="46"/>
        <v>14.54289449864226</v>
      </c>
      <c r="Y109" s="76">
        <f t="shared" si="47"/>
        <v>0.04</v>
      </c>
      <c r="Z109" s="70">
        <v>6.03</v>
      </c>
      <c r="AA109" s="76">
        <f t="shared" si="32"/>
        <v>27.439724454649824</v>
      </c>
      <c r="AB109" s="76" t="str">
        <f t="shared" si="33"/>
        <v>Alta</v>
      </c>
      <c r="AC109" s="77">
        <v>322.08</v>
      </c>
      <c r="AD109" s="76">
        <f t="shared" si="34"/>
        <v>100</v>
      </c>
      <c r="AE109" s="76" t="str">
        <f t="shared" si="35"/>
        <v>Nula</v>
      </c>
      <c r="AF109" s="20">
        <v>18.38</v>
      </c>
      <c r="AG109" s="76">
        <f t="shared" si="36"/>
        <v>44.111726220432807</v>
      </c>
      <c r="AH109" s="76">
        <f t="shared" si="37"/>
        <v>0.79</v>
      </c>
      <c r="AI109" s="77">
        <v>717.92</v>
      </c>
      <c r="AJ109" s="76">
        <f t="shared" si="38"/>
        <v>87.074407747976991</v>
      </c>
      <c r="AK109" s="76" t="str">
        <f t="shared" si="39"/>
        <v>Nula</v>
      </c>
      <c r="AL109" s="20">
        <v>0.97</v>
      </c>
      <c r="AM109" s="76">
        <f t="shared" si="40"/>
        <v>68.141592920353972</v>
      </c>
      <c r="AN109" s="76" t="str">
        <f t="shared" si="41"/>
        <v>Baja</v>
      </c>
      <c r="AO109" s="78">
        <v>559.21</v>
      </c>
      <c r="AP109" s="76">
        <f t="shared" si="42"/>
        <v>92.248397945996103</v>
      </c>
      <c r="AQ109" s="76" t="str">
        <f t="shared" si="43"/>
        <v>Baja</v>
      </c>
    </row>
    <row r="110" spans="1:43" x14ac:dyDescent="0.2">
      <c r="A110" s="74" t="s">
        <v>160</v>
      </c>
      <c r="B110" s="74" t="s">
        <v>202</v>
      </c>
      <c r="C110" s="23" t="s">
        <v>162</v>
      </c>
      <c r="D110" s="74" t="s">
        <v>162</v>
      </c>
      <c r="E110" s="75">
        <v>13001</v>
      </c>
      <c r="F110" s="74" t="s">
        <v>203</v>
      </c>
      <c r="G110" s="75">
        <v>13401</v>
      </c>
      <c r="H110" s="20">
        <v>220.6</v>
      </c>
      <c r="I110" s="76">
        <f t="shared" si="24"/>
        <v>94.366590051993839</v>
      </c>
      <c r="J110" s="76" t="str">
        <f t="shared" si="25"/>
        <v>Nula</v>
      </c>
      <c r="K110" s="77">
        <v>3.38</v>
      </c>
      <c r="L110" s="76">
        <f t="shared" si="26"/>
        <v>9.4732370433304993</v>
      </c>
      <c r="M110" s="76">
        <f t="shared" si="27"/>
        <v>0.3</v>
      </c>
      <c r="N110" s="20">
        <v>1562.91</v>
      </c>
      <c r="O110" s="76">
        <f t="shared" si="28"/>
        <v>87.665956858938017</v>
      </c>
      <c r="P110" s="76" t="str">
        <f t="shared" si="29"/>
        <v>Nula</v>
      </c>
      <c r="Q110" s="20">
        <v>1.19</v>
      </c>
      <c r="R110" s="76">
        <f t="shared" si="30"/>
        <v>1.4056224899598393</v>
      </c>
      <c r="S110" s="76">
        <f t="shared" si="31"/>
        <v>0.23</v>
      </c>
      <c r="T110" s="20">
        <v>88.99</v>
      </c>
      <c r="U110" s="76">
        <f t="shared" si="44"/>
        <v>89.422326307572192</v>
      </c>
      <c r="V110" s="76">
        <f t="shared" si="45"/>
        <v>0.85</v>
      </c>
      <c r="W110" s="77">
        <v>89.66</v>
      </c>
      <c r="X110" s="76">
        <f t="shared" si="46"/>
        <v>89.600724127526902</v>
      </c>
      <c r="Y110" s="76">
        <f t="shared" si="47"/>
        <v>0.48</v>
      </c>
      <c r="Z110" s="70">
        <v>4.07</v>
      </c>
      <c r="AA110" s="76">
        <f t="shared" si="32"/>
        <v>16.188289322617678</v>
      </c>
      <c r="AB110" s="76" t="str">
        <f t="shared" si="33"/>
        <v>Alta</v>
      </c>
      <c r="AC110" s="77">
        <v>1057.3499999999999</v>
      </c>
      <c r="AD110" s="76">
        <f t="shared" si="34"/>
        <v>92.736101163278917</v>
      </c>
      <c r="AE110" s="76" t="str">
        <f t="shared" si="35"/>
        <v>Nula</v>
      </c>
      <c r="AF110" s="20">
        <v>11.14</v>
      </c>
      <c r="AG110" s="76">
        <f t="shared" si="36"/>
        <v>25.893306492199294</v>
      </c>
      <c r="AH110" s="76">
        <f t="shared" si="37"/>
        <v>0.51</v>
      </c>
      <c r="AI110" s="77">
        <v>524.71</v>
      </c>
      <c r="AJ110" s="76">
        <f t="shared" si="38"/>
        <v>93.735971617414336</v>
      </c>
      <c r="AK110" s="76" t="str">
        <f t="shared" si="39"/>
        <v>Nula</v>
      </c>
      <c r="AL110" s="20">
        <v>1.07</v>
      </c>
      <c r="AM110" s="76">
        <f t="shared" si="40"/>
        <v>76.991150442477874</v>
      </c>
      <c r="AN110" s="76" t="str">
        <f t="shared" si="41"/>
        <v>Nula</v>
      </c>
      <c r="AO110" s="78">
        <v>773.7</v>
      </c>
      <c r="AP110" s="76">
        <f t="shared" si="42"/>
        <v>84.022794994611885</v>
      </c>
      <c r="AQ110" s="76" t="str">
        <f t="shared" si="43"/>
        <v>Media</v>
      </c>
    </row>
    <row r="111" spans="1:43" x14ac:dyDescent="0.2">
      <c r="A111" s="74" t="s">
        <v>160</v>
      </c>
      <c r="B111" s="74" t="s">
        <v>202</v>
      </c>
      <c r="C111" s="23" t="s">
        <v>162</v>
      </c>
      <c r="D111" s="74" t="s">
        <v>162</v>
      </c>
      <c r="E111" s="75">
        <v>13001</v>
      </c>
      <c r="F111" s="74" t="s">
        <v>204</v>
      </c>
      <c r="G111" s="75">
        <v>13402</v>
      </c>
      <c r="H111" s="20">
        <v>303.81</v>
      </c>
      <c r="I111" s="76">
        <f t="shared" si="24"/>
        <v>85.082453752259397</v>
      </c>
      <c r="J111" s="76" t="str">
        <f t="shared" si="25"/>
        <v>Nula</v>
      </c>
      <c r="K111" s="77">
        <v>8.18</v>
      </c>
      <c r="L111" s="76">
        <f t="shared" si="26"/>
        <v>29.864061172472379</v>
      </c>
      <c r="M111" s="76">
        <f t="shared" si="27"/>
        <v>0.93</v>
      </c>
      <c r="N111" s="20">
        <v>1476.69</v>
      </c>
      <c r="O111" s="76">
        <f t="shared" si="28"/>
        <v>88.385670175637756</v>
      </c>
      <c r="P111" s="76" t="str">
        <f t="shared" si="29"/>
        <v>Nula</v>
      </c>
      <c r="Q111" s="20">
        <v>0.81</v>
      </c>
      <c r="R111" s="76">
        <f t="shared" si="30"/>
        <v>0.81865925239419224</v>
      </c>
      <c r="S111" s="76">
        <f t="shared" si="31"/>
        <v>0.11</v>
      </c>
      <c r="T111" s="20">
        <v>82.94</v>
      </c>
      <c r="U111" s="76">
        <f t="shared" si="44"/>
        <v>81.550871714806135</v>
      </c>
      <c r="V111" s="76">
        <f t="shared" si="45"/>
        <v>0.62</v>
      </c>
      <c r="W111" s="77">
        <v>68.459999999999994</v>
      </c>
      <c r="X111" s="76">
        <f t="shared" si="46"/>
        <v>68.27919139092829</v>
      </c>
      <c r="Y111" s="76">
        <f t="shared" si="47"/>
        <v>0.2</v>
      </c>
      <c r="Z111" s="70">
        <v>7.34</v>
      </c>
      <c r="AA111" s="76">
        <f t="shared" si="32"/>
        <v>34.959816303099885</v>
      </c>
      <c r="AB111" s="76" t="str">
        <f t="shared" si="33"/>
        <v>Media</v>
      </c>
      <c r="AC111" s="77">
        <v>1238.31</v>
      </c>
      <c r="AD111" s="76">
        <f t="shared" si="34"/>
        <v>90.948356343698293</v>
      </c>
      <c r="AE111" s="76" t="str">
        <f t="shared" si="35"/>
        <v>Nula</v>
      </c>
      <c r="AF111" s="20">
        <v>16.05</v>
      </c>
      <c r="AG111" s="76">
        <f t="shared" si="36"/>
        <v>38.248616004026168</v>
      </c>
      <c r="AH111" s="76">
        <f t="shared" si="37"/>
        <v>0.73</v>
      </c>
      <c r="AI111" s="77">
        <v>857.7</v>
      </c>
      <c r="AJ111" s="76">
        <f t="shared" si="38"/>
        <v>82.255022635043105</v>
      </c>
      <c r="AK111" s="76" t="str">
        <f t="shared" si="39"/>
        <v>Nula</v>
      </c>
      <c r="AL111" s="20">
        <v>0.7</v>
      </c>
      <c r="AM111" s="76">
        <f t="shared" si="40"/>
        <v>44.247787610619461</v>
      </c>
      <c r="AN111" s="76" t="str">
        <f t="shared" si="41"/>
        <v>Alta</v>
      </c>
      <c r="AO111" s="78">
        <v>1137.03</v>
      </c>
      <c r="AP111" s="76">
        <f t="shared" si="42"/>
        <v>70.08923948933689</v>
      </c>
      <c r="AQ111" s="76" t="str">
        <f t="shared" si="43"/>
        <v>Alta</v>
      </c>
    </row>
    <row r="112" spans="1:43" x14ac:dyDescent="0.2">
      <c r="A112" s="74" t="s">
        <v>160</v>
      </c>
      <c r="B112" s="74" t="s">
        <v>202</v>
      </c>
      <c r="C112" s="23" t="s">
        <v>162</v>
      </c>
      <c r="D112" s="74" t="s">
        <v>162</v>
      </c>
      <c r="E112" s="75">
        <v>13001</v>
      </c>
      <c r="F112" s="74" t="s">
        <v>205</v>
      </c>
      <c r="G112" s="75">
        <v>13403</v>
      </c>
      <c r="H112" s="20">
        <v>489.65</v>
      </c>
      <c r="I112" s="76">
        <f t="shared" si="24"/>
        <v>64.347399192198694</v>
      </c>
      <c r="J112" s="76" t="str">
        <f t="shared" si="25"/>
        <v>Media</v>
      </c>
      <c r="K112" s="77">
        <v>4.0599999999999996</v>
      </c>
      <c r="L112" s="76">
        <f t="shared" si="26"/>
        <v>12.361937128292265</v>
      </c>
      <c r="M112" s="76">
        <f t="shared" si="27"/>
        <v>0.46</v>
      </c>
      <c r="N112" s="20"/>
      <c r="O112" s="20"/>
      <c r="P112" s="76"/>
      <c r="Q112" s="65"/>
      <c r="R112" s="76"/>
      <c r="S112" s="76"/>
      <c r="T112" s="20">
        <v>64.14</v>
      </c>
      <c r="U112" s="76">
        <f t="shared" si="44"/>
        <v>57.090814467863652</v>
      </c>
      <c r="V112" s="76">
        <f t="shared" si="45"/>
        <v>0.24</v>
      </c>
      <c r="W112" s="77"/>
      <c r="X112" s="76"/>
      <c r="Y112" s="76"/>
      <c r="Z112" s="70">
        <v>2.61</v>
      </c>
      <c r="AA112" s="76">
        <f t="shared" si="32"/>
        <v>7.8071182548794482</v>
      </c>
      <c r="AB112" s="76" t="str">
        <f t="shared" si="33"/>
        <v>Alta</v>
      </c>
      <c r="AC112" s="77">
        <v>1097.8800000000001</v>
      </c>
      <c r="AD112" s="76">
        <f t="shared" si="34"/>
        <v>92.335696114994207</v>
      </c>
      <c r="AE112" s="76" t="str">
        <f t="shared" si="35"/>
        <v>Nula</v>
      </c>
      <c r="AF112" s="20" t="s">
        <v>82</v>
      </c>
      <c r="AG112" s="20" t="s">
        <v>82</v>
      </c>
      <c r="AH112" s="20" t="s">
        <v>82</v>
      </c>
      <c r="AI112" s="77">
        <v>722.46</v>
      </c>
      <c r="AJ112" s="76">
        <f t="shared" si="38"/>
        <v>86.917875995131652</v>
      </c>
      <c r="AK112" s="76" t="str">
        <f t="shared" si="39"/>
        <v>Nula</v>
      </c>
      <c r="AL112" s="20">
        <v>0.57999999999999996</v>
      </c>
      <c r="AM112" s="76">
        <f t="shared" si="40"/>
        <v>33.62831858407079</v>
      </c>
      <c r="AN112" s="76" t="str">
        <f t="shared" si="41"/>
        <v>Alta</v>
      </c>
      <c r="AO112" s="78">
        <v>1160.24</v>
      </c>
      <c r="AP112" s="76">
        <f t="shared" si="42"/>
        <v>69.199145571197917</v>
      </c>
      <c r="AQ112" s="76" t="str">
        <f t="shared" si="43"/>
        <v>Alta</v>
      </c>
    </row>
    <row r="113" spans="1:43" x14ac:dyDescent="0.2">
      <c r="A113" s="74" t="s">
        <v>160</v>
      </c>
      <c r="B113" s="74" t="s">
        <v>202</v>
      </c>
      <c r="C113" s="23" t="s">
        <v>162</v>
      </c>
      <c r="D113" s="74" t="s">
        <v>162</v>
      </c>
      <c r="E113" s="75">
        <v>13001</v>
      </c>
      <c r="F113" s="74" t="s">
        <v>206</v>
      </c>
      <c r="G113" s="75">
        <v>13404</v>
      </c>
      <c r="H113" s="20">
        <v>327.52999999999997</v>
      </c>
      <c r="I113" s="76">
        <f t="shared" si="24"/>
        <v>82.435900296788873</v>
      </c>
      <c r="J113" s="76" t="str">
        <f t="shared" si="25"/>
        <v>Nula</v>
      </c>
      <c r="K113" s="77">
        <v>5.52</v>
      </c>
      <c r="L113" s="76">
        <f t="shared" si="26"/>
        <v>18.564146134239589</v>
      </c>
      <c r="M113" s="76">
        <f t="shared" si="27"/>
        <v>0.66</v>
      </c>
      <c r="N113" s="20"/>
      <c r="O113" s="20"/>
      <c r="P113" s="76"/>
      <c r="Q113" s="65"/>
      <c r="R113" s="76"/>
      <c r="S113" s="76"/>
      <c r="T113" s="20">
        <v>67.739999999999995</v>
      </c>
      <c r="U113" s="76">
        <f t="shared" si="44"/>
        <v>61.774655217278159</v>
      </c>
      <c r="V113" s="76">
        <f t="shared" si="45"/>
        <v>0.3</v>
      </c>
      <c r="W113" s="77"/>
      <c r="X113" s="76"/>
      <c r="Y113" s="76"/>
      <c r="Z113" s="70">
        <v>3.74</v>
      </c>
      <c r="AA113" s="76">
        <f t="shared" si="32"/>
        <v>14.293915040183697</v>
      </c>
      <c r="AB113" s="76" t="str">
        <f t="shared" si="33"/>
        <v>Alta</v>
      </c>
      <c r="AC113" s="77">
        <v>1044.3800000000001</v>
      </c>
      <c r="AD113" s="76">
        <f t="shared" si="34"/>
        <v>92.86423473042062</v>
      </c>
      <c r="AE113" s="76" t="str">
        <f t="shared" si="35"/>
        <v>Nula</v>
      </c>
      <c r="AF113" s="20">
        <v>28.48</v>
      </c>
      <c r="AG113" s="76">
        <f t="shared" si="36"/>
        <v>69.526925012581785</v>
      </c>
      <c r="AH113" s="76">
        <f t="shared" si="37"/>
        <v>0.93</v>
      </c>
      <c r="AI113" s="77">
        <v>584.78</v>
      </c>
      <c r="AJ113" s="76">
        <f t="shared" si="38"/>
        <v>91.664856552784642</v>
      </c>
      <c r="AK113" s="76" t="str">
        <f t="shared" si="39"/>
        <v>Nula</v>
      </c>
      <c r="AL113" s="20">
        <v>1</v>
      </c>
      <c r="AM113" s="76">
        <f t="shared" si="40"/>
        <v>70.796460176991147</v>
      </c>
      <c r="AN113" s="76" t="str">
        <f t="shared" si="41"/>
        <v>Nula</v>
      </c>
      <c r="AO113" s="78">
        <v>742.68</v>
      </c>
      <c r="AP113" s="76">
        <f t="shared" si="42"/>
        <v>85.212399188522738</v>
      </c>
      <c r="AQ113" s="76" t="str">
        <f t="shared" si="43"/>
        <v>Media</v>
      </c>
    </row>
    <row r="114" spans="1:43" x14ac:dyDescent="0.2">
      <c r="A114" s="74" t="s">
        <v>160</v>
      </c>
      <c r="B114" s="74" t="s">
        <v>207</v>
      </c>
      <c r="C114" s="23" t="s">
        <v>61</v>
      </c>
      <c r="D114" s="74" t="s">
        <v>207</v>
      </c>
      <c r="E114" s="75">
        <v>13501</v>
      </c>
      <c r="F114" s="80" t="s">
        <v>207</v>
      </c>
      <c r="G114" s="75">
        <v>13501</v>
      </c>
      <c r="H114" s="20">
        <v>335.11</v>
      </c>
      <c r="I114" s="76">
        <f t="shared" si="24"/>
        <v>81.590163568607323</v>
      </c>
      <c r="J114" s="76" t="str">
        <f t="shared" si="25"/>
        <v>Nula</v>
      </c>
      <c r="K114" s="77">
        <v>4.95</v>
      </c>
      <c r="L114" s="76">
        <f t="shared" si="26"/>
        <v>16.142735768903993</v>
      </c>
      <c r="M114" s="76">
        <f t="shared" si="27"/>
        <v>0.57999999999999996</v>
      </c>
      <c r="N114" s="20">
        <v>1667.87</v>
      </c>
      <c r="O114" s="76">
        <f t="shared" si="28"/>
        <v>86.789813160018937</v>
      </c>
      <c r="P114" s="76" t="str">
        <f t="shared" si="29"/>
        <v>Nula</v>
      </c>
      <c r="Q114" s="20">
        <v>1.23</v>
      </c>
      <c r="R114" s="76">
        <f t="shared" si="30"/>
        <v>1.4674080939141181</v>
      </c>
      <c r="S114" s="76">
        <f t="shared" si="31"/>
        <v>0.26</v>
      </c>
      <c r="T114" s="20">
        <v>69.62</v>
      </c>
      <c r="U114" s="76">
        <f t="shared" si="44"/>
        <v>64.220660941972412</v>
      </c>
      <c r="V114" s="76">
        <f t="shared" si="45"/>
        <v>0.33</v>
      </c>
      <c r="W114" s="77">
        <v>71.81</v>
      </c>
      <c r="X114" s="76">
        <f t="shared" si="46"/>
        <v>71.648395856381384</v>
      </c>
      <c r="Y114" s="76">
        <f t="shared" si="47"/>
        <v>0.24</v>
      </c>
      <c r="Z114" s="70">
        <v>4.33</v>
      </c>
      <c r="AA114" s="76">
        <f t="shared" si="32"/>
        <v>17.680826636050515</v>
      </c>
      <c r="AB114" s="76" t="str">
        <f t="shared" si="33"/>
        <v>Alta</v>
      </c>
      <c r="AC114" s="77">
        <v>922.02</v>
      </c>
      <c r="AD114" s="76">
        <f t="shared" si="34"/>
        <v>94.07305687964633</v>
      </c>
      <c r="AE114" s="76" t="str">
        <f t="shared" si="35"/>
        <v>Nula</v>
      </c>
      <c r="AF114" s="20">
        <v>10.44</v>
      </c>
      <c r="AG114" s="76">
        <f t="shared" si="36"/>
        <v>24.131857070961246</v>
      </c>
      <c r="AH114" s="76">
        <f t="shared" si="37"/>
        <v>0.43</v>
      </c>
      <c r="AI114" s="77">
        <v>664.87</v>
      </c>
      <c r="AJ114" s="76">
        <f t="shared" si="38"/>
        <v>88.903484727810607</v>
      </c>
      <c r="AK114" s="76" t="str">
        <f t="shared" si="39"/>
        <v>Nula</v>
      </c>
      <c r="AL114" s="20">
        <v>0.85</v>
      </c>
      <c r="AM114" s="76">
        <f t="shared" si="40"/>
        <v>57.522123893805293</v>
      </c>
      <c r="AN114" s="76" t="str">
        <f t="shared" si="41"/>
        <v>Media</v>
      </c>
      <c r="AO114" s="78">
        <v>691.18</v>
      </c>
      <c r="AP114" s="76">
        <f t="shared" si="42"/>
        <v>87.187402927607494</v>
      </c>
      <c r="AQ114" s="76" t="str">
        <f t="shared" si="43"/>
        <v>Media</v>
      </c>
    </row>
    <row r="115" spans="1:43" x14ac:dyDescent="0.2">
      <c r="A115" s="74" t="s">
        <v>160</v>
      </c>
      <c r="B115" s="74" t="s">
        <v>208</v>
      </c>
      <c r="C115" s="23" t="s">
        <v>162</v>
      </c>
      <c r="D115" s="74" t="s">
        <v>162</v>
      </c>
      <c r="E115" s="75">
        <v>13001</v>
      </c>
      <c r="F115" s="74" t="s">
        <v>208</v>
      </c>
      <c r="G115" s="75">
        <v>13601</v>
      </c>
      <c r="H115" s="20">
        <v>196.11</v>
      </c>
      <c r="I115" s="76">
        <f t="shared" si="24"/>
        <v>97.099056077477513</v>
      </c>
      <c r="J115" s="76" t="str">
        <f t="shared" si="25"/>
        <v>Nula</v>
      </c>
      <c r="K115" s="77">
        <v>5.91</v>
      </c>
      <c r="L115" s="76">
        <f t="shared" si="26"/>
        <v>20.220900594732367</v>
      </c>
      <c r="M115" s="76">
        <f t="shared" si="27"/>
        <v>0.75</v>
      </c>
      <c r="N115" s="20">
        <v>2107.7800000000002</v>
      </c>
      <c r="O115" s="76">
        <f t="shared" si="28"/>
        <v>83.117705932584684</v>
      </c>
      <c r="P115" s="76" t="str">
        <f t="shared" si="29"/>
        <v>Nula</v>
      </c>
      <c r="Q115" s="20">
        <v>2.73</v>
      </c>
      <c r="R115" s="76">
        <f t="shared" si="30"/>
        <v>3.7843682421995681</v>
      </c>
      <c r="S115" s="76">
        <f t="shared" si="31"/>
        <v>0.56999999999999995</v>
      </c>
      <c r="T115" s="20">
        <v>87.58</v>
      </c>
      <c r="U115" s="76">
        <f t="shared" si="44"/>
        <v>87.587822014051511</v>
      </c>
      <c r="V115" s="76">
        <f t="shared" si="45"/>
        <v>0.81</v>
      </c>
      <c r="W115" s="77">
        <v>64.599999999999994</v>
      </c>
      <c r="X115" s="76">
        <f t="shared" si="46"/>
        <v>64.397063260585327</v>
      </c>
      <c r="Y115" s="76">
        <f t="shared" si="47"/>
        <v>0.14000000000000001</v>
      </c>
      <c r="Z115" s="70">
        <v>6.94</v>
      </c>
      <c r="AA115" s="76">
        <f t="shared" si="32"/>
        <v>32.663605051664753</v>
      </c>
      <c r="AB115" s="76" t="str">
        <f t="shared" si="33"/>
        <v>Media</v>
      </c>
      <c r="AC115" s="77">
        <v>983.31</v>
      </c>
      <c r="AD115" s="76">
        <f t="shared" si="34"/>
        <v>93.467559090123245</v>
      </c>
      <c r="AE115" s="76" t="str">
        <f t="shared" si="35"/>
        <v>Nula</v>
      </c>
      <c r="AF115" s="20">
        <v>14.59</v>
      </c>
      <c r="AG115" s="76">
        <f t="shared" si="36"/>
        <v>34.574735782586814</v>
      </c>
      <c r="AH115" s="76">
        <f t="shared" si="37"/>
        <v>0.67</v>
      </c>
      <c r="AI115" s="77">
        <v>732.06</v>
      </c>
      <c r="AJ115" s="76">
        <f t="shared" si="38"/>
        <v>86.586883742419076</v>
      </c>
      <c r="AK115" s="76" t="str">
        <f t="shared" si="39"/>
        <v>Nula</v>
      </c>
      <c r="AL115" s="20">
        <v>1.06</v>
      </c>
      <c r="AM115" s="76">
        <f t="shared" si="40"/>
        <v>76.106194690265497</v>
      </c>
      <c r="AN115" s="76" t="str">
        <f t="shared" si="41"/>
        <v>Nula</v>
      </c>
      <c r="AO115" s="78">
        <v>847.4</v>
      </c>
      <c r="AP115" s="76">
        <f t="shared" si="42"/>
        <v>81.196430420426523</v>
      </c>
      <c r="AQ115" s="76" t="str">
        <f t="shared" si="43"/>
        <v>Alta</v>
      </c>
    </row>
    <row r="116" spans="1:43" x14ac:dyDescent="0.2">
      <c r="A116" s="74" t="s">
        <v>160</v>
      </c>
      <c r="B116" s="74" t="s">
        <v>208</v>
      </c>
      <c r="C116" s="23" t="s">
        <v>162</v>
      </c>
      <c r="D116" s="74" t="s">
        <v>162</v>
      </c>
      <c r="E116" s="75">
        <v>13001</v>
      </c>
      <c r="F116" s="74" t="s">
        <v>209</v>
      </c>
      <c r="G116" s="75">
        <v>13602</v>
      </c>
      <c r="H116" s="20">
        <v>385.91</v>
      </c>
      <c r="I116" s="76">
        <f t="shared" si="24"/>
        <v>75.922165443063392</v>
      </c>
      <c r="J116" s="76" t="str">
        <f t="shared" si="25"/>
        <v>Nula</v>
      </c>
      <c r="K116" s="77">
        <v>4.9800000000000004</v>
      </c>
      <c r="L116" s="76">
        <f t="shared" si="26"/>
        <v>16.270178419711129</v>
      </c>
      <c r="M116" s="76">
        <f t="shared" si="27"/>
        <v>0.59</v>
      </c>
      <c r="N116" s="20"/>
      <c r="O116" s="20"/>
      <c r="P116" s="76"/>
      <c r="Q116" s="65"/>
      <c r="R116" s="76"/>
      <c r="S116" s="76"/>
      <c r="T116" s="20">
        <v>72.87</v>
      </c>
      <c r="U116" s="76">
        <f>+IF(T116&lt;&gt;"",(T116-T$126)*100/(T$127-T$126),"")</f>
        <v>68.449128285193865</v>
      </c>
      <c r="V116" s="76">
        <f t="shared" si="45"/>
        <v>0.39</v>
      </c>
      <c r="W116" s="77"/>
      <c r="X116" s="76"/>
      <c r="Y116" s="76"/>
      <c r="Z116" s="70">
        <v>3.63</v>
      </c>
      <c r="AA116" s="76">
        <f t="shared" si="32"/>
        <v>13.662456946039034</v>
      </c>
      <c r="AB116" s="76" t="str">
        <f t="shared" si="33"/>
        <v>Alta</v>
      </c>
      <c r="AC116" s="77">
        <v>1450.93</v>
      </c>
      <c r="AD116" s="76">
        <f t="shared" si="34"/>
        <v>88.847835214502709</v>
      </c>
      <c r="AE116" s="76" t="str">
        <f t="shared" si="35"/>
        <v>Nula</v>
      </c>
      <c r="AF116" s="20">
        <v>8</v>
      </c>
      <c r="AG116" s="76">
        <f t="shared" si="36"/>
        <v>17.991947659788625</v>
      </c>
      <c r="AH116" s="76">
        <f t="shared" si="37"/>
        <v>0.32</v>
      </c>
      <c r="AI116" s="77">
        <v>736.83</v>
      </c>
      <c r="AJ116" s="76">
        <f t="shared" si="38"/>
        <v>86.422421966852525</v>
      </c>
      <c r="AK116" s="76" t="str">
        <f t="shared" si="39"/>
        <v>Nula</v>
      </c>
      <c r="AL116" s="20">
        <v>0.91</v>
      </c>
      <c r="AM116" s="76">
        <f t="shared" si="40"/>
        <v>62.831858407079636</v>
      </c>
      <c r="AN116" s="76" t="str">
        <f t="shared" si="41"/>
        <v>Baja</v>
      </c>
      <c r="AO116" s="78">
        <v>912.95</v>
      </c>
      <c r="AP116" s="76">
        <f t="shared" si="42"/>
        <v>78.682614981649735</v>
      </c>
      <c r="AQ116" s="76" t="str">
        <f t="shared" si="43"/>
        <v>Alta</v>
      </c>
    </row>
    <row r="117" spans="1:43" x14ac:dyDescent="0.2">
      <c r="A117" s="74" t="s">
        <v>160</v>
      </c>
      <c r="B117" s="74" t="s">
        <v>208</v>
      </c>
      <c r="C117" s="23" t="s">
        <v>162</v>
      </c>
      <c r="D117" s="74" t="s">
        <v>162</v>
      </c>
      <c r="E117" s="75">
        <v>13001</v>
      </c>
      <c r="F117" s="74" t="s">
        <v>210</v>
      </c>
      <c r="G117" s="75">
        <v>13603</v>
      </c>
      <c r="H117" s="20">
        <v>468.69</v>
      </c>
      <c r="I117" s="76">
        <f t="shared" si="24"/>
        <v>66.686006292816813</v>
      </c>
      <c r="J117" s="76" t="str">
        <f t="shared" si="25"/>
        <v>Baja</v>
      </c>
      <c r="K117" s="77">
        <v>4.7300000000000004</v>
      </c>
      <c r="L117" s="76">
        <f t="shared" si="26"/>
        <v>15.208156329651658</v>
      </c>
      <c r="M117" s="76">
        <f t="shared" si="27"/>
        <v>0.56000000000000005</v>
      </c>
      <c r="N117" s="20"/>
      <c r="O117" s="20"/>
      <c r="P117" s="76"/>
      <c r="Q117" s="65"/>
      <c r="R117" s="76"/>
      <c r="S117" s="76"/>
      <c r="T117" s="20">
        <v>56.74</v>
      </c>
      <c r="U117" s="76">
        <f t="shared" si="44"/>
        <v>47.462919594067138</v>
      </c>
      <c r="V117" s="76">
        <f t="shared" si="45"/>
        <v>0.17</v>
      </c>
      <c r="W117" s="77"/>
      <c r="X117" s="76"/>
      <c r="Y117" s="76"/>
      <c r="Z117" s="70">
        <v>2.69</v>
      </c>
      <c r="AA117" s="76">
        <f t="shared" si="32"/>
        <v>8.2663605051664746</v>
      </c>
      <c r="AB117" s="76" t="str">
        <f t="shared" si="33"/>
        <v>Alta</v>
      </c>
      <c r="AC117" s="77">
        <v>1392.25</v>
      </c>
      <c r="AD117" s="76">
        <f t="shared" si="34"/>
        <v>89.427548222974139</v>
      </c>
      <c r="AE117" s="76" t="str">
        <f t="shared" si="35"/>
        <v>Nula</v>
      </c>
      <c r="AF117" s="20">
        <v>20.81</v>
      </c>
      <c r="AG117" s="76">
        <f t="shared" si="36"/>
        <v>50.226472068444885</v>
      </c>
      <c r="AH117" s="76">
        <f t="shared" si="37"/>
        <v>0.85</v>
      </c>
      <c r="AI117" s="77">
        <v>977.48</v>
      </c>
      <c r="AJ117" s="76">
        <f t="shared" si="38"/>
        <v>78.125204715260466</v>
      </c>
      <c r="AK117" s="76" t="str">
        <f t="shared" si="39"/>
        <v>Nula</v>
      </c>
      <c r="AL117" s="20">
        <v>0.8</v>
      </c>
      <c r="AM117" s="76">
        <f t="shared" si="40"/>
        <v>53.097345132743364</v>
      </c>
      <c r="AN117" s="76" t="str">
        <f t="shared" si="41"/>
        <v>Media</v>
      </c>
      <c r="AO117" s="78">
        <v>1071.9100000000001</v>
      </c>
      <c r="AP117" s="76">
        <f t="shared" si="42"/>
        <v>72.58656460563202</v>
      </c>
      <c r="AQ117" s="76" t="str">
        <f t="shared" si="43"/>
        <v>Alta</v>
      </c>
    </row>
    <row r="118" spans="1:43" x14ac:dyDescent="0.2">
      <c r="A118" s="74" t="s">
        <v>160</v>
      </c>
      <c r="B118" s="74" t="s">
        <v>208</v>
      </c>
      <c r="C118" s="23" t="s">
        <v>162</v>
      </c>
      <c r="D118" s="74" t="s">
        <v>162</v>
      </c>
      <c r="E118" s="75">
        <v>13001</v>
      </c>
      <c r="F118" s="74" t="s">
        <v>211</v>
      </c>
      <c r="G118" s="75">
        <v>13604</v>
      </c>
      <c r="H118" s="20">
        <v>255.61</v>
      </c>
      <c r="I118" s="76">
        <f t="shared" si="24"/>
        <v>90.460357485551057</v>
      </c>
      <c r="J118" s="76" t="str">
        <f t="shared" si="25"/>
        <v>Nula</v>
      </c>
      <c r="K118" s="77">
        <v>6.2</v>
      </c>
      <c r="L118" s="76">
        <f t="shared" si="26"/>
        <v>21.452846219201358</v>
      </c>
      <c r="M118" s="76">
        <f t="shared" si="27"/>
        <v>0.78</v>
      </c>
      <c r="N118" s="20">
        <v>2455.8200000000002</v>
      </c>
      <c r="O118" s="76">
        <f t="shared" si="28"/>
        <v>80.212474863874675</v>
      </c>
      <c r="P118" s="76" t="str">
        <f t="shared" si="29"/>
        <v>Nula</v>
      </c>
      <c r="Q118" s="20">
        <v>3.04</v>
      </c>
      <c r="R118" s="76">
        <f t="shared" si="30"/>
        <v>4.2632066728452278</v>
      </c>
      <c r="S118" s="76">
        <f t="shared" si="31"/>
        <v>0.6</v>
      </c>
      <c r="T118" s="20">
        <v>82.22</v>
      </c>
      <c r="U118" s="76">
        <f t="shared" si="44"/>
        <v>80.614103564923226</v>
      </c>
      <c r="V118" s="76">
        <f t="shared" si="45"/>
        <v>0.6</v>
      </c>
      <c r="W118" s="77">
        <v>68.099999999999994</v>
      </c>
      <c r="X118" s="76">
        <f t="shared" si="46"/>
        <v>67.917127627476617</v>
      </c>
      <c r="Y118" s="76">
        <f t="shared" si="47"/>
        <v>0.19</v>
      </c>
      <c r="Z118" s="70">
        <v>7.17</v>
      </c>
      <c r="AA118" s="76">
        <f t="shared" si="32"/>
        <v>33.983926521239951</v>
      </c>
      <c r="AB118" s="76" t="str">
        <f t="shared" si="33"/>
        <v>Media</v>
      </c>
      <c r="AC118" s="77">
        <v>1289.3599999999999</v>
      </c>
      <c r="AD118" s="76">
        <f t="shared" si="34"/>
        <v>90.44402183309046</v>
      </c>
      <c r="AE118" s="76" t="str">
        <f t="shared" si="35"/>
        <v>Nula</v>
      </c>
      <c r="AF118" s="20">
        <v>6.92</v>
      </c>
      <c r="AG118" s="76">
        <f t="shared" si="36"/>
        <v>15.274282838449924</v>
      </c>
      <c r="AH118" s="76">
        <f t="shared" si="37"/>
        <v>0.25</v>
      </c>
      <c r="AI118" s="77">
        <v>652.16999999999996</v>
      </c>
      <c r="AJ118" s="76">
        <f t="shared" si="38"/>
        <v>89.341359895461622</v>
      </c>
      <c r="AK118" s="76" t="str">
        <f t="shared" si="39"/>
        <v>Nula</v>
      </c>
      <c r="AL118" s="20">
        <v>0.98</v>
      </c>
      <c r="AM118" s="76">
        <f t="shared" si="40"/>
        <v>69.026548672566364</v>
      </c>
      <c r="AN118" s="76" t="str">
        <f t="shared" si="41"/>
        <v>Baja</v>
      </c>
      <c r="AO118" s="78">
        <v>809.82</v>
      </c>
      <c r="AP118" s="76">
        <f t="shared" si="42"/>
        <v>82.63760790615089</v>
      </c>
      <c r="AQ118" s="76" t="str">
        <f t="shared" si="43"/>
        <v>Media</v>
      </c>
    </row>
    <row r="119" spans="1:43" x14ac:dyDescent="0.2">
      <c r="A119" s="74" t="s">
        <v>160</v>
      </c>
      <c r="B119" s="74" t="s">
        <v>208</v>
      </c>
      <c r="C119" s="23" t="s">
        <v>162</v>
      </c>
      <c r="D119" s="74" t="s">
        <v>162</v>
      </c>
      <c r="E119" s="75">
        <v>13001</v>
      </c>
      <c r="F119" s="74" t="s">
        <v>212</v>
      </c>
      <c r="G119" s="75">
        <v>13605</v>
      </c>
      <c r="H119" s="20">
        <v>313.7</v>
      </c>
      <c r="I119" s="76">
        <f t="shared" si="24"/>
        <v>83.978979314038327</v>
      </c>
      <c r="J119" s="76" t="str">
        <f t="shared" si="25"/>
        <v>Nula</v>
      </c>
      <c r="K119" s="77">
        <v>3.25</v>
      </c>
      <c r="L119" s="76">
        <f t="shared" si="26"/>
        <v>8.9209855564995735</v>
      </c>
      <c r="M119" s="76">
        <f t="shared" si="27"/>
        <v>0.27</v>
      </c>
      <c r="N119" s="20">
        <v>3644.1</v>
      </c>
      <c r="O119" s="76">
        <f t="shared" si="28"/>
        <v>70.293419656637809</v>
      </c>
      <c r="P119" s="76" t="str">
        <f t="shared" si="29"/>
        <v>Baja</v>
      </c>
      <c r="Q119" s="20">
        <v>7.55</v>
      </c>
      <c r="R119" s="76">
        <f t="shared" si="30"/>
        <v>11.229533518690147</v>
      </c>
      <c r="S119" s="76">
        <f t="shared" si="31"/>
        <v>0.84</v>
      </c>
      <c r="T119" s="20">
        <v>72.17</v>
      </c>
      <c r="U119" s="76">
        <f t="shared" si="44"/>
        <v>67.5383814728077</v>
      </c>
      <c r="V119" s="76">
        <f t="shared" si="45"/>
        <v>0.38</v>
      </c>
      <c r="W119" s="77">
        <v>31.86</v>
      </c>
      <c r="X119" s="76">
        <f t="shared" si="46"/>
        <v>31.469375440008044</v>
      </c>
      <c r="Y119" s="76">
        <f t="shared" si="47"/>
        <v>0.05</v>
      </c>
      <c r="Z119" s="70">
        <v>4.75</v>
      </c>
      <c r="AA119" s="76">
        <f t="shared" si="32"/>
        <v>20.091848450057402</v>
      </c>
      <c r="AB119" s="76" t="str">
        <f t="shared" si="33"/>
        <v>Alta</v>
      </c>
      <c r="AC119" s="77">
        <v>1319.17</v>
      </c>
      <c r="AD119" s="76">
        <f t="shared" si="34"/>
        <v>90.14952209242017</v>
      </c>
      <c r="AE119" s="76" t="str">
        <f t="shared" si="35"/>
        <v>Nula</v>
      </c>
      <c r="AF119" s="20">
        <v>8.68</v>
      </c>
      <c r="AG119" s="76">
        <f t="shared" si="36"/>
        <v>19.703069954705587</v>
      </c>
      <c r="AH119" s="76">
        <f t="shared" si="37"/>
        <v>0.37</v>
      </c>
      <c r="AI119" s="77">
        <v>636.77</v>
      </c>
      <c r="AJ119" s="76">
        <f t="shared" si="38"/>
        <v>89.872326634188056</v>
      </c>
      <c r="AK119" s="76" t="str">
        <f t="shared" si="39"/>
        <v>Nula</v>
      </c>
      <c r="AL119" s="20">
        <v>0.84</v>
      </c>
      <c r="AM119" s="76">
        <f t="shared" si="40"/>
        <v>56.637168141592909</v>
      </c>
      <c r="AN119" s="76" t="str">
        <f t="shared" si="41"/>
        <v>Media</v>
      </c>
      <c r="AO119" s="78">
        <v>998.6</v>
      </c>
      <c r="AP119" s="76">
        <f t="shared" si="42"/>
        <v>75.397972840822376</v>
      </c>
      <c r="AQ119" s="76" t="str">
        <f t="shared" si="43"/>
        <v>Alta</v>
      </c>
    </row>
    <row r="120" spans="1:43" x14ac:dyDescent="0.2">
      <c r="A120" s="74" t="s">
        <v>213</v>
      </c>
      <c r="B120" s="74" t="s">
        <v>214</v>
      </c>
      <c r="C120" s="23" t="s">
        <v>61</v>
      </c>
      <c r="D120" s="74" t="s">
        <v>214</v>
      </c>
      <c r="E120" s="75">
        <v>14101</v>
      </c>
      <c r="F120" s="74" t="s">
        <v>214</v>
      </c>
      <c r="G120" s="75">
        <v>14101</v>
      </c>
      <c r="H120" s="20">
        <v>385.68</v>
      </c>
      <c r="I120" s="76">
        <f t="shared" si="24"/>
        <v>75.947827639301096</v>
      </c>
      <c r="J120" s="76" t="str">
        <f t="shared" si="25"/>
        <v>Nula</v>
      </c>
      <c r="K120" s="77">
        <v>6.41</v>
      </c>
      <c r="L120" s="76">
        <f t="shared" si="26"/>
        <v>22.344944774851314</v>
      </c>
      <c r="M120" s="76">
        <f t="shared" si="27"/>
        <v>0.82</v>
      </c>
      <c r="N120" s="20">
        <v>1425.18</v>
      </c>
      <c r="O120" s="76">
        <f t="shared" si="28"/>
        <v>88.815645041599296</v>
      </c>
      <c r="P120" s="76" t="str">
        <f t="shared" si="29"/>
        <v>Nula</v>
      </c>
      <c r="Q120" s="20">
        <v>6.81</v>
      </c>
      <c r="R120" s="76">
        <f t="shared" si="30"/>
        <v>10.08649984553599</v>
      </c>
      <c r="S120" s="76">
        <f t="shared" si="31"/>
        <v>0.8</v>
      </c>
      <c r="T120" s="20">
        <v>76.48</v>
      </c>
      <c r="U120" s="76">
        <f t="shared" si="44"/>
        <v>73.145979703356758</v>
      </c>
      <c r="V120" s="76">
        <f t="shared" si="45"/>
        <v>0.46</v>
      </c>
      <c r="W120" s="77">
        <v>92.23</v>
      </c>
      <c r="X120" s="76">
        <f t="shared" si="46"/>
        <v>92.185457105501371</v>
      </c>
      <c r="Y120" s="76">
        <f t="shared" si="47"/>
        <v>0.52</v>
      </c>
      <c r="Z120" s="70">
        <v>11.18</v>
      </c>
      <c r="AA120" s="76">
        <f t="shared" si="32"/>
        <v>57.00344431687715</v>
      </c>
      <c r="AB120" s="76" t="str">
        <f t="shared" si="33"/>
        <v>Nula</v>
      </c>
      <c r="AC120" s="77">
        <v>1135.19</v>
      </c>
      <c r="AD120" s="76">
        <f t="shared" si="34"/>
        <v>91.967102175899626</v>
      </c>
      <c r="AE120" s="76" t="str">
        <f t="shared" si="35"/>
        <v>Nula</v>
      </c>
      <c r="AF120" s="20">
        <v>14.94</v>
      </c>
      <c r="AG120" s="76">
        <f t="shared" si="36"/>
        <v>35.455460493205834</v>
      </c>
      <c r="AH120" s="76">
        <f t="shared" si="37"/>
        <v>0.69</v>
      </c>
      <c r="AI120" s="77">
        <v>755.06</v>
      </c>
      <c r="AJ120" s="76">
        <f t="shared" si="38"/>
        <v>85.793881470295176</v>
      </c>
      <c r="AK120" s="76" t="str">
        <f t="shared" si="39"/>
        <v>Nula</v>
      </c>
      <c r="AL120" s="20">
        <v>0.88</v>
      </c>
      <c r="AM120" s="76">
        <f t="shared" si="40"/>
        <v>60.176991150442468</v>
      </c>
      <c r="AN120" s="76" t="str">
        <f t="shared" si="41"/>
        <v>Media</v>
      </c>
      <c r="AO120" s="78">
        <v>758.55</v>
      </c>
      <c r="AP120" s="76">
        <f t="shared" si="42"/>
        <v>84.603791240187292</v>
      </c>
      <c r="AQ120" s="76" t="str">
        <f t="shared" si="43"/>
        <v>Media</v>
      </c>
    </row>
    <row r="121" spans="1:43" x14ac:dyDescent="0.2">
      <c r="A121" s="74" t="s">
        <v>215</v>
      </c>
      <c r="B121" s="74" t="s">
        <v>216</v>
      </c>
      <c r="C121" s="23" t="s">
        <v>61</v>
      </c>
      <c r="D121" s="74" t="s">
        <v>216</v>
      </c>
      <c r="E121" s="75">
        <v>15101</v>
      </c>
      <c r="F121" s="74" t="s">
        <v>216</v>
      </c>
      <c r="G121" s="75">
        <v>15101</v>
      </c>
      <c r="H121" s="20">
        <v>323.99</v>
      </c>
      <c r="I121" s="76">
        <f t="shared" si="24"/>
        <v>82.830874969316937</v>
      </c>
      <c r="J121" s="76" t="str">
        <f t="shared" si="25"/>
        <v>Nula</v>
      </c>
      <c r="K121" s="77">
        <v>3.15</v>
      </c>
      <c r="L121" s="76">
        <f t="shared" si="26"/>
        <v>8.4961767204757841</v>
      </c>
      <c r="M121" s="76">
        <f t="shared" si="27"/>
        <v>0.25</v>
      </c>
      <c r="N121" s="20">
        <v>1180.32</v>
      </c>
      <c r="O121" s="76">
        <f t="shared" si="28"/>
        <v>90.859590793479342</v>
      </c>
      <c r="P121" s="76" t="str">
        <f t="shared" si="29"/>
        <v>Nula</v>
      </c>
      <c r="Q121" s="20">
        <v>1.41</v>
      </c>
      <c r="R121" s="76">
        <f t="shared" si="30"/>
        <v>1.7454433117083719</v>
      </c>
      <c r="S121" s="76">
        <f t="shared" si="31"/>
        <v>0.31</v>
      </c>
      <c r="T121" s="20">
        <v>76.03</v>
      </c>
      <c r="U121" s="76">
        <f t="shared" si="44"/>
        <v>72.560499609679937</v>
      </c>
      <c r="V121" s="76">
        <f t="shared" si="45"/>
        <v>0.45</v>
      </c>
      <c r="W121" s="77">
        <v>96.46</v>
      </c>
      <c r="X121" s="76">
        <f t="shared" si="46"/>
        <v>96.439706326058527</v>
      </c>
      <c r="Y121" s="76">
        <f t="shared" si="47"/>
        <v>0.59</v>
      </c>
      <c r="Z121" s="70">
        <v>3.75</v>
      </c>
      <c r="AA121" s="76">
        <f t="shared" si="32"/>
        <v>14.351320321469574</v>
      </c>
      <c r="AB121" s="76" t="str">
        <f t="shared" si="33"/>
        <v>Alta</v>
      </c>
      <c r="AC121" s="77">
        <v>1156.1500000000001</v>
      </c>
      <c r="AD121" s="76">
        <f t="shared" si="34"/>
        <v>91.760033589369954</v>
      </c>
      <c r="AE121" s="76" t="str">
        <f t="shared" si="35"/>
        <v>Nula</v>
      </c>
      <c r="AF121" s="20">
        <v>22.05</v>
      </c>
      <c r="AG121" s="76">
        <f t="shared" si="36"/>
        <v>53.34675390035229</v>
      </c>
      <c r="AH121" s="76">
        <f t="shared" si="37"/>
        <v>0.87</v>
      </c>
      <c r="AI121" s="77">
        <v>496.92</v>
      </c>
      <c r="AJ121" s="76">
        <f t="shared" si="38"/>
        <v>94.694125232297949</v>
      </c>
      <c r="AK121" s="76" t="str">
        <f t="shared" si="39"/>
        <v>Nula</v>
      </c>
      <c r="AL121" s="20">
        <v>0.92</v>
      </c>
      <c r="AM121" s="76">
        <f t="shared" si="40"/>
        <v>63.716814159292028</v>
      </c>
      <c r="AN121" s="76" t="str">
        <f t="shared" si="41"/>
        <v>Baja</v>
      </c>
      <c r="AO121" s="78">
        <v>596.83000000000004</v>
      </c>
      <c r="AP121" s="76">
        <f t="shared" si="42"/>
        <v>90.80568647678507</v>
      </c>
      <c r="AQ121" s="76" t="str">
        <f t="shared" si="43"/>
        <v>Baja</v>
      </c>
    </row>
    <row r="122" spans="1:43" x14ac:dyDescent="0.2">
      <c r="A122" s="74" t="s">
        <v>217</v>
      </c>
      <c r="B122" s="22" t="s">
        <v>218</v>
      </c>
      <c r="C122" s="23" t="s">
        <v>61</v>
      </c>
      <c r="D122" s="74" t="s">
        <v>219</v>
      </c>
      <c r="E122" s="75">
        <v>16101</v>
      </c>
      <c r="F122" s="74" t="s">
        <v>220</v>
      </c>
      <c r="G122" s="75">
        <v>16101</v>
      </c>
      <c r="H122" s="20">
        <v>232.25</v>
      </c>
      <c r="I122" s="76">
        <f t="shared" si="24"/>
        <v>93.066744025171261</v>
      </c>
      <c r="J122" s="76" t="str">
        <f t="shared" si="25"/>
        <v>Nula</v>
      </c>
      <c r="K122" s="77">
        <v>6.31</v>
      </c>
      <c r="L122" s="76">
        <f t="shared" si="26"/>
        <v>21.920135938827524</v>
      </c>
      <c r="M122" s="76">
        <f t="shared" si="27"/>
        <v>0.79</v>
      </c>
      <c r="N122" s="20">
        <v>1674.6</v>
      </c>
      <c r="O122" s="76">
        <f t="shared" si="28"/>
        <v>86.733635119872915</v>
      </c>
      <c r="P122" s="76" t="str">
        <f t="shared" si="29"/>
        <v>Nula</v>
      </c>
      <c r="Q122" s="20">
        <v>0.35</v>
      </c>
      <c r="R122" s="76">
        <f t="shared" si="30"/>
        <v>0.10812480691998756</v>
      </c>
      <c r="S122" s="76">
        <f t="shared" si="31"/>
        <v>0.02</v>
      </c>
      <c r="T122" s="20">
        <v>86.27</v>
      </c>
      <c r="U122" s="76">
        <f t="shared" si="44"/>
        <v>85.883424408014562</v>
      </c>
      <c r="V122" s="76">
        <f t="shared" si="45"/>
        <v>0.76</v>
      </c>
      <c r="W122" s="77">
        <v>88.58</v>
      </c>
      <c r="X122" s="76">
        <f t="shared" si="46"/>
        <v>88.51453283717187</v>
      </c>
      <c r="Y122" s="76">
        <f t="shared" si="47"/>
        <v>0.46</v>
      </c>
      <c r="Z122" s="70">
        <v>5.75</v>
      </c>
      <c r="AA122" s="76">
        <f t="shared" si="32"/>
        <v>25.832376578645231</v>
      </c>
      <c r="AB122" s="76" t="str">
        <f t="shared" si="33"/>
        <v>Alta</v>
      </c>
      <c r="AC122" s="77">
        <v>1111.43</v>
      </c>
      <c r="AD122" s="76">
        <f t="shared" si="34"/>
        <v>92.2018325965077</v>
      </c>
      <c r="AE122" s="76" t="str">
        <f t="shared" si="35"/>
        <v>Nula</v>
      </c>
      <c r="AF122" s="20">
        <v>9.98</v>
      </c>
      <c r="AG122" s="76">
        <f t="shared" si="36"/>
        <v>22.974333165576247</v>
      </c>
      <c r="AH122" s="76">
        <f t="shared" si="37"/>
        <v>0.39</v>
      </c>
      <c r="AI122" s="77">
        <v>767.29</v>
      </c>
      <c r="AJ122" s="76">
        <f t="shared" si="38"/>
        <v>85.372211131683201</v>
      </c>
      <c r="AK122" s="76" t="str">
        <f t="shared" si="39"/>
        <v>Nula</v>
      </c>
      <c r="AL122" s="20">
        <v>0.97</v>
      </c>
      <c r="AM122" s="76">
        <f t="shared" si="40"/>
        <v>68.141592920353972</v>
      </c>
      <c r="AN122" s="76" t="str">
        <f t="shared" si="41"/>
        <v>Baja</v>
      </c>
      <c r="AO122" s="78">
        <v>684.32</v>
      </c>
      <c r="AP122" s="76">
        <f t="shared" si="42"/>
        <v>87.450481095571007</v>
      </c>
      <c r="AQ122" s="76" t="str">
        <f t="shared" si="43"/>
        <v>Media</v>
      </c>
    </row>
    <row r="123" spans="1:43" x14ac:dyDescent="0.2">
      <c r="A123" s="74" t="s">
        <v>217</v>
      </c>
      <c r="B123" s="22" t="s">
        <v>218</v>
      </c>
      <c r="C123" s="23" t="s">
        <v>61</v>
      </c>
      <c r="D123" s="74" t="s">
        <v>219</v>
      </c>
      <c r="E123" s="75">
        <v>16101</v>
      </c>
      <c r="F123" s="74" t="s">
        <v>221</v>
      </c>
      <c r="G123" s="75">
        <v>16103</v>
      </c>
      <c r="H123" s="20">
        <v>313.8</v>
      </c>
      <c r="I123" s="76">
        <f t="shared" si="24"/>
        <v>83.967821837413268</v>
      </c>
      <c r="J123" s="76" t="str">
        <f t="shared" si="25"/>
        <v>Nula</v>
      </c>
      <c r="K123" s="77">
        <v>5.53</v>
      </c>
      <c r="L123" s="76">
        <f t="shared" si="26"/>
        <v>18.606627017841973</v>
      </c>
      <c r="M123" s="76">
        <f t="shared" si="27"/>
        <v>0.68</v>
      </c>
      <c r="N123" s="20">
        <v>1572.94</v>
      </c>
      <c r="O123" s="76">
        <f t="shared" si="28"/>
        <v>87.582232380087433</v>
      </c>
      <c r="P123" s="76" t="str">
        <f t="shared" si="29"/>
        <v>Nula</v>
      </c>
      <c r="Q123" s="20">
        <v>1.25</v>
      </c>
      <c r="R123" s="76">
        <f t="shared" si="30"/>
        <v>1.4983008958912574</v>
      </c>
      <c r="S123" s="76">
        <f t="shared" si="31"/>
        <v>0.27</v>
      </c>
      <c r="T123" s="20">
        <v>68.680000000000007</v>
      </c>
      <c r="U123" s="76">
        <f t="shared" si="44"/>
        <v>62.997658079625296</v>
      </c>
      <c r="V123" s="76">
        <f t="shared" si="45"/>
        <v>0.32</v>
      </c>
      <c r="W123" s="77">
        <v>99.24</v>
      </c>
      <c r="X123" s="76">
        <f t="shared" si="46"/>
        <v>99.235643166046458</v>
      </c>
      <c r="Y123" s="76">
        <f t="shared" si="47"/>
        <v>0.67</v>
      </c>
      <c r="Z123" s="70">
        <v>5.04</v>
      </c>
      <c r="AA123" s="76">
        <f t="shared" si="32"/>
        <v>21.756601607347875</v>
      </c>
      <c r="AB123" s="76" t="str">
        <f t="shared" si="33"/>
        <v>Alta</v>
      </c>
      <c r="AC123" s="77">
        <v>912.22</v>
      </c>
      <c r="AD123" s="76">
        <f t="shared" si="34"/>
        <v>94.169873298920692</v>
      </c>
      <c r="AE123" s="76" t="str">
        <f t="shared" si="35"/>
        <v>Nula</v>
      </c>
      <c r="AF123" s="20">
        <v>17.54</v>
      </c>
      <c r="AG123" s="76">
        <f t="shared" si="36"/>
        <v>41.997986914947148</v>
      </c>
      <c r="AH123" s="76">
        <f t="shared" si="37"/>
        <v>0.77</v>
      </c>
      <c r="AI123" s="77">
        <v>752.11</v>
      </c>
      <c r="AJ123" s="76">
        <f t="shared" si="38"/>
        <v>85.895592631284984</v>
      </c>
      <c r="AK123" s="76" t="str">
        <f t="shared" si="39"/>
        <v>Nula</v>
      </c>
      <c r="AL123" s="20">
        <v>0.67</v>
      </c>
      <c r="AM123" s="76">
        <f t="shared" si="40"/>
        <v>41.592920353982294</v>
      </c>
      <c r="AN123" s="76" t="str">
        <f t="shared" si="41"/>
        <v>Alta</v>
      </c>
      <c r="AO123" s="78">
        <v>573.04999999999995</v>
      </c>
      <c r="AP123" s="76">
        <f t="shared" si="42"/>
        <v>91.717639659609063</v>
      </c>
      <c r="AQ123" s="76" t="str">
        <f t="shared" si="43"/>
        <v>Baja</v>
      </c>
    </row>
    <row r="124" spans="1:43" x14ac:dyDescent="0.2">
      <c r="A124" s="74" t="s">
        <v>217</v>
      </c>
      <c r="B124" s="22" t="s">
        <v>222</v>
      </c>
      <c r="C124" s="23" t="s">
        <v>61</v>
      </c>
      <c r="D124" s="79" t="s">
        <v>223</v>
      </c>
      <c r="E124" s="75">
        <v>16301</v>
      </c>
      <c r="F124" s="79" t="s">
        <v>223</v>
      </c>
      <c r="G124" s="75">
        <v>16301</v>
      </c>
      <c r="H124" s="20">
        <v>288.51</v>
      </c>
      <c r="I124" s="76">
        <f t="shared" si="24"/>
        <v>86.789547675897609</v>
      </c>
      <c r="J124" s="76" t="str">
        <f t="shared" si="25"/>
        <v>Nula</v>
      </c>
      <c r="K124" s="77">
        <v>5.28</v>
      </c>
      <c r="L124" s="76">
        <f t="shared" si="26"/>
        <v>17.544604927782498</v>
      </c>
      <c r="M124" s="76">
        <f t="shared" si="27"/>
        <v>0.63</v>
      </c>
      <c r="N124" s="20">
        <v>1353.43</v>
      </c>
      <c r="O124" s="76">
        <f t="shared" si="28"/>
        <v>89.414571398282263</v>
      </c>
      <c r="P124" s="76" t="str">
        <f t="shared" si="29"/>
        <v>Nula</v>
      </c>
      <c r="Q124" s="20">
        <v>3.29</v>
      </c>
      <c r="R124" s="76">
        <f>+IF(Q124&lt;&gt;"",(Q124-Q$126)*100/(Q$127-Q$126),"")</f>
        <v>4.6493666975594694</v>
      </c>
      <c r="S124" s="76">
        <f t="shared" si="31"/>
        <v>0.63</v>
      </c>
      <c r="T124" s="20">
        <v>83.61</v>
      </c>
      <c r="U124" s="76">
        <f>+IF(T124&lt;&gt;"",(T124-T$126)*100/(T$127-T$126),"")</f>
        <v>82.422586520947164</v>
      </c>
      <c r="V124" s="76">
        <f t="shared" si="45"/>
        <v>0.65</v>
      </c>
      <c r="W124" s="77">
        <v>98.19</v>
      </c>
      <c r="X124" s="76">
        <f t="shared" si="46"/>
        <v>98.179623855979074</v>
      </c>
      <c r="Y124" s="76">
        <f t="shared" si="47"/>
        <v>0.62</v>
      </c>
      <c r="Z124" s="70">
        <v>7.65</v>
      </c>
      <c r="AA124" s="76">
        <f t="shared" si="32"/>
        <v>36.739380022962109</v>
      </c>
      <c r="AB124" s="76" t="str">
        <f t="shared" si="33"/>
        <v>Media</v>
      </c>
      <c r="AC124" s="77">
        <v>898.85</v>
      </c>
      <c r="AD124" s="76">
        <f t="shared" si="34"/>
        <v>94.301958556645019</v>
      </c>
      <c r="AE124" s="76" t="str">
        <f t="shared" si="35"/>
        <v>Nula</v>
      </c>
      <c r="AF124" s="20">
        <v>31.41</v>
      </c>
      <c r="AG124" s="76">
        <f t="shared" si="36"/>
        <v>76.899849018621026</v>
      </c>
      <c r="AH124" s="76">
        <f t="shared" si="37"/>
        <v>0.94</v>
      </c>
      <c r="AI124" s="77">
        <v>543.63</v>
      </c>
      <c r="AJ124" s="76">
        <f t="shared" si="38"/>
        <v>93.083641052693281</v>
      </c>
      <c r="AK124" s="76" t="str">
        <f t="shared" si="39"/>
        <v>Nula</v>
      </c>
      <c r="AL124" s="20">
        <v>1.1000000000000001</v>
      </c>
      <c r="AM124" s="76">
        <f t="shared" si="40"/>
        <v>79.646017699115049</v>
      </c>
      <c r="AN124" s="76" t="str">
        <f t="shared" si="41"/>
        <v>Nula</v>
      </c>
      <c r="AO124" s="78">
        <v>535.19000000000005</v>
      </c>
      <c r="AP124" s="76">
        <f t="shared" si="42"/>
        <v>93.169555029740096</v>
      </c>
      <c r="AQ124" s="76" t="str">
        <f t="shared" si="43"/>
        <v>Baja</v>
      </c>
    </row>
    <row r="125" spans="1:43" s="8" customFormat="1" x14ac:dyDescent="0.2">
      <c r="A125" s="43"/>
      <c r="B125" s="40"/>
      <c r="C125" s="41"/>
      <c r="D125" s="41"/>
      <c r="E125" s="40"/>
      <c r="F125" s="42"/>
      <c r="G125" s="41"/>
      <c r="H125" s="82"/>
      <c r="I125" s="82"/>
      <c r="J125" s="82"/>
      <c r="K125" s="83"/>
      <c r="L125" s="82"/>
      <c r="M125" s="82"/>
      <c r="N125" s="83"/>
      <c r="O125" s="82"/>
      <c r="P125" s="82"/>
      <c r="Q125" s="83"/>
      <c r="R125" s="82"/>
      <c r="S125" s="82"/>
      <c r="T125" s="82"/>
      <c r="U125" s="82"/>
      <c r="V125" s="82"/>
      <c r="W125" s="82"/>
      <c r="X125" s="82"/>
      <c r="Y125" s="82"/>
      <c r="Z125" s="83"/>
      <c r="AA125" s="82"/>
      <c r="AB125" s="82"/>
      <c r="AC125" s="83"/>
      <c r="AD125" s="82"/>
      <c r="AE125" s="82"/>
      <c r="AF125" s="83"/>
      <c r="AG125" s="82"/>
      <c r="AH125" s="82"/>
      <c r="AI125" s="83"/>
      <c r="AJ125" s="82"/>
      <c r="AK125" s="82"/>
      <c r="AL125" s="83"/>
      <c r="AM125" s="82"/>
      <c r="AN125" s="82"/>
      <c r="AO125" s="82"/>
      <c r="AP125" s="82"/>
      <c r="AQ125" s="82"/>
    </row>
    <row r="126" spans="1:43" x14ac:dyDescent="0.2">
      <c r="A126" s="43"/>
      <c r="D126" s="84"/>
      <c r="E126" s="85"/>
      <c r="F126" s="43"/>
      <c r="G126" s="86" t="s">
        <v>224</v>
      </c>
      <c r="H126" s="76">
        <v>170.11</v>
      </c>
      <c r="I126" s="76">
        <f t="shared" ref="I126:I128" si="48">+IF(H126&lt;&gt;"",(H$127-H126)*100/(H$127-H$126),"")</f>
        <v>100</v>
      </c>
      <c r="J126" s="76" t="str">
        <f t="shared" ref="J126:J132" si="49">+IF(AND(I126&lt;&gt;"",I126&gt;=J$6),"Nula",IF(AND(I126&lt;&gt;"",I126&lt;J$6,I126&gt;J$6-(_xlfn.STDEV.S(I$8:I$124)/2)),"Baja",IF(AND(I126&lt;&gt;"",I126&lt;J$6-(_xlfn.STDEV.S(I$8:I$124)/2),I126&gt;J$6-(_xlfn.STDEV.S(I$8:I$124))),"Media",IF(AND(I126&lt;&gt;"",I126&lt;J$6-(_xlfn.STDEV.S(I$8:I$124))),"Alta",""))))</f>
        <v>Nula</v>
      </c>
      <c r="K126" s="34">
        <v>1.1499999999999999</v>
      </c>
      <c r="L126" s="76">
        <f t="shared" ref="L126:L128" si="50">+IF(K126&lt;&gt;"",(K126-K$126)*100/(K$127-K$126),"")</f>
        <v>0</v>
      </c>
      <c r="M126" s="76">
        <f t="shared" ref="M126:M131" si="51">+IF(K126&lt;&gt;"",_xlfn.PERCENTRANK.EXC(K$8:K$124,K126,2),"")</f>
        <v>0</v>
      </c>
      <c r="N126" s="20">
        <v>85.32</v>
      </c>
      <c r="O126" s="76">
        <f t="shared" ref="O126:O131" si="52">+IF(N126&lt;&gt;"",(N$127-N126)*100/(N$127-N$126),"")</f>
        <v>100</v>
      </c>
      <c r="P126" s="76" t="str">
        <f t="shared" ref="P126:P131" si="53">+IF(AND(O126&lt;&gt;"",O126&gt;=P$6),"Nula",IF(AND(O126&lt;&gt;"",O126&lt;P$6,O126&gt;P$6-(_xlfn.STDEV.S(O$8:O$124)/2)),"Baja",IF(AND(O126&lt;&gt;"",O126&lt;P$6-(_xlfn.STDEV.S(O$8:O$124)/2),O126&gt;P$6-(_xlfn.STDEV.S(O$8:O$124))),"Media",IF(AND(O126&lt;&gt;"",O126&lt;P$6-(_xlfn.STDEV.S(O$8:O$124))),"Alta",""))))</f>
        <v>Nula</v>
      </c>
      <c r="Q126" s="87">
        <v>0.28000000000000003</v>
      </c>
      <c r="R126" s="76">
        <f>+IF(Q126&lt;&gt;"",(Q126-Q$126)*100/(Q$127-Q$126),"")</f>
        <v>0</v>
      </c>
      <c r="S126" s="76">
        <f>+IF(Q126&lt;&gt;"",_xlfn.PERCENTRANK.EXC(Q$8:Q$124,Q126,2),"")</f>
        <v>0</v>
      </c>
      <c r="T126" s="87">
        <f>MIN($T$8:$T$124)</f>
        <v>20.260000000000002</v>
      </c>
      <c r="U126" s="76">
        <f>+IF(T126&lt;&gt;"",(T126-T$126)*100/(T$127-T$126),"")</f>
        <v>0</v>
      </c>
      <c r="V126" s="76">
        <f t="shared" ref="V126:V131" si="54">+IF(T126&lt;&gt;"",_xlfn.PERCENTRANK.EXC(T$8:T$124,T126,2),"")</f>
        <v>0</v>
      </c>
      <c r="W126" s="87">
        <v>0.56999999999999995</v>
      </c>
      <c r="X126" s="76">
        <f>+IF(W126&lt;&gt;"",(W126-W$126)*100/(W$127-W$126),"")</f>
        <v>0</v>
      </c>
      <c r="Y126" s="76">
        <f>+IF(W126&lt;&gt;"",_xlfn.PERCENTRANK.EXC(W$8:W$124,W126,2),"")</f>
        <v>0</v>
      </c>
      <c r="Z126" s="87">
        <v>1.25</v>
      </c>
      <c r="AA126" s="76">
        <f t="shared" ref="AA126:AA131" si="55">+IF(Z126&lt;&gt;"",(Z126-Z$126)*100/(Z$127-Z$126),"")</f>
        <v>0</v>
      </c>
      <c r="AB126" s="76" t="str">
        <f t="shared" ref="AB126:AB131" si="56">+IF(AND(AA126&lt;&gt;"",AA126&gt;=AB$6),"Nula",IF(AND(AA126&lt;&gt;"",AA126&lt;AB$6,AA126&gt;AB$6-(_xlfn.STDEV.S(AA$8:AA$124)/2)),"Baja",IF(AND(AA126&lt;&gt;"",AA126&lt;AB$6-(_xlfn.STDEV.S(AA$8:AA$124)/2),AA126&gt;AB$6-(_xlfn.STDEV.S(AA$8:AA$124))),"Media",IF(AND(AA126&lt;&gt;"",AA126&lt;AB$6-(_xlfn.STDEV.S(AA$8:AA$124))),"Alta",""))))</f>
        <v>Alta</v>
      </c>
      <c r="AC126" s="87">
        <v>322.08</v>
      </c>
      <c r="AD126" s="76">
        <f t="shared" ref="AD126:AD131" si="57">+IF(AC126&lt;&gt;"",(AC$127-AC126)*100/(AC$127-AC$126),"")</f>
        <v>100</v>
      </c>
      <c r="AE126" s="76" t="str">
        <f t="shared" ref="AE126:AE131" si="58">+IF(AND(AD126&lt;&gt;"",AD126&gt;=AE$6),"Nula",IF(AND(AD126&lt;&gt;"",AD126&lt;AE$6,AD126&gt;AE$6-(_xlfn.STDEV.S(AD$8:AD$124)/2)),"Baja",IF(AND(AD126&lt;&gt;"",AD126&lt;AE$6-(_xlfn.STDEV.S(AD$8:AD$124)/2),AD126&gt;AE$6-(_xlfn.STDEV.S(AD$8:AD$124))),"Media",IF(AND(AD126&lt;&gt;"",AD126&lt;AE$6-(_xlfn.STDEV.S(AD$8:AD$124))),"Alta",""))))</f>
        <v>Nula</v>
      </c>
      <c r="AF126" s="87">
        <v>0.85</v>
      </c>
      <c r="AG126" s="76">
        <f t="shared" ref="AG126:AG131" si="59">+IF(AF126&lt;&gt;"",(AF126-AF$126)*100/(AF$127-AF$126),"")</f>
        <v>0</v>
      </c>
      <c r="AH126" s="76">
        <f t="shared" ref="AH126:AH131" si="60">+IF(AF126&lt;&gt;"",_xlfn.PERCENTRANK.EXC(AF$8:AF$124,AF126,2),"")</f>
        <v>0</v>
      </c>
      <c r="AI126" s="87">
        <v>343.03</v>
      </c>
      <c r="AJ126" s="76">
        <f t="shared" ref="AJ126:AJ131" si="61">+IF(AI126&lt;&gt;"",(AI$127-AI126)*100/(AI$127-AI$126),"")</f>
        <v>100</v>
      </c>
      <c r="AK126" s="76" t="str">
        <f t="shared" ref="AK126:AK131" si="62">+IF(AND(AJ126&lt;&gt;"",AJ126&gt;=AK$6),"Nula",IF(AND(AJ126&lt;&gt;"",AJ126&lt;AK$6,AJ126&gt;AK$6-(_xlfn.STDEV.S(AJ$8:AJ$124)/2)),"Baja",IF(AND(AJ126&lt;&gt;"",AJ126&lt;AK$6-(_xlfn.STDEV.S(AJ$8:AJ$124)/2),AJ126&gt;AK$6-(_xlfn.STDEV.S(AJ$8:AJ$124))),"Media",IF(AND(AJ126&lt;&gt;"",AJ126&lt;AK$6-(_xlfn.STDEV.S(AJ$8:AJ$124))),"Alta",""))))</f>
        <v>Nula</v>
      </c>
      <c r="AL126" s="87">
        <v>0.2</v>
      </c>
      <c r="AM126" s="76">
        <f t="shared" ref="AM126:AM131" si="63">+IF(AL126&lt;&gt;"",(AL126-AL$126)*100/(AL$127-AL$126),"")</f>
        <v>0</v>
      </c>
      <c r="AN126" s="76" t="str">
        <f t="shared" ref="AN126:AN131" si="64">+IF(AND(AM126&lt;&gt;"",AM126&gt;=AN$6),"Nula",IF(AND(AM126&lt;&gt;"",AM126&lt;AN$6,AM126&gt;AN$6-(_xlfn.STDEV.S(AM$8:AM$124)/2)),"Baja",IF(AND(AM126&lt;&gt;"",AM126&lt;AN$6-(_xlfn.STDEV.S(AM$8:AM$124)/2),AM126&gt;AN$6-(_xlfn.STDEV.S(AM$8:AM$124))),"Media",IF(AND(AM126&lt;&gt;"",AM126&lt;AN$6-(_xlfn.STDEV.S(AM$8:AM$124))),"Alta",""))))</f>
        <v>Alta</v>
      </c>
      <c r="AO126" s="76">
        <v>357.08</v>
      </c>
      <c r="AP126" s="76">
        <f t="shared" ref="AP126:AP131" si="65">+IF(AO126&lt;&gt;"",(AO$127-AO126)*100/(AO$127-AO$126),"")</f>
        <v>100</v>
      </c>
      <c r="AQ126" s="76" t="str">
        <f t="shared" ref="AQ126:AQ131" si="66">+IF(AND(AP126&lt;&gt;"",AP126&gt;=AQ$6),"Nula",IF(AND(AP126&lt;&gt;"",AP126&lt;AQ$6,AP126&gt;AQ$6-(_xlfn.STDEV.S(AP$8:AP$124)/2)),"Baja",IF(AND(AP126&lt;&gt;"",AP126&lt;AQ$6-(_xlfn.STDEV.S(AP$8:AP$124)/2),AP126&gt;AQ$6-(_xlfn.STDEV.S(AP$8:AP$124))),"Media",IF(AND(AP126&lt;&gt;"",AP126&lt;AQ$6-(_xlfn.STDEV.S(AP$8:AP$124))),"Alta",""))))</f>
        <v>Nula</v>
      </c>
    </row>
    <row r="127" spans="1:43" x14ac:dyDescent="0.2">
      <c r="A127" s="43"/>
      <c r="D127" s="84"/>
      <c r="E127" s="85"/>
      <c r="F127" s="43"/>
      <c r="G127" s="86" t="s">
        <v>225</v>
      </c>
      <c r="H127" s="76">
        <v>1066.3699999999999</v>
      </c>
      <c r="I127" s="76">
        <f t="shared" si="48"/>
        <v>0</v>
      </c>
      <c r="J127" s="76" t="str">
        <f t="shared" si="49"/>
        <v>Alta</v>
      </c>
      <c r="K127" s="34">
        <v>24.69</v>
      </c>
      <c r="L127" s="76">
        <f t="shared" si="50"/>
        <v>100.00000000000001</v>
      </c>
      <c r="M127" s="76">
        <f t="shared" si="51"/>
        <v>0.99</v>
      </c>
      <c r="N127" s="20">
        <v>12065.09</v>
      </c>
      <c r="O127" s="76">
        <f t="shared" si="52"/>
        <v>0</v>
      </c>
      <c r="P127" s="76" t="str">
        <f t="shared" si="53"/>
        <v>Alta</v>
      </c>
      <c r="Q127" s="87">
        <v>65.02</v>
      </c>
      <c r="R127" s="76">
        <f>+IF(Q127&lt;&gt;"",(Q127-Q$126)*100/(Q$127-Q$126),"")</f>
        <v>100</v>
      </c>
      <c r="S127" s="76">
        <f t="shared" ref="S127:S131" si="67">+IF(Q127&lt;&gt;"",_xlfn.PERCENTRANK.EXC(Q$8:Q$124,Q127,2),"")</f>
        <v>0.99</v>
      </c>
      <c r="T127" s="87">
        <f>MAX($T$8:$T$124)</f>
        <v>97.12</v>
      </c>
      <c r="U127" s="76">
        <f t="shared" ref="R127:U131" si="68">+IF(T127&lt;&gt;"",(T127-T$126)*100/(T$127-T$126),"")</f>
        <v>100</v>
      </c>
      <c r="V127" s="76">
        <f t="shared" si="54"/>
        <v>0.99</v>
      </c>
      <c r="W127" s="87">
        <v>100</v>
      </c>
      <c r="X127" s="76">
        <f t="shared" ref="X127:X131" si="69">+IF(W127&lt;&gt;"",(W127-W$126)*100/(W$127-W$126),"")</f>
        <v>100</v>
      </c>
      <c r="Y127" s="76">
        <f t="shared" ref="Y127:Y131" si="70">+IF(W127&lt;&gt;"",_xlfn.PERCENTRANK.EXC(W$8:W$124,W127,2),"")</f>
        <v>0.78</v>
      </c>
      <c r="Z127" s="87">
        <v>18.670000000000002</v>
      </c>
      <c r="AA127" s="76">
        <f t="shared" si="55"/>
        <v>100</v>
      </c>
      <c r="AB127" s="76" t="str">
        <f t="shared" si="56"/>
        <v>Nula</v>
      </c>
      <c r="AC127" s="87">
        <v>10444.33</v>
      </c>
      <c r="AD127" s="76">
        <f t="shared" si="57"/>
        <v>0</v>
      </c>
      <c r="AE127" s="76" t="str">
        <f t="shared" si="58"/>
        <v>Alta</v>
      </c>
      <c r="AF127" s="87">
        <v>40.590000000000003</v>
      </c>
      <c r="AG127" s="76">
        <f t="shared" si="59"/>
        <v>100</v>
      </c>
      <c r="AH127" s="76">
        <f t="shared" si="60"/>
        <v>0.99</v>
      </c>
      <c r="AI127" s="87">
        <v>3243.4</v>
      </c>
      <c r="AJ127" s="76">
        <f t="shared" si="61"/>
        <v>0</v>
      </c>
      <c r="AK127" s="76" t="str">
        <f t="shared" si="62"/>
        <v>Alta</v>
      </c>
      <c r="AL127" s="87">
        <v>1.33</v>
      </c>
      <c r="AM127" s="76">
        <f t="shared" si="63"/>
        <v>100</v>
      </c>
      <c r="AN127" s="76" t="str">
        <f t="shared" si="64"/>
        <v>Nula</v>
      </c>
      <c r="AO127" s="76">
        <v>2964.67</v>
      </c>
      <c r="AP127" s="76">
        <f t="shared" si="65"/>
        <v>0</v>
      </c>
      <c r="AQ127" s="76" t="str">
        <f t="shared" si="66"/>
        <v>Alta</v>
      </c>
    </row>
    <row r="128" spans="1:43" x14ac:dyDescent="0.2">
      <c r="D128" s="84"/>
      <c r="E128" s="85"/>
      <c r="F128" s="43"/>
      <c r="G128" s="86" t="s">
        <v>226</v>
      </c>
      <c r="H128" s="76">
        <v>341.86435897435888</v>
      </c>
      <c r="I128" s="76">
        <f t="shared" si="48"/>
        <v>80.836547544868793</v>
      </c>
      <c r="J128" s="76" t="str">
        <f t="shared" si="49"/>
        <v>Nula</v>
      </c>
      <c r="K128" s="34">
        <v>4.8600000000000003</v>
      </c>
      <c r="L128" s="76">
        <f t="shared" si="50"/>
        <v>15.760407816482584</v>
      </c>
      <c r="M128" s="76">
        <f t="shared" si="51"/>
        <v>0.56999999999999995</v>
      </c>
      <c r="N128" s="20">
        <v>1875.07</v>
      </c>
      <c r="O128" s="76">
        <f t="shared" si="52"/>
        <v>85.060230705597846</v>
      </c>
      <c r="P128" s="76" t="str">
        <f t="shared" si="53"/>
        <v>Nula</v>
      </c>
      <c r="Q128" s="87">
        <v>4.38</v>
      </c>
      <c r="R128" s="76">
        <f>+IF(Q128&lt;&gt;"",(Q128-Q$126)*100/(Q$127-Q$126),"")</f>
        <v>6.3330244053135614</v>
      </c>
      <c r="S128" s="76">
        <f t="shared" si="67"/>
        <v>0.7</v>
      </c>
      <c r="T128" s="87">
        <f>AVERAGE($T$8:$T$124)</f>
        <v>73.530769230769238</v>
      </c>
      <c r="U128" s="76">
        <f t="shared" si="68"/>
        <v>69.308833243259471</v>
      </c>
      <c r="V128" s="76">
        <f t="shared" si="54"/>
        <v>0.4</v>
      </c>
      <c r="W128" s="87">
        <v>82.545922330097099</v>
      </c>
      <c r="X128" s="76">
        <f t="shared" si="69"/>
        <v>82.445863753492006</v>
      </c>
      <c r="Y128" s="76">
        <f t="shared" si="70"/>
        <v>0.33</v>
      </c>
      <c r="Z128" s="87">
        <v>6.0270940170940195</v>
      </c>
      <c r="AA128" s="76">
        <f t="shared" si="55"/>
        <v>27.423042578036849</v>
      </c>
      <c r="AB128" s="76" t="str">
        <f t="shared" si="56"/>
        <v>Alta</v>
      </c>
      <c r="AC128" s="87">
        <v>1268.69</v>
      </c>
      <c r="AD128" s="76">
        <f t="shared" si="57"/>
        <v>90.648225443947737</v>
      </c>
      <c r="AE128" s="76" t="str">
        <f t="shared" si="58"/>
        <v>Nula</v>
      </c>
      <c r="AF128" s="87">
        <v>12.66532710280374</v>
      </c>
      <c r="AG128" s="76">
        <f t="shared" si="59"/>
        <v>29.731572981388371</v>
      </c>
      <c r="AH128" s="76">
        <f t="shared" si="60"/>
        <v>0.62</v>
      </c>
      <c r="AI128" s="87">
        <v>721.08034188034185</v>
      </c>
      <c r="AJ128" s="76">
        <f t="shared" si="61"/>
        <v>86.965444343985709</v>
      </c>
      <c r="AK128" s="76" t="str">
        <f t="shared" si="62"/>
        <v>Nula</v>
      </c>
      <c r="AL128" s="87">
        <v>0.84905982905982835</v>
      </c>
      <c r="AM128" s="76">
        <f t="shared" si="63"/>
        <v>57.438922925648527</v>
      </c>
      <c r="AN128" s="76" t="str">
        <f t="shared" si="64"/>
        <v>Media</v>
      </c>
      <c r="AO128" s="76">
        <v>793.58</v>
      </c>
      <c r="AP128" s="76">
        <f t="shared" si="65"/>
        <v>83.260405201737996</v>
      </c>
      <c r="AQ128" s="76" t="str">
        <f t="shared" si="66"/>
        <v>Media</v>
      </c>
    </row>
    <row r="129" spans="1:43" x14ac:dyDescent="0.2">
      <c r="A129" s="43"/>
      <c r="D129" s="84"/>
      <c r="E129" s="85"/>
      <c r="F129" s="43"/>
      <c r="G129" s="86" t="s">
        <v>227</v>
      </c>
      <c r="H129" s="76">
        <v>242.14</v>
      </c>
      <c r="I129" s="76">
        <f>+IF(H129&lt;&gt;"",(H$127-H129)*100/(H$127-H$126),"")</f>
        <v>91.963269586950219</v>
      </c>
      <c r="J129" s="76" t="str">
        <f t="shared" si="49"/>
        <v>Nula</v>
      </c>
      <c r="K129" s="34">
        <v>3.15</v>
      </c>
      <c r="L129" s="76">
        <f>+IF(K129&lt;&gt;"",(K129-K$126)*100/(K$127-K$126),"")</f>
        <v>8.4961767204757841</v>
      </c>
      <c r="M129" s="76">
        <f t="shared" si="51"/>
        <v>0.25</v>
      </c>
      <c r="N129" s="20">
        <v>1062.44</v>
      </c>
      <c r="O129" s="76">
        <f t="shared" si="52"/>
        <v>91.843582973629708</v>
      </c>
      <c r="P129" s="76" t="str">
        <f t="shared" si="53"/>
        <v>Nula</v>
      </c>
      <c r="Q129" s="87">
        <v>1.21</v>
      </c>
      <c r="R129" s="76">
        <f t="shared" si="68"/>
        <v>1.4365152919369788</v>
      </c>
      <c r="S129" s="76">
        <f t="shared" si="67"/>
        <v>0.25</v>
      </c>
      <c r="T129" s="87">
        <f>PERCENTILE($T$8:$T$124,0.25)</f>
        <v>64.2</v>
      </c>
      <c r="U129" s="76">
        <f>+IF(T129&lt;&gt;"",(T129-T$126)*100/(T$127-T$126),"")</f>
        <v>57.168878480353889</v>
      </c>
      <c r="V129" s="76">
        <f t="shared" si="54"/>
        <v>0.25</v>
      </c>
      <c r="W129" s="87">
        <v>73.34</v>
      </c>
      <c r="X129" s="76">
        <f t="shared" si="69"/>
        <v>73.187166851050989</v>
      </c>
      <c r="Y129" s="76">
        <f t="shared" si="70"/>
        <v>0.25</v>
      </c>
      <c r="Z129" s="87">
        <v>3.63</v>
      </c>
      <c r="AA129" s="76">
        <f t="shared" si="55"/>
        <v>13.662456946039034</v>
      </c>
      <c r="AB129" s="76" t="str">
        <f t="shared" si="56"/>
        <v>Alta</v>
      </c>
      <c r="AC129" s="87">
        <v>927.13</v>
      </c>
      <c r="AD129" s="76">
        <f t="shared" si="57"/>
        <v>94.022574032453264</v>
      </c>
      <c r="AE129" s="76" t="str">
        <f t="shared" si="58"/>
        <v>Nula</v>
      </c>
      <c r="AF129" s="87">
        <v>6.87</v>
      </c>
      <c r="AG129" s="76">
        <f t="shared" si="59"/>
        <v>15.148465022647207</v>
      </c>
      <c r="AH129" s="76">
        <f t="shared" si="60"/>
        <v>0.25</v>
      </c>
      <c r="AI129" s="87">
        <v>543.63</v>
      </c>
      <c r="AJ129" s="76">
        <f t="shared" si="61"/>
        <v>93.083641052693281</v>
      </c>
      <c r="AK129" s="76" t="str">
        <f t="shared" si="62"/>
        <v>Nula</v>
      </c>
      <c r="AL129" s="87">
        <v>0.76</v>
      </c>
      <c r="AM129" s="76">
        <f t="shared" si="63"/>
        <v>49.557522123893804</v>
      </c>
      <c r="AN129" s="76" t="str">
        <f t="shared" si="64"/>
        <v>Alta</v>
      </c>
      <c r="AO129" s="76">
        <v>559.21</v>
      </c>
      <c r="AP129" s="76">
        <f t="shared" si="65"/>
        <v>92.248397945996103</v>
      </c>
      <c r="AQ129" s="76" t="str">
        <f t="shared" si="66"/>
        <v>Baja</v>
      </c>
    </row>
    <row r="130" spans="1:43" x14ac:dyDescent="0.2">
      <c r="A130" s="43"/>
      <c r="D130" s="84"/>
      <c r="E130" s="85"/>
      <c r="F130" s="43"/>
      <c r="G130" s="86" t="s">
        <v>228</v>
      </c>
      <c r="H130" s="76">
        <v>291.29000000000002</v>
      </c>
      <c r="I130" s="76">
        <f>+IF(H130&lt;&gt;"",(H$127-H130)*100/(H$127-H$126),"")</f>
        <v>86.479369825720227</v>
      </c>
      <c r="J130" s="76" t="str">
        <f t="shared" si="49"/>
        <v>Nula</v>
      </c>
      <c r="K130" s="34">
        <v>4.24</v>
      </c>
      <c r="L130" s="76">
        <f>+IF(K130&lt;&gt;"",(K130-K$126)*100/(K$127-K$126),"")</f>
        <v>13.126593033135091</v>
      </c>
      <c r="M130" s="76">
        <f t="shared" si="51"/>
        <v>0.5</v>
      </c>
      <c r="N130" s="20">
        <v>1479.23</v>
      </c>
      <c r="O130" s="76">
        <f t="shared" si="52"/>
        <v>88.364467765240903</v>
      </c>
      <c r="P130" s="76" t="str">
        <f t="shared" si="53"/>
        <v>Nula</v>
      </c>
      <c r="Q130" s="87">
        <v>2.27</v>
      </c>
      <c r="R130" s="76">
        <f t="shared" si="68"/>
        <v>3.0738337967253631</v>
      </c>
      <c r="S130" s="76">
        <f t="shared" si="67"/>
        <v>0.5</v>
      </c>
      <c r="T130" s="87">
        <f>PERCENTILE($T$8:$T$124,0.5)</f>
        <v>78.41</v>
      </c>
      <c r="U130" s="76">
        <f>+IF(T130&lt;&gt;"",(T130-T$126)*100/(T$127-T$126),"")</f>
        <v>75.657038771792855</v>
      </c>
      <c r="V130" s="76">
        <f t="shared" si="54"/>
        <v>0.5</v>
      </c>
      <c r="W130" s="87">
        <v>90.35</v>
      </c>
      <c r="X130" s="76">
        <f t="shared" si="69"/>
        <v>90.2946796741426</v>
      </c>
      <c r="Y130" s="76">
        <f t="shared" si="70"/>
        <v>0.5</v>
      </c>
      <c r="Z130" s="87">
        <v>4.91</v>
      </c>
      <c r="AA130" s="76">
        <f t="shared" si="55"/>
        <v>21.010332950631454</v>
      </c>
      <c r="AB130" s="76" t="str">
        <f t="shared" si="56"/>
        <v>Alta</v>
      </c>
      <c r="AC130" s="87">
        <v>1112.05</v>
      </c>
      <c r="AD130" s="76">
        <f t="shared" si="57"/>
        <v>92.19570747610463</v>
      </c>
      <c r="AE130" s="76" t="str">
        <f t="shared" si="58"/>
        <v>Nula</v>
      </c>
      <c r="AF130" s="87">
        <v>10.91</v>
      </c>
      <c r="AG130" s="76">
        <f t="shared" si="59"/>
        <v>25.314544539506795</v>
      </c>
      <c r="AH130" s="76">
        <f t="shared" si="60"/>
        <v>0.5</v>
      </c>
      <c r="AI130" s="87">
        <v>671.69</v>
      </c>
      <c r="AJ130" s="76">
        <f t="shared" si="61"/>
        <v>88.668342314946031</v>
      </c>
      <c r="AK130" s="76" t="str">
        <f t="shared" si="62"/>
        <v>Nula</v>
      </c>
      <c r="AL130" s="87">
        <v>0.88</v>
      </c>
      <c r="AM130" s="76">
        <f t="shared" si="63"/>
        <v>60.176991150442468</v>
      </c>
      <c r="AN130" s="76" t="str">
        <f t="shared" si="64"/>
        <v>Media</v>
      </c>
      <c r="AO130" s="76">
        <v>680.16</v>
      </c>
      <c r="AP130" s="76">
        <f t="shared" si="65"/>
        <v>87.610015378184457</v>
      </c>
      <c r="AQ130" s="76" t="str">
        <f t="shared" si="66"/>
        <v>Media</v>
      </c>
    </row>
    <row r="131" spans="1:43" x14ac:dyDescent="0.2">
      <c r="A131" s="43"/>
      <c r="D131" s="84"/>
      <c r="E131" s="85"/>
      <c r="F131" s="43"/>
      <c r="G131" s="86" t="s">
        <v>229</v>
      </c>
      <c r="H131" s="76">
        <v>385.68</v>
      </c>
      <c r="I131" s="76">
        <f>+IF(H131&lt;&gt;"",(H$127-H131)*100/(H$127-H$126),"")</f>
        <v>75.947827639301096</v>
      </c>
      <c r="J131" s="76" t="str">
        <f t="shared" si="49"/>
        <v>Nula</v>
      </c>
      <c r="K131" s="34">
        <v>5.89</v>
      </c>
      <c r="L131" s="76">
        <f>+IF(K131&lt;&gt;"",(K131-K$126)*100/(K$127-K$126),"")</f>
        <v>20.13593882752761</v>
      </c>
      <c r="M131" s="76">
        <f t="shared" si="51"/>
        <v>0.74</v>
      </c>
      <c r="N131" s="20">
        <v>1924.2</v>
      </c>
      <c r="O131" s="76">
        <f t="shared" si="52"/>
        <v>84.65012266512629</v>
      </c>
      <c r="P131" s="76" t="str">
        <f t="shared" si="53"/>
        <v>Nula</v>
      </c>
      <c r="Q131" s="87">
        <v>5.26</v>
      </c>
      <c r="R131" s="76">
        <f t="shared" si="68"/>
        <v>7.6923076923076916</v>
      </c>
      <c r="S131" s="76">
        <f t="shared" si="67"/>
        <v>0.74</v>
      </c>
      <c r="T131" s="87">
        <f>PERCENTILE($T$8:$T$124,0.75)</f>
        <v>85.38</v>
      </c>
      <c r="U131" s="76">
        <f>+IF(T131&lt;&gt;"",(T131-T$126)*100/(T$127-T$126),"")</f>
        <v>84.725474889409298</v>
      </c>
      <c r="V131" s="76">
        <f t="shared" si="54"/>
        <v>0.74</v>
      </c>
      <c r="W131" s="87">
        <v>99.83</v>
      </c>
      <c r="X131" s="76">
        <f t="shared" si="69"/>
        <v>99.829025445036706</v>
      </c>
      <c r="Y131" s="76">
        <f t="shared" si="70"/>
        <v>0.74</v>
      </c>
      <c r="Z131" s="87">
        <v>7.17</v>
      </c>
      <c r="AA131" s="76">
        <f t="shared" si="55"/>
        <v>33.983926521239951</v>
      </c>
      <c r="AB131" s="76" t="str">
        <f t="shared" si="56"/>
        <v>Media</v>
      </c>
      <c r="AC131" s="87">
        <v>1356.28</v>
      </c>
      <c r="AD131" s="76">
        <f t="shared" si="57"/>
        <v>89.782903998616902</v>
      </c>
      <c r="AE131" s="76" t="str">
        <f t="shared" si="58"/>
        <v>Nula</v>
      </c>
      <c r="AF131" s="87">
        <v>16.55</v>
      </c>
      <c r="AG131" s="76">
        <f t="shared" si="59"/>
        <v>39.506794162053346</v>
      </c>
      <c r="AH131" s="76">
        <f t="shared" si="60"/>
        <v>0.74</v>
      </c>
      <c r="AI131" s="87">
        <v>756.95</v>
      </c>
      <c r="AJ131" s="76">
        <f t="shared" si="61"/>
        <v>85.72871737054237</v>
      </c>
      <c r="AK131" s="76" t="str">
        <f t="shared" si="62"/>
        <v>Nula</v>
      </c>
      <c r="AL131" s="87">
        <v>0.98</v>
      </c>
      <c r="AM131" s="76">
        <f t="shared" si="63"/>
        <v>69.026548672566364</v>
      </c>
      <c r="AN131" s="76" t="str">
        <f t="shared" si="64"/>
        <v>Baja</v>
      </c>
      <c r="AO131" s="76">
        <v>871.67</v>
      </c>
      <c r="AP131" s="76">
        <f t="shared" si="65"/>
        <v>80.265685939890858</v>
      </c>
      <c r="AQ131" s="76" t="str">
        <f t="shared" si="66"/>
        <v>Alta</v>
      </c>
    </row>
    <row r="132" spans="1:43" x14ac:dyDescent="0.2">
      <c r="A132" s="43"/>
      <c r="G132" s="86" t="s">
        <v>230</v>
      </c>
      <c r="H132" s="76">
        <v>160.42851160297499</v>
      </c>
      <c r="I132" s="76"/>
      <c r="J132" s="76" t="str">
        <f t="shared" si="49"/>
        <v/>
      </c>
      <c r="K132" s="34">
        <v>2.94</v>
      </c>
      <c r="L132" s="76"/>
      <c r="M132" s="76"/>
      <c r="N132" s="20">
        <v>1778.63</v>
      </c>
      <c r="O132" s="76"/>
      <c r="P132" s="76" t="str">
        <f>+IF(AND(O132&lt;&gt;"",O132&gt;=P$6),"Nula",IF(AND(O132&lt;&gt;"",O132&lt;P$6,O132&gt;P$6-(_xlfn.STDEV.S(O$8:O$124)/2)),"Baja",IF(AND(O132&lt;&gt;"",O132&lt;P$6-(_xlfn.STDEV.S(O$8:O$124)/2),O132&gt;P$6-(_xlfn.STDEV.S(O$8:O$124))),"Media",IF(AND(O132&lt;&gt;"",O132&lt;P$6-(_xlfn.STDEV.S(O$8:O$124))),"Alta",""))))</f>
        <v/>
      </c>
      <c r="Q132" s="87">
        <v>7.2</v>
      </c>
      <c r="R132" s="76"/>
      <c r="S132" s="76"/>
      <c r="T132" s="87">
        <f>STDEV($T$8:$T$124)</f>
        <v>16.962492505212598</v>
      </c>
      <c r="U132" s="76"/>
      <c r="V132" s="76"/>
      <c r="W132" s="87">
        <v>23.284483659467824</v>
      </c>
      <c r="X132" s="76"/>
      <c r="Y132" s="76"/>
      <c r="Z132" s="87">
        <v>3.7300746640925646</v>
      </c>
      <c r="AA132" s="76"/>
      <c r="AB132" s="76" t="str">
        <f>+IF(AND(AA132&lt;&gt;"",AA132&gt;=AB$6),"Nula",IF(AND(AA132&lt;&gt;"",AA132&lt;AB$6,AA132&gt;AB$6-(_xlfn.STDEV.S(AA$8:AA$124)/2)),"Baja",IF(AND(AA132&lt;&gt;"",AA132&lt;AB$6-(_xlfn.STDEV.S(AA$8:AA$124)/2),AA132&gt;AB$6-(_xlfn.STDEV.S(AA$8:AA$124))),"Media",IF(AND(AA132&lt;&gt;"",AA132&lt;AB$6-(_xlfn.STDEV.S(AA$8:AA$124))),"Alta",""))))</f>
        <v/>
      </c>
      <c r="AC132" s="87">
        <v>967.28</v>
      </c>
      <c r="AD132" s="76"/>
      <c r="AE132" s="76"/>
      <c r="AF132" s="87">
        <v>8.2252483265554819</v>
      </c>
      <c r="AG132" s="76"/>
      <c r="AH132" s="76"/>
      <c r="AI132" s="87">
        <v>349.68300497571715</v>
      </c>
      <c r="AJ132" s="76"/>
      <c r="AK132" s="76" t="str">
        <f>+IF(AND(AJ132&lt;&gt;"",AJ132&gt;=AK$6),"Nula",IF(AND(AJ132&lt;&gt;"",AJ132&lt;AK$6,AJ132&gt;AK$6-(_xlfn.STDEV.S(AJ$8:AJ$124)/2)),"Baja",IF(AND(AJ132&lt;&gt;"",AJ132&lt;AK$6-(_xlfn.STDEV.S(AJ$8:AJ$124)/2),AJ132&gt;AK$6-(_xlfn.STDEV.S(AJ$8:AJ$124))),"Media",IF(AND(AJ132&lt;&gt;"",AJ132&lt;AK$6-(_xlfn.STDEV.S(AJ$8:AJ$124))),"Alta",""))))</f>
        <v/>
      </c>
      <c r="AL132" s="87">
        <v>0.20927618653754243</v>
      </c>
      <c r="AM132" s="76"/>
      <c r="AN132" s="76" t="str">
        <f>+IF(AND(AM132&lt;&gt;"",AM132&gt;=AN$6),"Nula",IF(AND(AM132&lt;&gt;"",AM132&lt;AN$6,AM132&gt;AN$6-(_xlfn.STDEV.S(AM$8:AM$124)/2)),"Baja",IF(AND(AM132&lt;&gt;"",AM132&lt;AN$6-(_xlfn.STDEV.S(AM$8:AM$124)/2),AM132&gt;AN$6-(_xlfn.STDEV.S(AM$8:AM$124))),"Media",IF(AND(AM132&lt;&gt;"",AM132&lt;AN$6-(_xlfn.STDEV.S(AM$8:AM$124))),"Alta",""))))</f>
        <v/>
      </c>
      <c r="AO132" s="76">
        <v>438.91</v>
      </c>
      <c r="AP132" s="76"/>
      <c r="AQ132" s="76" t="str">
        <f>+IF(AND(AP132&lt;&gt;"",AP132&gt;=AQ$6),"Nula",IF(AND(AP132&lt;&gt;"",AP132&lt;AQ$6,AP132&gt;AQ$6-(_xlfn.STDEV.S(AP$8:AP$124)/2)),"Baja",IF(AND(AP132&lt;&gt;"",AP132&lt;AQ$6-(_xlfn.STDEV.S(AP$8:AP$124)/2),AP132&gt;AQ$6-(_xlfn.STDEV.S(AP$8:AP$124))),"Media",IF(AND(AP132&lt;&gt;"",AP132&lt;AQ$6-(_xlfn.STDEV.S(AP$8:AP$124))),"Alta",""))))</f>
        <v/>
      </c>
    </row>
  </sheetData>
  <mergeCells count="53">
    <mergeCell ref="AO1:AQ1"/>
    <mergeCell ref="W3:Y3"/>
    <mergeCell ref="W4:Y4"/>
    <mergeCell ref="W5:Y5"/>
    <mergeCell ref="Z5:AB5"/>
    <mergeCell ref="AC5:AE5"/>
    <mergeCell ref="Z4:AB4"/>
    <mergeCell ref="Z3:AB3"/>
    <mergeCell ref="AC3:AE3"/>
    <mergeCell ref="AF5:AH5"/>
    <mergeCell ref="AI5:AK5"/>
    <mergeCell ref="AL5:AN5"/>
    <mergeCell ref="AO5:AQ5"/>
    <mergeCell ref="AC4:AE4"/>
    <mergeCell ref="AF4:AH4"/>
    <mergeCell ref="AI4:AK4"/>
    <mergeCell ref="AL4:AN4"/>
    <mergeCell ref="AO4:AQ4"/>
    <mergeCell ref="H5:J5"/>
    <mergeCell ref="K5:M5"/>
    <mergeCell ref="N5:P5"/>
    <mergeCell ref="Q5:S5"/>
    <mergeCell ref="T5:V5"/>
    <mergeCell ref="H4:J4"/>
    <mergeCell ref="K4:M4"/>
    <mergeCell ref="N4:P4"/>
    <mergeCell ref="Q4:S4"/>
    <mergeCell ref="T4:V4"/>
    <mergeCell ref="AF3:AH3"/>
    <mergeCell ref="AI3:AK3"/>
    <mergeCell ref="AL3:AN3"/>
    <mergeCell ref="AO3:AQ3"/>
    <mergeCell ref="AC2:AE2"/>
    <mergeCell ref="AF2:AH2"/>
    <mergeCell ref="AI2:AK2"/>
    <mergeCell ref="AL2:AN2"/>
    <mergeCell ref="AO2:AQ2"/>
    <mergeCell ref="H3:J3"/>
    <mergeCell ref="K3:M3"/>
    <mergeCell ref="N3:P3"/>
    <mergeCell ref="Q3:S3"/>
    <mergeCell ref="T3:V3"/>
    <mergeCell ref="B1:F1"/>
    <mergeCell ref="H1:AB1"/>
    <mergeCell ref="AC1:AH1"/>
    <mergeCell ref="AI1:AN1"/>
    <mergeCell ref="H2:J2"/>
    <mergeCell ref="K2:M2"/>
    <mergeCell ref="N2:P2"/>
    <mergeCell ref="Q2:S2"/>
    <mergeCell ref="T2:V2"/>
    <mergeCell ref="Z2:AB2"/>
    <mergeCell ref="W2:Y2"/>
  </mergeCells>
  <conditionalFormatting sqref="O8:P18 R125:S125 AA8:AB132 AD8:AE18 AG125:AH125 AJ8:AK132 AM8:AN132 L125:M125 L8:L124 L126:L132 R8:R124 R126:R132 U126:U132 AG8:AG21 AG126:AG132 AD20:AE21 AE19 AD23:AE55 AE22 AD57:AE132 AE56 AG23:AG24 AG26:AG28 AG30:AG34 AG36:AG45 AG47:AG55 AG57:AG60 AG62:AG69 AG71:AG105 AG107:AG111 AG113:AG124 O20:P20 O22:P24 O26:P31 O47:P51 P46 O53:P111 P52 O114:P115 P112:P113 O118:P132 P116:P117 U125:Y125 U8:U124 O33:P45">
    <cfRule type="containsText" dxfId="1139" priority="109" operator="containsText" text="Alta">
      <formula>NOT(ISERROR(SEARCH("Alta",L8)))</formula>
    </cfRule>
    <cfRule type="containsText" dxfId="1138" priority="110" operator="containsText" text="Media">
      <formula>NOT(ISERROR(SEARCH("Media",L8)))</formula>
    </cfRule>
    <cfRule type="containsText" dxfId="1137" priority="111" operator="containsText" text="Baja">
      <formula>NOT(ISERROR(SEARCH("Baja",L8)))</formula>
    </cfRule>
    <cfRule type="containsText" dxfId="1136" priority="112" operator="containsText" text="Nula">
      <formula>NOT(ISERROR(SEARCH("Nula",L8)))</formula>
    </cfRule>
  </conditionalFormatting>
  <conditionalFormatting sqref="M8:M124">
    <cfRule type="cellIs" dxfId="1135" priority="97" operator="between">
      <formula>0.75</formula>
      <formula>1</formula>
    </cfRule>
    <cfRule type="cellIs" dxfId="1134" priority="98" operator="between">
      <formula>0.5</formula>
      <formula>0.75</formula>
    </cfRule>
    <cfRule type="cellIs" dxfId="1133" priority="99" operator="between">
      <formula>0.25</formula>
      <formula>0.5</formula>
    </cfRule>
    <cfRule type="cellIs" dxfId="1132" priority="100" operator="between">
      <formula>0</formula>
      <formula>0.25</formula>
    </cfRule>
  </conditionalFormatting>
  <conditionalFormatting sqref="M126:M131">
    <cfRule type="cellIs" dxfId="1131" priority="93" operator="between">
      <formula>0.75</formula>
      <formula>1</formula>
    </cfRule>
    <cfRule type="cellIs" dxfId="1130" priority="94" operator="between">
      <formula>0.5</formula>
      <formula>0.75</formula>
    </cfRule>
    <cfRule type="cellIs" dxfId="1129" priority="95" operator="between">
      <formula>0.25</formula>
      <formula>0.5</formula>
    </cfRule>
    <cfRule type="cellIs" dxfId="1128" priority="96" operator="between">
      <formula>0</formula>
      <formula>0.25</formula>
    </cfRule>
  </conditionalFormatting>
  <conditionalFormatting sqref="S8:S18 S22:S24 S20 S33:S35 S26:S28 S53 S47:S51 S118:S124 S114:S115 S30 S37:S43 S55:S104 S45 S107:S111">
    <cfRule type="cellIs" dxfId="1127" priority="89" operator="between">
      <formula>0.75</formula>
      <formula>1</formula>
    </cfRule>
    <cfRule type="cellIs" dxfId="1126" priority="90" operator="between">
      <formula>0.5</formula>
      <formula>0.75</formula>
    </cfRule>
    <cfRule type="cellIs" dxfId="1125" priority="91" operator="between">
      <formula>0.25</formula>
      <formula>0.5</formula>
    </cfRule>
    <cfRule type="cellIs" dxfId="1124" priority="92" operator="between">
      <formula>0</formula>
      <formula>0.25</formula>
    </cfRule>
  </conditionalFormatting>
  <conditionalFormatting sqref="S126:S131">
    <cfRule type="cellIs" dxfId="1123" priority="85" operator="between">
      <formula>0.75</formula>
      <formula>1</formula>
    </cfRule>
    <cfRule type="cellIs" dxfId="1122" priority="86" operator="between">
      <formula>0.5</formula>
      <formula>0.75</formula>
    </cfRule>
    <cfRule type="cellIs" dxfId="1121" priority="87" operator="between">
      <formula>0.25</formula>
      <formula>0.5</formula>
    </cfRule>
    <cfRule type="cellIs" dxfId="1120" priority="88" operator="between">
      <formula>0</formula>
      <formula>0.25</formula>
    </cfRule>
  </conditionalFormatting>
  <conditionalFormatting sqref="AH8:AH21 AH23:AH24 AH26:AH28 AH30:AH34 AH36:AH45 AH47:AH55 AH57:AH60 AH62:AH69 AH71:AH105 AH107:AH111 AH113:AH124">
    <cfRule type="cellIs" dxfId="1119" priority="77" operator="between">
      <formula>0.75</formula>
      <formula>1</formula>
    </cfRule>
    <cfRule type="cellIs" dxfId="1118" priority="78" operator="between">
      <formula>0.5</formula>
      <formula>0.75</formula>
    </cfRule>
    <cfRule type="cellIs" dxfId="1117" priority="79" operator="between">
      <formula>0.25</formula>
      <formula>0.5</formula>
    </cfRule>
    <cfRule type="cellIs" dxfId="1116" priority="80" operator="between">
      <formula>0</formula>
      <formula>0.25</formula>
    </cfRule>
  </conditionalFormatting>
  <conditionalFormatting sqref="AH126:AH131">
    <cfRule type="cellIs" dxfId="1115" priority="73" operator="between">
      <formula>0.75</formula>
      <formula>1</formula>
    </cfRule>
    <cfRule type="cellIs" dxfId="1114" priority="74" operator="between">
      <formula>0.5</formula>
      <formula>0.75</formula>
    </cfRule>
    <cfRule type="cellIs" dxfId="1113" priority="75" operator="between">
      <formula>0.25</formula>
      <formula>0.5</formula>
    </cfRule>
    <cfRule type="cellIs" dxfId="1112" priority="76" operator="between">
      <formula>0</formula>
      <formula>0.25</formula>
    </cfRule>
  </conditionalFormatting>
  <conditionalFormatting sqref="Q126:Q132">
    <cfRule type="containsText" dxfId="1111" priority="57" operator="containsText" text="Alta">
      <formula>NOT(ISERROR(SEARCH("Alta",Q126)))</formula>
    </cfRule>
    <cfRule type="containsText" dxfId="1110" priority="58" operator="containsText" text="Media">
      <formula>NOT(ISERROR(SEARCH("Media",Q126)))</formula>
    </cfRule>
    <cfRule type="containsText" dxfId="1109" priority="59" operator="containsText" text="Baja">
      <formula>NOT(ISERROR(SEARCH("Baja",Q126)))</formula>
    </cfRule>
    <cfRule type="containsText" dxfId="1108" priority="60" operator="containsText" text="Nula">
      <formula>NOT(ISERROR(SEARCH("Nula",Q126)))</formula>
    </cfRule>
  </conditionalFormatting>
  <conditionalFormatting sqref="AC126:AC132">
    <cfRule type="containsText" dxfId="1107" priority="69" operator="containsText" text="Alta">
      <formula>NOT(ISERROR(SEARCH("Alta",AC126)))</formula>
    </cfRule>
    <cfRule type="containsText" dxfId="1106" priority="70" operator="containsText" text="Media">
      <formula>NOT(ISERROR(SEARCH("Media",AC126)))</formula>
    </cfRule>
    <cfRule type="containsText" dxfId="1105" priority="71" operator="containsText" text="Baja">
      <formula>NOT(ISERROR(SEARCH("Baja",AC126)))</formula>
    </cfRule>
    <cfRule type="containsText" dxfId="1104" priority="72" operator="containsText" text="Nula">
      <formula>NOT(ISERROR(SEARCH("Nula",AC126)))</formula>
    </cfRule>
  </conditionalFormatting>
  <conditionalFormatting sqref="AL126:AL132">
    <cfRule type="containsText" dxfId="1103" priority="65" operator="containsText" text="Alta">
      <formula>NOT(ISERROR(SEARCH("Alta",AL126)))</formula>
    </cfRule>
    <cfRule type="containsText" dxfId="1102" priority="66" operator="containsText" text="Media">
      <formula>NOT(ISERROR(SEARCH("Media",AL126)))</formula>
    </cfRule>
    <cfRule type="containsText" dxfId="1101" priority="67" operator="containsText" text="Baja">
      <formula>NOT(ISERROR(SEARCH("Baja",AL126)))</formula>
    </cfRule>
    <cfRule type="containsText" dxfId="1100" priority="68" operator="containsText" text="Nula">
      <formula>NOT(ISERROR(SEARCH("Nula",AL126)))</formula>
    </cfRule>
  </conditionalFormatting>
  <conditionalFormatting sqref="AI126:AI132">
    <cfRule type="containsText" dxfId="1099" priority="61" operator="containsText" text="Alta">
      <formula>NOT(ISERROR(SEARCH("Alta",AI126)))</formula>
    </cfRule>
    <cfRule type="containsText" dxfId="1098" priority="62" operator="containsText" text="Media">
      <formula>NOT(ISERROR(SEARCH("Media",AI126)))</formula>
    </cfRule>
    <cfRule type="containsText" dxfId="1097" priority="63" operator="containsText" text="Baja">
      <formula>NOT(ISERROR(SEARCH("Baja",AI126)))</formula>
    </cfRule>
    <cfRule type="containsText" dxfId="1096" priority="64" operator="containsText" text="Nula">
      <formula>NOT(ISERROR(SEARCH("Nula",AI126)))</formula>
    </cfRule>
  </conditionalFormatting>
  <conditionalFormatting sqref="Z126:Z132">
    <cfRule type="containsText" dxfId="1095" priority="53" operator="containsText" text="Alta">
      <formula>NOT(ISERROR(SEARCH("Alta",Z126)))</formula>
    </cfRule>
    <cfRule type="containsText" dxfId="1094" priority="54" operator="containsText" text="Media">
      <formula>NOT(ISERROR(SEARCH("Media",Z126)))</formula>
    </cfRule>
    <cfRule type="containsText" dxfId="1093" priority="55" operator="containsText" text="Baja">
      <formula>NOT(ISERROR(SEARCH("Baja",Z126)))</formula>
    </cfRule>
    <cfRule type="containsText" dxfId="1092" priority="56" operator="containsText" text="Nula">
      <formula>NOT(ISERROR(SEARCH("Nula",Z126)))</formula>
    </cfRule>
  </conditionalFormatting>
  <conditionalFormatting sqref="H126:H132">
    <cfRule type="containsText" dxfId="1091" priority="45" operator="containsText" text="Alta">
      <formula>NOT(ISERROR(SEARCH("Alta",H126)))</formula>
    </cfRule>
    <cfRule type="containsText" dxfId="1090" priority="46" operator="containsText" text="Media">
      <formula>NOT(ISERROR(SEARCH("Media",H126)))</formula>
    </cfRule>
    <cfRule type="containsText" dxfId="1089" priority="47" operator="containsText" text="Baja">
      <formula>NOT(ISERROR(SEARCH("Baja",H126)))</formula>
    </cfRule>
    <cfRule type="containsText" dxfId="1088" priority="48" operator="containsText" text="Nula">
      <formula>NOT(ISERROR(SEARCH("Nula",H126)))</formula>
    </cfRule>
  </conditionalFormatting>
  <conditionalFormatting sqref="I8:J132">
    <cfRule type="containsText" dxfId="1087" priority="49" operator="containsText" text="Alta">
      <formula>NOT(ISERROR(SEARCH("Alta",I8)))</formula>
    </cfRule>
    <cfRule type="containsText" dxfId="1086" priority="50" operator="containsText" text="Media">
      <formula>NOT(ISERROR(SEARCH("Media",I8)))</formula>
    </cfRule>
    <cfRule type="containsText" dxfId="1085" priority="51" operator="containsText" text="Baja">
      <formula>NOT(ISERROR(SEARCH("Baja",I8)))</formula>
    </cfRule>
    <cfRule type="containsText" dxfId="1084" priority="52" operator="containsText" text="Nula">
      <formula>NOT(ISERROR(SEARCH("Nula",I8)))</formula>
    </cfRule>
  </conditionalFormatting>
  <conditionalFormatting sqref="AP8:AQ132">
    <cfRule type="containsText" dxfId="1083" priority="41" operator="containsText" text="Alta">
      <formula>NOT(ISERROR(SEARCH("Alta",AP8)))</formula>
    </cfRule>
    <cfRule type="containsText" dxfId="1082" priority="42" operator="containsText" text="Media">
      <formula>NOT(ISERROR(SEARCH("Media",AP8)))</formula>
    </cfRule>
    <cfRule type="containsText" dxfId="1081" priority="43" operator="containsText" text="Baja">
      <formula>NOT(ISERROR(SEARCH("Baja",AP8)))</formula>
    </cfRule>
    <cfRule type="containsText" dxfId="1080" priority="44" operator="containsText" text="Nula">
      <formula>NOT(ISERROR(SEARCH("Nula",AP8)))</formula>
    </cfRule>
  </conditionalFormatting>
  <conditionalFormatting sqref="AO126:AO132">
    <cfRule type="containsText" dxfId="1079" priority="37" operator="containsText" text="Alta">
      <formula>NOT(ISERROR(SEARCH("Alta",AO126)))</formula>
    </cfRule>
    <cfRule type="containsText" dxfId="1078" priority="38" operator="containsText" text="Media">
      <formula>NOT(ISERROR(SEARCH("Media",AO126)))</formula>
    </cfRule>
    <cfRule type="containsText" dxfId="1077" priority="39" operator="containsText" text="Baja">
      <formula>NOT(ISERROR(SEARCH("Baja",AO126)))</formula>
    </cfRule>
    <cfRule type="containsText" dxfId="1076" priority="40" operator="containsText" text="Nula">
      <formula>NOT(ISERROR(SEARCH("Nula",AO126)))</formula>
    </cfRule>
  </conditionalFormatting>
  <conditionalFormatting sqref="V8:V124 Y8:Y18 Y22:Y24 Y20 Y33:Y35 Y26:Y30 Y47:Y51 Y37:Y45 Y55:Y105 Y53 Y118:Y124 Y114:Y115 Y107:Y111">
    <cfRule type="cellIs" dxfId="1075" priority="33" operator="between">
      <formula>0.75</formula>
      <formula>1</formula>
    </cfRule>
    <cfRule type="cellIs" dxfId="1074" priority="34" operator="between">
      <formula>0.5</formula>
      <formula>0.75</formula>
    </cfRule>
    <cfRule type="cellIs" dxfId="1073" priority="35" operator="between">
      <formula>0.25</formula>
      <formula>0.5</formula>
    </cfRule>
    <cfRule type="cellIs" dxfId="1072" priority="36" operator="between">
      <formula>0</formula>
      <formula>0.25</formula>
    </cfRule>
  </conditionalFormatting>
  <conditionalFormatting sqref="V126:V131 Y126:Y131">
    <cfRule type="cellIs" dxfId="1071" priority="29" operator="between">
      <formula>0.75</formula>
      <formula>1</formula>
    </cfRule>
    <cfRule type="cellIs" dxfId="1070" priority="30" operator="between">
      <formula>0.5</formula>
      <formula>0.75</formula>
    </cfRule>
    <cfRule type="cellIs" dxfId="1069" priority="31" operator="between">
      <formula>0.25</formula>
      <formula>0.5</formula>
    </cfRule>
    <cfRule type="cellIs" dxfId="1068" priority="32" operator="between">
      <formula>0</formula>
      <formula>0.25</formula>
    </cfRule>
  </conditionalFormatting>
  <conditionalFormatting sqref="X8:X124">
    <cfRule type="containsText" dxfId="1067" priority="13" operator="containsText" text="Alta">
      <formula>NOT(ISERROR(SEARCH("Alta",X8)))</formula>
    </cfRule>
    <cfRule type="containsText" dxfId="1066" priority="14" operator="containsText" text="Media">
      <formula>NOT(ISERROR(SEARCH("Media",X8)))</formula>
    </cfRule>
    <cfRule type="containsText" dxfId="1065" priority="15" operator="containsText" text="Baja">
      <formula>NOT(ISERROR(SEARCH("Baja",X8)))</formula>
    </cfRule>
    <cfRule type="containsText" dxfId="1064" priority="16" operator="containsText" text="Nula">
      <formula>NOT(ISERROR(SEARCH("Nula",X8)))</formula>
    </cfRule>
  </conditionalFormatting>
  <conditionalFormatting sqref="X126:X132">
    <cfRule type="containsText" dxfId="1063" priority="1" operator="containsText" text="Alta">
      <formula>NOT(ISERROR(SEARCH("Alta",X126)))</formula>
    </cfRule>
    <cfRule type="containsText" dxfId="1062" priority="2" operator="containsText" text="Media">
      <formula>NOT(ISERROR(SEARCH("Media",X126)))</formula>
    </cfRule>
    <cfRule type="containsText" dxfId="1061" priority="3" operator="containsText" text="Baja">
      <formula>NOT(ISERROR(SEARCH("Baja",X126)))</formula>
    </cfRule>
    <cfRule type="containsText" dxfId="1060" priority="4" operator="containsText" text="Nula">
      <formula>NOT(ISERROR(SEARCH("Nula",X126)))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4"/>
  <sheetViews>
    <sheetView topLeftCell="AC1" zoomScaleNormal="100" zoomScalePageLayoutView="85" workbookViewId="0">
      <selection activeCell="AL8" sqref="AL8"/>
    </sheetView>
  </sheetViews>
  <sheetFormatPr baseColWidth="10" defaultColWidth="30.28515625" defaultRowHeight="12.75" x14ac:dyDescent="0.2"/>
  <cols>
    <col min="1" max="1" width="18.140625" style="4" customWidth="1"/>
    <col min="2" max="2" width="23.5703125" style="4" bestFit="1" customWidth="1"/>
    <col min="3" max="3" width="17" style="4" bestFit="1" customWidth="1"/>
    <col min="4" max="4" width="40.140625" style="4" bestFit="1" customWidth="1"/>
    <col min="5" max="5" width="17" style="4" bestFit="1" customWidth="1"/>
    <col min="6" max="6" width="40.140625" style="4" bestFit="1" customWidth="1"/>
    <col min="7" max="7" width="30.28515625" style="4" bestFit="1" customWidth="1"/>
    <col min="8" max="8" width="27.85546875" style="4" customWidth="1"/>
    <col min="9" max="9" width="13.42578125" style="4" bestFit="1" customWidth="1"/>
    <col min="10" max="10" width="7.140625" style="4" bestFit="1" customWidth="1"/>
    <col min="11" max="11" width="26.28515625" style="4" bestFit="1" customWidth="1"/>
    <col min="12" max="12" width="13.42578125" style="4" bestFit="1" customWidth="1"/>
    <col min="13" max="13" width="8.85546875" style="4" customWidth="1"/>
    <col min="14" max="14" width="23.5703125" style="4" bestFit="1" customWidth="1"/>
    <col min="15" max="15" width="13.42578125" style="4" bestFit="1" customWidth="1"/>
    <col min="16" max="16" width="8.85546875" style="4" customWidth="1"/>
    <col min="17" max="17" width="26.42578125" style="4" bestFit="1" customWidth="1"/>
    <col min="18" max="18" width="13.42578125" style="4" bestFit="1" customWidth="1"/>
    <col min="19" max="19" width="8.85546875" style="4" bestFit="1" customWidth="1"/>
    <col min="20" max="20" width="11.85546875" style="4" bestFit="1" customWidth="1"/>
    <col min="21" max="21" width="13.42578125" style="4" bestFit="1" customWidth="1"/>
    <col min="22" max="22" width="7.140625" style="4" bestFit="1" customWidth="1"/>
    <col min="23" max="23" width="9.42578125" style="4" bestFit="1" customWidth="1"/>
    <col min="24" max="24" width="13.42578125" style="4" bestFit="1" customWidth="1"/>
    <col min="25" max="25" width="8.85546875" style="4" customWidth="1"/>
    <col min="26" max="26" width="15" style="4" customWidth="1"/>
    <col min="27" max="27" width="13.42578125" style="4" bestFit="1" customWidth="1"/>
    <col min="28" max="28" width="8.85546875" style="4" bestFit="1" customWidth="1"/>
    <col min="29" max="29" width="8.42578125" style="4" bestFit="1" customWidth="1"/>
    <col min="30" max="30" width="13.42578125" style="4" bestFit="1" customWidth="1"/>
    <col min="31" max="31" width="8.85546875" style="4" customWidth="1"/>
    <col min="32" max="32" width="9.42578125" style="4" bestFit="1" customWidth="1"/>
    <col min="33" max="33" width="13.42578125" style="4" bestFit="1" customWidth="1"/>
    <col min="34" max="34" width="8.85546875" style="4" customWidth="1"/>
    <col min="35" max="35" width="9.42578125" style="4" bestFit="1" customWidth="1"/>
    <col min="36" max="36" width="13.42578125" style="4" bestFit="1" customWidth="1"/>
    <col min="37" max="37" width="9.85546875" style="4" customWidth="1"/>
    <col min="38" max="38" width="10.28515625" style="4" customWidth="1"/>
    <col min="39" max="39" width="13.42578125" style="4" bestFit="1" customWidth="1"/>
    <col min="40" max="40" width="8.85546875" style="4" customWidth="1"/>
    <col min="41" max="41" width="10.28515625" style="4" customWidth="1"/>
    <col min="42" max="42" width="13.42578125" style="4" bestFit="1" customWidth="1"/>
    <col min="43" max="43" width="8.85546875" style="4" customWidth="1"/>
    <col min="44" max="44" width="10.28515625" style="4" customWidth="1"/>
    <col min="45" max="45" width="13.42578125" style="4" bestFit="1" customWidth="1"/>
    <col min="46" max="46" width="7.140625" style="4" bestFit="1" customWidth="1"/>
    <col min="47" max="47" width="8.140625" style="4" bestFit="1" customWidth="1"/>
    <col min="48" max="48" width="13.42578125" style="4" bestFit="1" customWidth="1"/>
    <col min="49" max="49" width="7.140625" style="4" bestFit="1" customWidth="1"/>
    <col min="50" max="50" width="10.140625" style="4" bestFit="1" customWidth="1"/>
    <col min="51" max="51" width="13.42578125" style="4" bestFit="1" customWidth="1"/>
    <col min="52" max="52" width="8.85546875" style="4" customWidth="1"/>
    <col min="53" max="53" width="10.7109375" style="4" bestFit="1" customWidth="1"/>
    <col min="54" max="54" width="13.42578125" style="4" bestFit="1" customWidth="1"/>
    <col min="55" max="55" width="8.85546875" style="4" bestFit="1" customWidth="1"/>
    <col min="56" max="56" width="8.7109375" style="4" customWidth="1"/>
    <col min="57" max="57" width="13.42578125" style="4" bestFit="1" customWidth="1"/>
    <col min="58" max="58" width="8.85546875" style="4" bestFit="1" customWidth="1"/>
    <col min="59" max="59" width="8.140625" style="4" customWidth="1"/>
    <col min="60" max="60" width="13.42578125" style="4" bestFit="1" customWidth="1"/>
    <col min="61" max="61" width="7.140625" style="4" bestFit="1" customWidth="1"/>
    <col min="62" max="62" width="11" style="4" bestFit="1" customWidth="1"/>
    <col min="63" max="63" width="13.42578125" style="4" bestFit="1" customWidth="1"/>
    <col min="64" max="65" width="8.140625" style="4" bestFit="1" customWidth="1"/>
    <col min="66" max="66" width="13.42578125" style="4" bestFit="1" customWidth="1"/>
    <col min="67" max="67" width="7.7109375" style="4" customWidth="1"/>
    <col min="68" max="16384" width="30.28515625" style="4"/>
  </cols>
  <sheetData>
    <row r="1" spans="1:49" ht="12.95" customHeight="1" x14ac:dyDescent="0.2">
      <c r="A1" s="33" t="s">
        <v>0</v>
      </c>
      <c r="B1" s="141" t="s">
        <v>231</v>
      </c>
      <c r="C1" s="142"/>
      <c r="D1" s="142"/>
      <c r="E1" s="142"/>
      <c r="F1" s="143"/>
      <c r="G1" s="73" t="s">
        <v>2</v>
      </c>
      <c r="H1" s="141" t="s">
        <v>232</v>
      </c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3"/>
      <c r="W1" s="141" t="s">
        <v>233</v>
      </c>
      <c r="X1" s="142"/>
      <c r="Y1" s="143"/>
      <c r="Z1" s="147" t="s">
        <v>234</v>
      </c>
      <c r="AA1" s="148"/>
      <c r="AB1" s="149"/>
      <c r="AC1" s="141" t="s">
        <v>235</v>
      </c>
      <c r="AD1" s="142"/>
      <c r="AE1" s="142"/>
      <c r="AF1" s="141" t="s">
        <v>236</v>
      </c>
      <c r="AG1" s="142"/>
      <c r="AH1" s="142"/>
      <c r="AI1" s="142"/>
      <c r="AJ1" s="142"/>
      <c r="AK1" s="143"/>
      <c r="AL1" s="141" t="s">
        <v>237</v>
      </c>
      <c r="AM1" s="142"/>
      <c r="AN1" s="142"/>
      <c r="AO1" s="142"/>
      <c r="AP1" s="142"/>
      <c r="AQ1" s="143"/>
      <c r="AR1" s="151" t="s">
        <v>238</v>
      </c>
      <c r="AS1" s="151"/>
      <c r="AT1" s="151"/>
      <c r="AU1" s="151"/>
      <c r="AV1" s="151"/>
      <c r="AW1" s="151"/>
    </row>
    <row r="2" spans="1:49" ht="33.75" customHeight="1" x14ac:dyDescent="0.2">
      <c r="A2" s="3"/>
      <c r="B2" s="3"/>
      <c r="C2" s="3"/>
      <c r="D2" s="3"/>
      <c r="E2" s="3"/>
      <c r="F2" s="3"/>
      <c r="G2" s="73" t="s">
        <v>7</v>
      </c>
      <c r="H2" s="147" t="s">
        <v>239</v>
      </c>
      <c r="I2" s="148"/>
      <c r="J2" s="149"/>
      <c r="K2" s="147" t="s">
        <v>240</v>
      </c>
      <c r="L2" s="148"/>
      <c r="M2" s="149"/>
      <c r="N2" s="147" t="s">
        <v>241</v>
      </c>
      <c r="O2" s="148"/>
      <c r="P2" s="149"/>
      <c r="Q2" s="147" t="s">
        <v>242</v>
      </c>
      <c r="R2" s="148"/>
      <c r="S2" s="149"/>
      <c r="T2" s="147" t="s">
        <v>243</v>
      </c>
      <c r="U2" s="148"/>
      <c r="V2" s="149"/>
      <c r="W2" s="147" t="s">
        <v>244</v>
      </c>
      <c r="X2" s="148"/>
      <c r="Y2" s="149"/>
      <c r="Z2" s="147" t="s">
        <v>245</v>
      </c>
      <c r="AA2" s="148"/>
      <c r="AB2" s="149"/>
      <c r="AC2" s="147" t="s">
        <v>246</v>
      </c>
      <c r="AD2" s="148"/>
      <c r="AE2" s="149"/>
      <c r="AF2" s="147" t="s">
        <v>247</v>
      </c>
      <c r="AG2" s="148"/>
      <c r="AH2" s="149"/>
      <c r="AI2" s="147" t="s">
        <v>248</v>
      </c>
      <c r="AJ2" s="148"/>
      <c r="AK2" s="149"/>
      <c r="AL2" s="147" t="s">
        <v>249</v>
      </c>
      <c r="AM2" s="148"/>
      <c r="AN2" s="149"/>
      <c r="AO2" s="147" t="s">
        <v>250</v>
      </c>
      <c r="AP2" s="148"/>
      <c r="AQ2" s="149"/>
      <c r="AR2" s="152" t="s">
        <v>251</v>
      </c>
      <c r="AS2" s="152"/>
      <c r="AT2" s="152"/>
      <c r="AU2" s="152" t="s">
        <v>252</v>
      </c>
      <c r="AV2" s="152"/>
      <c r="AW2" s="152"/>
    </row>
    <row r="3" spans="1:49" ht="58.5" customHeight="1" x14ac:dyDescent="0.2">
      <c r="A3" s="69"/>
      <c r="B3" s="69"/>
      <c r="C3" s="69"/>
      <c r="D3" s="69"/>
      <c r="E3" s="3"/>
      <c r="F3" s="3"/>
      <c r="G3" s="73" t="s">
        <v>20</v>
      </c>
      <c r="H3" s="147" t="s">
        <v>253</v>
      </c>
      <c r="I3" s="148"/>
      <c r="J3" s="149"/>
      <c r="K3" s="147" t="s">
        <v>254</v>
      </c>
      <c r="L3" s="148"/>
      <c r="M3" s="149"/>
      <c r="N3" s="147" t="s">
        <v>255</v>
      </c>
      <c r="O3" s="148"/>
      <c r="P3" s="149"/>
      <c r="Q3" s="147" t="s">
        <v>256</v>
      </c>
      <c r="R3" s="148"/>
      <c r="S3" s="149"/>
      <c r="T3" s="147" t="s">
        <v>257</v>
      </c>
      <c r="U3" s="148"/>
      <c r="V3" s="149"/>
      <c r="W3" s="147" t="s">
        <v>258</v>
      </c>
      <c r="X3" s="148"/>
      <c r="Y3" s="149"/>
      <c r="Z3" s="147" t="s">
        <v>259</v>
      </c>
      <c r="AA3" s="148"/>
      <c r="AB3" s="149"/>
      <c r="AC3" s="147" t="s">
        <v>260</v>
      </c>
      <c r="AD3" s="148"/>
      <c r="AE3" s="149"/>
      <c r="AF3" s="147" t="s">
        <v>261</v>
      </c>
      <c r="AG3" s="148"/>
      <c r="AH3" s="149"/>
      <c r="AI3" s="147" t="s">
        <v>262</v>
      </c>
      <c r="AJ3" s="148"/>
      <c r="AK3" s="149"/>
      <c r="AL3" s="147" t="s">
        <v>263</v>
      </c>
      <c r="AM3" s="148"/>
      <c r="AN3" s="149"/>
      <c r="AO3" s="147" t="s">
        <v>264</v>
      </c>
      <c r="AP3" s="148"/>
      <c r="AQ3" s="149"/>
      <c r="AR3" s="152" t="s">
        <v>265</v>
      </c>
      <c r="AS3" s="152"/>
      <c r="AT3" s="152"/>
      <c r="AU3" s="152" t="s">
        <v>266</v>
      </c>
      <c r="AV3" s="152"/>
      <c r="AW3" s="152"/>
    </row>
    <row r="4" spans="1:49" ht="12.75" customHeight="1" x14ac:dyDescent="0.2">
      <c r="A4" s="69"/>
      <c r="B4" s="69"/>
      <c r="C4" s="69"/>
      <c r="D4" s="69"/>
      <c r="E4" s="3"/>
      <c r="F4" s="3"/>
      <c r="G4" s="73" t="s">
        <v>33</v>
      </c>
      <c r="H4" s="147" t="s">
        <v>34</v>
      </c>
      <c r="I4" s="148"/>
      <c r="J4" s="149"/>
      <c r="K4" s="147" t="s">
        <v>34</v>
      </c>
      <c r="L4" s="148"/>
      <c r="M4" s="149"/>
      <c r="N4" s="147" t="s">
        <v>34</v>
      </c>
      <c r="O4" s="148"/>
      <c r="P4" s="149"/>
      <c r="Q4" s="147" t="s">
        <v>34</v>
      </c>
      <c r="R4" s="148"/>
      <c r="S4" s="149"/>
      <c r="T4" s="147" t="s">
        <v>267</v>
      </c>
      <c r="U4" s="148"/>
      <c r="V4" s="149"/>
      <c r="W4" s="147" t="s">
        <v>34</v>
      </c>
      <c r="X4" s="148"/>
      <c r="Y4" s="149"/>
      <c r="Z4" s="147" t="s">
        <v>34</v>
      </c>
      <c r="AA4" s="148"/>
      <c r="AB4" s="149"/>
      <c r="AC4" s="147" t="s">
        <v>34</v>
      </c>
      <c r="AD4" s="148"/>
      <c r="AE4" s="149"/>
      <c r="AF4" s="147" t="s">
        <v>34</v>
      </c>
      <c r="AG4" s="148"/>
      <c r="AH4" s="149"/>
      <c r="AI4" s="147" t="s">
        <v>34</v>
      </c>
      <c r="AJ4" s="148"/>
      <c r="AK4" s="149"/>
      <c r="AL4" s="147" t="s">
        <v>34</v>
      </c>
      <c r="AM4" s="148"/>
      <c r="AN4" s="149"/>
      <c r="AO4" s="147" t="s">
        <v>34</v>
      </c>
      <c r="AP4" s="148"/>
      <c r="AQ4" s="149"/>
      <c r="AR4" s="152" t="s">
        <v>34</v>
      </c>
      <c r="AS4" s="152"/>
      <c r="AT4" s="152"/>
      <c r="AU4" s="152" t="s">
        <v>34</v>
      </c>
      <c r="AV4" s="152"/>
      <c r="AW4" s="152"/>
    </row>
    <row r="5" spans="1:49" ht="12.75" customHeight="1" x14ac:dyDescent="0.2">
      <c r="A5" s="69"/>
      <c r="B5" s="69"/>
      <c r="C5" s="69"/>
      <c r="D5" s="69"/>
      <c r="E5" s="3"/>
      <c r="F5" s="3"/>
      <c r="G5" s="73" t="s">
        <v>35</v>
      </c>
      <c r="H5" s="147" t="s">
        <v>36</v>
      </c>
      <c r="I5" s="148" t="e">
        <v>#N/A</v>
      </c>
      <c r="J5" s="149"/>
      <c r="K5" s="147" t="s">
        <v>36</v>
      </c>
      <c r="L5" s="148" t="e">
        <v>#N/A</v>
      </c>
      <c r="M5" s="149"/>
      <c r="N5" s="147" t="s">
        <v>36</v>
      </c>
      <c r="O5" s="148" t="e">
        <v>#N/A</v>
      </c>
      <c r="P5" s="149"/>
      <c r="Q5" s="147" t="s">
        <v>36</v>
      </c>
      <c r="R5" s="148" t="e">
        <v>#N/A</v>
      </c>
      <c r="S5" s="149"/>
      <c r="T5" s="147" t="s">
        <v>36</v>
      </c>
      <c r="U5" s="148" t="e">
        <v>#N/A</v>
      </c>
      <c r="V5" s="149"/>
      <c r="W5" s="147" t="s">
        <v>268</v>
      </c>
      <c r="X5" s="148" t="e">
        <v>#N/A</v>
      </c>
      <c r="Y5" s="149"/>
      <c r="Z5" s="147" t="s">
        <v>268</v>
      </c>
      <c r="AA5" s="148" t="e">
        <v>#N/A</v>
      </c>
      <c r="AB5" s="149"/>
      <c r="AC5" s="147" t="s">
        <v>36</v>
      </c>
      <c r="AD5" s="148"/>
      <c r="AE5" s="149"/>
      <c r="AF5" s="147" t="s">
        <v>36</v>
      </c>
      <c r="AG5" s="148"/>
      <c r="AH5" s="149"/>
      <c r="AI5" s="147" t="s">
        <v>36</v>
      </c>
      <c r="AJ5" s="148"/>
      <c r="AK5" s="149"/>
      <c r="AL5" s="147" t="s">
        <v>36</v>
      </c>
      <c r="AM5" s="148"/>
      <c r="AN5" s="149"/>
      <c r="AO5" s="147" t="s">
        <v>36</v>
      </c>
      <c r="AP5" s="148"/>
      <c r="AQ5" s="149"/>
      <c r="AR5" s="152" t="s">
        <v>36</v>
      </c>
      <c r="AS5" s="152"/>
      <c r="AT5" s="152"/>
      <c r="AU5" s="152" t="s">
        <v>36</v>
      </c>
      <c r="AV5" s="152"/>
      <c r="AW5" s="152"/>
    </row>
    <row r="6" spans="1:49" ht="76.5" customHeight="1" x14ac:dyDescent="0.2">
      <c r="E6" s="69"/>
      <c r="F6" s="3"/>
      <c r="G6" s="73" t="s">
        <v>37</v>
      </c>
      <c r="H6" s="53" t="s">
        <v>269</v>
      </c>
      <c r="I6" s="53">
        <v>400</v>
      </c>
      <c r="J6" s="52">
        <f>+IF(I6&lt;&gt;"",(H$127-I6)*100/(H$127-H$126),"")</f>
        <v>97.454948366608647</v>
      </c>
      <c r="K6" s="53" t="s">
        <v>39</v>
      </c>
      <c r="L6" s="35"/>
      <c r="M6" s="35"/>
      <c r="N6" s="53" t="s">
        <v>39</v>
      </c>
      <c r="O6" s="35"/>
      <c r="P6" s="35"/>
      <c r="Q6" s="53" t="s">
        <v>39</v>
      </c>
      <c r="R6" s="66"/>
      <c r="S6" s="67"/>
      <c r="T6" s="53" t="s">
        <v>270</v>
      </c>
      <c r="U6" s="53">
        <v>90</v>
      </c>
      <c r="V6" s="35">
        <f>+IF(U6&lt;&gt;"",(U6-T$126)*100/(T$127-T$126),"")</f>
        <v>94.801073956553594</v>
      </c>
      <c r="W6" s="53" t="s">
        <v>39</v>
      </c>
      <c r="X6" s="35"/>
      <c r="Y6" s="35"/>
      <c r="Z6" s="53" t="s">
        <v>39</v>
      </c>
      <c r="AA6" s="35"/>
      <c r="AB6" s="35"/>
      <c r="AC6" s="53" t="s">
        <v>39</v>
      </c>
      <c r="AD6" s="35"/>
      <c r="AE6" s="35"/>
      <c r="AF6" s="53" t="s">
        <v>39</v>
      </c>
      <c r="AG6" s="35"/>
      <c r="AH6" s="35"/>
      <c r="AI6" s="53" t="s">
        <v>39</v>
      </c>
      <c r="AJ6" s="35"/>
      <c r="AK6" s="35"/>
      <c r="AL6" s="53" t="s">
        <v>39</v>
      </c>
      <c r="AM6" s="35"/>
      <c r="AN6" s="35"/>
      <c r="AO6" s="53" t="s">
        <v>39</v>
      </c>
      <c r="AP6" s="35"/>
      <c r="AQ6" s="35"/>
      <c r="AR6" s="53" t="s">
        <v>271</v>
      </c>
      <c r="AS6" s="53">
        <v>60</v>
      </c>
      <c r="AT6" s="52">
        <f>+IF(AS6&lt;&gt;"",(AR$127-AS6)*100/(AR$127-AR$126),"")</f>
        <v>66.666666666666671</v>
      </c>
      <c r="AU6" s="53" t="s">
        <v>271</v>
      </c>
      <c r="AV6" s="53">
        <v>60</v>
      </c>
      <c r="AW6" s="52">
        <f>+IF(AV6&lt;&gt;"",(AU$127-AV6)*100/(AU$127-AU$126),"")</f>
        <v>76.19047619047619</v>
      </c>
    </row>
    <row r="7" spans="1:49" s="3" customFormat="1" ht="89.25" x14ac:dyDescent="0.2">
      <c r="A7" s="5" t="s">
        <v>45</v>
      </c>
      <c r="B7" s="5" t="s">
        <v>46</v>
      </c>
      <c r="C7" s="5" t="s">
        <v>47</v>
      </c>
      <c r="D7" s="5" t="s">
        <v>48</v>
      </c>
      <c r="E7" s="5" t="s">
        <v>49</v>
      </c>
      <c r="F7" s="5" t="s">
        <v>34</v>
      </c>
      <c r="G7" s="31" t="s">
        <v>50</v>
      </c>
      <c r="H7" s="38" t="s">
        <v>51</v>
      </c>
      <c r="I7" s="125" t="s">
        <v>52</v>
      </c>
      <c r="J7" s="125" t="s">
        <v>53</v>
      </c>
      <c r="K7" s="37" t="s">
        <v>272</v>
      </c>
      <c r="L7" s="125" t="s">
        <v>52</v>
      </c>
      <c r="M7" s="125" t="s">
        <v>55</v>
      </c>
      <c r="N7" s="38" t="s">
        <v>273</v>
      </c>
      <c r="O7" s="125" t="s">
        <v>52</v>
      </c>
      <c r="P7" s="125" t="s">
        <v>55</v>
      </c>
      <c r="Q7" s="37" t="s">
        <v>274</v>
      </c>
      <c r="R7" s="125" t="s">
        <v>52</v>
      </c>
      <c r="S7" s="125" t="s">
        <v>55</v>
      </c>
      <c r="T7" s="38" t="s">
        <v>56</v>
      </c>
      <c r="U7" s="125" t="s">
        <v>52</v>
      </c>
      <c r="V7" s="125" t="s">
        <v>53</v>
      </c>
      <c r="W7" s="37" t="s">
        <v>56</v>
      </c>
      <c r="X7" s="125" t="s">
        <v>52</v>
      </c>
      <c r="Y7" s="125" t="s">
        <v>55</v>
      </c>
      <c r="Z7" s="37" t="s">
        <v>275</v>
      </c>
      <c r="AA7" s="125" t="s">
        <v>52</v>
      </c>
      <c r="AB7" s="125" t="s">
        <v>55</v>
      </c>
      <c r="AC7" s="38" t="s">
        <v>276</v>
      </c>
      <c r="AD7" s="125" t="s">
        <v>52</v>
      </c>
      <c r="AE7" s="125" t="s">
        <v>55</v>
      </c>
      <c r="AF7" s="37" t="s">
        <v>56</v>
      </c>
      <c r="AG7" s="125" t="s">
        <v>52</v>
      </c>
      <c r="AH7" s="125" t="s">
        <v>55</v>
      </c>
      <c r="AI7" s="37" t="s">
        <v>56</v>
      </c>
      <c r="AJ7" s="125" t="s">
        <v>52</v>
      </c>
      <c r="AK7" s="125" t="s">
        <v>55</v>
      </c>
      <c r="AL7" s="38" t="s">
        <v>277</v>
      </c>
      <c r="AM7" s="125" t="s">
        <v>52</v>
      </c>
      <c r="AN7" s="125" t="s">
        <v>55</v>
      </c>
      <c r="AO7" s="38" t="s">
        <v>277</v>
      </c>
      <c r="AP7" s="125" t="s">
        <v>52</v>
      </c>
      <c r="AQ7" s="125" t="s">
        <v>55</v>
      </c>
      <c r="AR7" s="37" t="s">
        <v>278</v>
      </c>
      <c r="AS7" s="125" t="s">
        <v>52</v>
      </c>
      <c r="AT7" s="125" t="s">
        <v>53</v>
      </c>
      <c r="AU7" s="37" t="s">
        <v>278</v>
      </c>
      <c r="AV7" s="125" t="s">
        <v>52</v>
      </c>
      <c r="AW7" s="125" t="s">
        <v>53</v>
      </c>
    </row>
    <row r="8" spans="1:49" x14ac:dyDescent="0.2">
      <c r="A8" s="74" t="s">
        <v>59</v>
      </c>
      <c r="B8" s="74" t="s">
        <v>60</v>
      </c>
      <c r="C8" s="23" t="s">
        <v>61</v>
      </c>
      <c r="D8" s="74" t="s">
        <v>62</v>
      </c>
      <c r="E8" s="75">
        <v>1001</v>
      </c>
      <c r="F8" s="74" t="s">
        <v>60</v>
      </c>
      <c r="G8" s="126">
        <f>VLOOKUP(F8,[11]BPU_25_INDICADOR!$F$2:$G$118,2,FALSE)</f>
        <v>1101</v>
      </c>
      <c r="H8" s="76">
        <v>248.34</v>
      </c>
      <c r="I8" s="76">
        <f t="shared" ref="I8:I71" si="0">+IF(H8&lt;&gt;"",(H$127-H8)*100/(H$127-H$126),"")</f>
        <v>99.050774763930065</v>
      </c>
      <c r="J8" s="76" t="str">
        <f t="shared" ref="J8:J71" si="1">+IF(AND(I8&lt;&gt;"",I8&gt;=J$6),"Nula",IF(AND(I8&lt;&gt;"",I8&lt;J$6,I8&gt;J$6-(_xlfn.STDEV.S(I$8:I$124)/2)),"Baja",IF(AND(I8&lt;&gt;"",I8&lt;J$6-(_xlfn.STDEV.S(I$8:I$124)/2),I8&gt;J$6-(_xlfn.STDEV.S(I$8:I$124))),"Media",IF(AND(I8&lt;&gt;"",I8&lt;J$6-(_xlfn.STDEV.S(I$8:I$124))),"Alta",""))))</f>
        <v>Nula</v>
      </c>
      <c r="K8" s="76">
        <v>4.45</v>
      </c>
      <c r="L8" s="76">
        <f t="shared" ref="L8:L71" si="2">+IF(K8&lt;&gt;"",(K8-K$126)*100/(K$127-K$126),"")</f>
        <v>14.782315221059736</v>
      </c>
      <c r="M8" s="76">
        <f t="shared" ref="M8:M71" si="3">+IF(K8&lt;&gt;"",_xlfn.PERCENTRANK.EXC(K$8:K$124,K8,2),"")</f>
        <v>0.26</v>
      </c>
      <c r="N8" s="76"/>
      <c r="O8" s="76" t="str">
        <f t="shared" ref="O8:O71" si="4">+IF(N8&lt;&gt;"",(N8-N$126)*100/(N$127-N$126),"")</f>
        <v/>
      </c>
      <c r="P8" s="76" t="str">
        <f t="shared" ref="P8:P71" si="5">+IF(N8&lt;&gt;"",_xlfn.PERCENTRANK.EXC(N$8:N$124,N8,2),"")</f>
        <v/>
      </c>
      <c r="Q8" s="76">
        <v>20.97</v>
      </c>
      <c r="R8" s="76">
        <f t="shared" ref="R8:R71" si="6">+IF(Q8&lt;&gt;"",(Q8-Q$126)*100/(Q$127-Q$126),"")</f>
        <v>100.00000000000001</v>
      </c>
      <c r="S8" s="76">
        <f t="shared" ref="S8:S71" si="7">+IF(Q8&lt;&gt;"",_xlfn.PERCENTRANK.EXC(Q$8:Q$124,Q8,2),"")</f>
        <v>0.98</v>
      </c>
      <c r="T8" s="76"/>
      <c r="U8" s="76"/>
      <c r="V8" s="76"/>
      <c r="W8" s="76">
        <v>2.2799999999999998</v>
      </c>
      <c r="X8" s="76">
        <f t="shared" ref="X8:X71" si="8">+IF(W8&lt;&gt;"",(W8-W$126)*100/(W$127-W$126),"")</f>
        <v>13.291000967518455</v>
      </c>
      <c r="Y8" s="76">
        <f t="shared" ref="Y8:Y71" si="9">+IF(W8&lt;&gt;"",_xlfn.PERCENTRANK.EXC(W$8:W$124,W8,2),"")</f>
        <v>0.52</v>
      </c>
      <c r="Z8" s="134">
        <v>49.34</v>
      </c>
      <c r="AA8" s="76">
        <f>+IF(Z8&lt;&gt;"",(Z8-Z$126)*100/(Z$127-Z$126),"")</f>
        <v>47.15423745081101</v>
      </c>
      <c r="AB8" s="76">
        <f>+IF(Z8&lt;&gt;"",_xlfn.PERCENTRANK.EXC(Z$8:Z$124,Z8,2),"")</f>
        <v>0.77</v>
      </c>
      <c r="AC8" s="76">
        <v>1</v>
      </c>
      <c r="AD8" s="76">
        <f t="shared" ref="AD8:AD71" si="10">+IF(AC8&lt;&gt;"",(AC$127-AC8)*100/(AC$127-AC$126),"")</f>
        <v>99.663299663299668</v>
      </c>
      <c r="AE8" s="76">
        <f t="shared" ref="AE8:AE71" si="11">+IF(AC8&lt;&gt;"",1-_xlfn.PERCENTRANK.EXC(AC$8:AC$124,AC8,2),"")</f>
        <v>0.88</v>
      </c>
      <c r="AF8" s="76">
        <v>31.5</v>
      </c>
      <c r="AG8" s="76">
        <f t="shared" ref="AG8:AG71" si="12">+IF(AF8&lt;&gt;"",(AF8-AF$126)*100/(AF$127-AF$126),"")</f>
        <v>58.702064896755161</v>
      </c>
      <c r="AH8" s="76">
        <f t="shared" ref="AH8:AH71" si="13">+IF(AF8&lt;&gt;"",_xlfn.PERCENTRANK.EXC(AF$8:AF$124,AF8,2),"")</f>
        <v>0.65</v>
      </c>
      <c r="AI8" s="76">
        <v>61.2</v>
      </c>
      <c r="AJ8" s="76">
        <f t="shared" ref="AJ8:AJ71" si="14">+IF(AI8&lt;&gt;"",(AI8-AI$126)*100/(AI$127-AI$126),"")</f>
        <v>50.438596491228076</v>
      </c>
      <c r="AK8" s="76">
        <f t="shared" ref="AK8:AK71" si="15">+IF(AI8&lt;&gt;"",_xlfn.PERCENTRANK.EXC(AI$8:AI$124,AI8,2),"")</f>
        <v>0.21</v>
      </c>
      <c r="AL8" s="20">
        <v>4.7753439441475773</v>
      </c>
      <c r="AM8" s="76">
        <f>+IF(AL8&lt;&gt;"",(AL$127-AL8)*100/(AL$127-AL$126),"")</f>
        <v>92.062535657071876</v>
      </c>
      <c r="AN8" s="76">
        <f t="shared" ref="AN8:AN71" si="16">+IF(AL8&lt;&gt;"",1-_xlfn.PERCENTRANK.EXC(AL$8:AL$124,AL8,2),"")</f>
        <v>0.62</v>
      </c>
      <c r="AO8" s="20">
        <v>362.92613975521584</v>
      </c>
      <c r="AP8" s="76">
        <f t="shared" ref="AP8:AP71" si="17">+IF(AO8&lt;&gt;"",(AO$127-AO8)*100/(AO$127-AO$126),"")</f>
        <v>54.013110517185567</v>
      </c>
      <c r="AQ8" s="76">
        <f t="shared" ref="AQ8:AQ71" si="18">+IF(AO8&lt;&gt;"",1-_xlfn.PERCENTRANK.EXC(AO$8:AO$124,AO8,2),"")</f>
        <v>0.33999999999999997</v>
      </c>
      <c r="AR8" s="76">
        <v>30</v>
      </c>
      <c r="AS8" s="76">
        <f t="shared" ref="AS8:AS71" si="19">+IF(AR8&lt;&gt;"",(AR$127-AR8)*100/(AR$127-AR$126),"")</f>
        <v>100</v>
      </c>
      <c r="AT8" s="76" t="str">
        <f t="shared" ref="AT8:AT71" si="20">+IF(AND(AS8&lt;&gt;"",AS8&gt;=AT$6),"Nula",IF(AND(AS8&lt;&gt;"",AS8&lt;AT$6,AS8&gt;AT$6-(_xlfn.STDEV.S(AS$8:AS$124)/2)),"Baja",IF(AND(AS8&lt;&gt;"",AS8&lt;AT$6-(_xlfn.STDEV.S(AS$8:AS$124)/2),AS8&gt;AT$6-(_xlfn.STDEV.S(AS$8:AS$124))),"Media",IF(AND(AS8&lt;&gt;"",AS8&lt;AT$6-(_xlfn.STDEV.S(AS$8:AS$124))),"Alta",""))))</f>
        <v>Nula</v>
      </c>
      <c r="AU8" s="76">
        <v>35</v>
      </c>
      <c r="AV8" s="76">
        <f t="shared" ref="AV8:AV71" si="21">+IF(AU8&lt;&gt;"",(AU$127-AU8)*100/(AU$127-AU$126),"")</f>
        <v>100</v>
      </c>
      <c r="AW8" s="76" t="str">
        <f t="shared" ref="AW8:AW71" si="22">+IF(AND(AV8&lt;&gt;"",AV8&gt;=AW$6),"Nula",IF(AND(AV8&lt;&gt;"",AV8&lt;AW$6,AV8&gt;AW$6-(_xlfn.STDEV.S(AV$8:AV$124)/2)),"Baja",IF(AND(AV8&lt;&gt;"",AV8&lt;AW$6-(_xlfn.STDEV.S(AV$8:AV$124)/2),AV8&gt;AW$6-(_xlfn.STDEV.S(AV$8:AV$124))),"Media",IF(AND(AV8&lt;&gt;"",AV8&lt;AW$6-(_xlfn.STDEV.S(AV$8:AV$124))),"Alta",""))))</f>
        <v>Nula</v>
      </c>
    </row>
    <row r="9" spans="1:49" x14ac:dyDescent="0.2">
      <c r="A9" s="74" t="s">
        <v>59</v>
      </c>
      <c r="B9" s="74" t="s">
        <v>60</v>
      </c>
      <c r="C9" s="23" t="s">
        <v>61</v>
      </c>
      <c r="D9" s="74" t="s">
        <v>62</v>
      </c>
      <c r="E9" s="75">
        <v>1001</v>
      </c>
      <c r="F9" s="74" t="s">
        <v>63</v>
      </c>
      <c r="G9" s="126">
        <f>VLOOKUP(F9,[11]BPU_25_INDICADOR!$F$2:$G$118,2,FALSE)</f>
        <v>1107</v>
      </c>
      <c r="H9" s="76">
        <v>268.64</v>
      </c>
      <c r="I9" s="76">
        <f t="shared" si="0"/>
        <v>98.837170149228612</v>
      </c>
      <c r="J9" s="76" t="str">
        <f t="shared" si="1"/>
        <v>Nula</v>
      </c>
      <c r="K9" s="76">
        <v>3.88</v>
      </c>
      <c r="L9" s="76">
        <f t="shared" si="2"/>
        <v>12.858589267634155</v>
      </c>
      <c r="M9" s="76">
        <f t="shared" si="3"/>
        <v>0.16</v>
      </c>
      <c r="N9" s="76"/>
      <c r="O9" s="76" t="str">
        <f t="shared" si="4"/>
        <v/>
      </c>
      <c r="P9" s="76" t="str">
        <f t="shared" si="5"/>
        <v/>
      </c>
      <c r="Q9" s="76">
        <v>6.76</v>
      </c>
      <c r="R9" s="76">
        <f t="shared" si="6"/>
        <v>32.139446036294174</v>
      </c>
      <c r="S9" s="76">
        <f t="shared" si="7"/>
        <v>0.96</v>
      </c>
      <c r="T9" s="76"/>
      <c r="U9" s="76"/>
      <c r="V9" s="76"/>
      <c r="W9" s="76">
        <v>1.56</v>
      </c>
      <c r="X9" s="76">
        <f t="shared" si="8"/>
        <v>8.8453376066747023</v>
      </c>
      <c r="Y9" s="76">
        <f t="shared" si="9"/>
        <v>0.34</v>
      </c>
      <c r="Z9" s="134">
        <v>29.06</v>
      </c>
      <c r="AA9" s="76">
        <f t="shared" ref="AA9:AA72" si="23">+IF(Z9&lt;&gt;"",(Z9-Z$126)*100/(Z$127-Z$126),"")</f>
        <v>27.689797485363275</v>
      </c>
      <c r="AB9" s="76">
        <f t="shared" ref="AB9:AB72" si="24">+IF(Z9&lt;&gt;"",_xlfn.PERCENTRANK.EXC(Z$8:Z$124,Z9,2),"")</f>
        <v>0.66</v>
      </c>
      <c r="AC9" s="76">
        <v>1.1299999999999999</v>
      </c>
      <c r="AD9" s="76">
        <f t="shared" si="10"/>
        <v>99.488215488215488</v>
      </c>
      <c r="AE9" s="76">
        <f t="shared" si="11"/>
        <v>0.74</v>
      </c>
      <c r="AF9" s="76">
        <v>26.4</v>
      </c>
      <c r="AG9" s="76">
        <f t="shared" si="12"/>
        <v>43.657817109144545</v>
      </c>
      <c r="AH9" s="76">
        <f t="shared" si="13"/>
        <v>0.32</v>
      </c>
      <c r="AI9" s="76">
        <v>71.400000000000006</v>
      </c>
      <c r="AJ9" s="76">
        <f t="shared" si="14"/>
        <v>72.807017543859672</v>
      </c>
      <c r="AK9" s="76">
        <f t="shared" si="15"/>
        <v>0.6</v>
      </c>
      <c r="AL9" s="20">
        <v>3.3789776902997999</v>
      </c>
      <c r="AM9" s="76">
        <f t="shared" ref="AM9:AM71" si="25">+IF(AL9&lt;&gt;"",(AL$127-AL9)*100/(AL$127-AL$126),"")</f>
        <v>94.383542788541106</v>
      </c>
      <c r="AN9" s="76">
        <f t="shared" si="16"/>
        <v>0.76</v>
      </c>
      <c r="AO9" s="20">
        <v>294.81580347865753</v>
      </c>
      <c r="AP9" s="76">
        <f t="shared" si="17"/>
        <v>64.061959757324402</v>
      </c>
      <c r="AQ9" s="76">
        <f t="shared" si="18"/>
        <v>0.51</v>
      </c>
      <c r="AR9" s="76">
        <v>45</v>
      </c>
      <c r="AS9" s="76">
        <f t="shared" si="19"/>
        <v>83.333333333333329</v>
      </c>
      <c r="AT9" s="76" t="str">
        <f t="shared" si="20"/>
        <v>Nula</v>
      </c>
      <c r="AU9" s="76">
        <v>60</v>
      </c>
      <c r="AV9" s="76">
        <f t="shared" si="21"/>
        <v>76.19047619047619</v>
      </c>
      <c r="AW9" s="76" t="str">
        <f t="shared" si="22"/>
        <v>Nula</v>
      </c>
    </row>
    <row r="10" spans="1:49" x14ac:dyDescent="0.2">
      <c r="A10" s="74" t="s">
        <v>64</v>
      </c>
      <c r="B10" s="74" t="s">
        <v>64</v>
      </c>
      <c r="C10" s="23" t="s">
        <v>61</v>
      </c>
      <c r="D10" s="74" t="s">
        <v>64</v>
      </c>
      <c r="E10" s="75">
        <v>2101</v>
      </c>
      <c r="F10" s="74" t="s">
        <v>64</v>
      </c>
      <c r="G10" s="126">
        <f>VLOOKUP(F10,[11]BPU_25_INDICADOR!$F$2:$G$118,2,FALSE)</f>
        <v>2101</v>
      </c>
      <c r="H10" s="76">
        <v>326.74</v>
      </c>
      <c r="I10" s="76">
        <f t="shared" si="0"/>
        <v>98.225819010600247</v>
      </c>
      <c r="J10" s="76" t="str">
        <f t="shared" si="1"/>
        <v>Nula</v>
      </c>
      <c r="K10" s="76">
        <v>6.44</v>
      </c>
      <c r="L10" s="76">
        <f t="shared" si="2"/>
        <v>21.49848126898414</v>
      </c>
      <c r="M10" s="76">
        <f t="shared" si="3"/>
        <v>0.53</v>
      </c>
      <c r="N10" s="76"/>
      <c r="O10" s="76" t="str">
        <f t="shared" si="4"/>
        <v/>
      </c>
      <c r="P10" s="76" t="str">
        <f t="shared" si="5"/>
        <v/>
      </c>
      <c r="Q10" s="76">
        <v>5.56</v>
      </c>
      <c r="R10" s="76">
        <f t="shared" si="6"/>
        <v>26.408787010506206</v>
      </c>
      <c r="S10" s="76">
        <f t="shared" si="7"/>
        <v>0.94</v>
      </c>
      <c r="T10" s="76"/>
      <c r="U10" s="76"/>
      <c r="V10" s="76"/>
      <c r="W10" s="76">
        <v>2.74</v>
      </c>
      <c r="X10" s="76">
        <f t="shared" si="8"/>
        <v>16.131285892501968</v>
      </c>
      <c r="Y10" s="76">
        <f t="shared" si="9"/>
        <v>0.6</v>
      </c>
      <c r="Z10" s="134">
        <v>25.86</v>
      </c>
      <c r="AA10" s="76">
        <f t="shared" si="23"/>
        <v>24.618485459257123</v>
      </c>
      <c r="AB10" s="76">
        <f t="shared" si="24"/>
        <v>0.63</v>
      </c>
      <c r="AC10" s="76">
        <v>1</v>
      </c>
      <c r="AD10" s="76">
        <f t="shared" si="10"/>
        <v>99.663299663299668</v>
      </c>
      <c r="AE10" s="76">
        <f t="shared" si="11"/>
        <v>0.88</v>
      </c>
      <c r="AF10" s="76">
        <v>34.1</v>
      </c>
      <c r="AG10" s="76">
        <f t="shared" si="12"/>
        <v>66.371681415929203</v>
      </c>
      <c r="AH10" s="76">
        <f t="shared" si="13"/>
        <v>0.79</v>
      </c>
      <c r="AI10" s="76">
        <v>63.3</v>
      </c>
      <c r="AJ10" s="76">
        <f t="shared" si="14"/>
        <v>55.043859649122801</v>
      </c>
      <c r="AK10" s="76">
        <f t="shared" si="15"/>
        <v>0.31</v>
      </c>
      <c r="AL10" s="20">
        <v>5.564168776413994</v>
      </c>
      <c r="AM10" s="76">
        <f t="shared" si="25"/>
        <v>90.751369581462924</v>
      </c>
      <c r="AN10" s="76">
        <f t="shared" si="16"/>
        <v>0.56000000000000005</v>
      </c>
      <c r="AO10" s="20">
        <v>259.49259839094356</v>
      </c>
      <c r="AP10" s="76">
        <f t="shared" si="17"/>
        <v>69.273467760509945</v>
      </c>
      <c r="AQ10" s="76">
        <f t="shared" si="18"/>
        <v>0.62</v>
      </c>
      <c r="AR10" s="76">
        <v>40</v>
      </c>
      <c r="AS10" s="76">
        <f t="shared" si="19"/>
        <v>88.888888888888886</v>
      </c>
      <c r="AT10" s="76" t="str">
        <f t="shared" si="20"/>
        <v>Nula</v>
      </c>
      <c r="AU10" s="76">
        <v>55</v>
      </c>
      <c r="AV10" s="76">
        <f t="shared" si="21"/>
        <v>80.952380952380949</v>
      </c>
      <c r="AW10" s="76" t="str">
        <f t="shared" si="22"/>
        <v>Nula</v>
      </c>
    </row>
    <row r="11" spans="1:49" x14ac:dyDescent="0.2">
      <c r="A11" s="74" t="s">
        <v>64</v>
      </c>
      <c r="B11" s="74" t="s">
        <v>65</v>
      </c>
      <c r="C11" s="23" t="s">
        <v>61</v>
      </c>
      <c r="D11" s="74" t="s">
        <v>66</v>
      </c>
      <c r="E11" s="75">
        <v>2201</v>
      </c>
      <c r="F11" s="74" t="s">
        <v>66</v>
      </c>
      <c r="G11" s="126">
        <f>VLOOKUP(F11,[11]BPU_25_INDICADOR!$F$2:$G$118,2,FALSE)</f>
        <v>2201</v>
      </c>
      <c r="H11" s="76">
        <v>553.33000000000004</v>
      </c>
      <c r="I11" s="76">
        <f t="shared" si="0"/>
        <v>95.84154956994972</v>
      </c>
      <c r="J11" s="76" t="str">
        <f t="shared" si="1"/>
        <v>Baja</v>
      </c>
      <c r="K11" s="76"/>
      <c r="L11" s="76" t="str">
        <f t="shared" si="2"/>
        <v/>
      </c>
      <c r="M11" s="76" t="str">
        <f t="shared" si="3"/>
        <v/>
      </c>
      <c r="N11" s="76"/>
      <c r="O11" s="76" t="str">
        <f t="shared" si="4"/>
        <v/>
      </c>
      <c r="P11" s="76" t="str">
        <f t="shared" si="5"/>
        <v/>
      </c>
      <c r="Q11" s="76"/>
      <c r="R11" s="76" t="str">
        <f t="shared" si="6"/>
        <v/>
      </c>
      <c r="S11" s="76" t="str">
        <f t="shared" si="7"/>
        <v/>
      </c>
      <c r="T11" s="76"/>
      <c r="U11" s="76"/>
      <c r="V11" s="76"/>
      <c r="W11" s="76">
        <v>2.41</v>
      </c>
      <c r="X11" s="76">
        <f t="shared" si="8"/>
        <v>14.09369018544858</v>
      </c>
      <c r="Y11" s="76">
        <f t="shared" si="9"/>
        <v>0.56999999999999995</v>
      </c>
      <c r="Z11" s="134">
        <v>32.15</v>
      </c>
      <c r="AA11" s="76">
        <f t="shared" si="23"/>
        <v>30.655533160572027</v>
      </c>
      <c r="AB11" s="76">
        <f t="shared" si="24"/>
        <v>0.69</v>
      </c>
      <c r="AC11" s="76"/>
      <c r="AD11" s="76" t="str">
        <f t="shared" si="10"/>
        <v/>
      </c>
      <c r="AE11" s="76" t="str">
        <f t="shared" si="11"/>
        <v/>
      </c>
      <c r="AF11" s="76"/>
      <c r="AG11" s="76" t="str">
        <f t="shared" si="12"/>
        <v/>
      </c>
      <c r="AH11" s="76" t="str">
        <f t="shared" si="13"/>
        <v/>
      </c>
      <c r="AI11" s="76"/>
      <c r="AJ11" s="76" t="str">
        <f t="shared" si="14"/>
        <v/>
      </c>
      <c r="AK11" s="76" t="str">
        <f t="shared" si="15"/>
        <v/>
      </c>
      <c r="AL11" s="20">
        <v>7.8810191283592843</v>
      </c>
      <c r="AM11" s="76">
        <f t="shared" si="25"/>
        <v>86.9003554405854</v>
      </c>
      <c r="AN11" s="76">
        <f t="shared" si="16"/>
        <v>0.37</v>
      </c>
      <c r="AO11" s="20">
        <v>281.46496886997448</v>
      </c>
      <c r="AP11" s="76">
        <f t="shared" si="17"/>
        <v>66.031712537107069</v>
      </c>
      <c r="AQ11" s="76">
        <f t="shared" si="18"/>
        <v>0.56000000000000005</v>
      </c>
      <c r="AR11" s="76"/>
      <c r="AS11" s="76" t="str">
        <f t="shared" si="19"/>
        <v/>
      </c>
      <c r="AT11" s="76" t="str">
        <f t="shared" si="20"/>
        <v/>
      </c>
      <c r="AU11" s="76"/>
      <c r="AV11" s="76" t="str">
        <f t="shared" si="21"/>
        <v/>
      </c>
      <c r="AW11" s="76" t="str">
        <f t="shared" si="22"/>
        <v/>
      </c>
    </row>
    <row r="12" spans="1:49" x14ac:dyDescent="0.2">
      <c r="A12" s="74" t="s">
        <v>67</v>
      </c>
      <c r="B12" s="74" t="s">
        <v>68</v>
      </c>
      <c r="C12" s="23" t="s">
        <v>61</v>
      </c>
      <c r="D12" s="74" t="s">
        <v>69</v>
      </c>
      <c r="E12" s="75">
        <v>3001</v>
      </c>
      <c r="F12" s="74" t="s">
        <v>68</v>
      </c>
      <c r="G12" s="126">
        <f>VLOOKUP(F12,[11]BPU_25_INDICADOR!$F$2:$G$118,2,FALSE)</f>
        <v>3101</v>
      </c>
      <c r="H12" s="76">
        <v>285.39999999999998</v>
      </c>
      <c r="I12" s="76">
        <f t="shared" si="0"/>
        <v>98.660814812164716</v>
      </c>
      <c r="J12" s="76" t="str">
        <f t="shared" si="1"/>
        <v>Nula</v>
      </c>
      <c r="K12" s="76"/>
      <c r="L12" s="76" t="str">
        <f t="shared" si="2"/>
        <v/>
      </c>
      <c r="M12" s="76" t="str">
        <f t="shared" si="3"/>
        <v/>
      </c>
      <c r="N12" s="76"/>
      <c r="O12" s="76" t="str">
        <f t="shared" si="4"/>
        <v/>
      </c>
      <c r="P12" s="76" t="str">
        <f t="shared" si="5"/>
        <v/>
      </c>
      <c r="Q12" s="76"/>
      <c r="R12" s="76" t="str">
        <f t="shared" si="6"/>
        <v/>
      </c>
      <c r="S12" s="76" t="str">
        <f t="shared" si="7"/>
        <v/>
      </c>
      <c r="T12" s="76"/>
      <c r="U12" s="76"/>
      <c r="V12" s="76"/>
      <c r="W12" s="76">
        <v>5.3</v>
      </c>
      <c r="X12" s="76">
        <f t="shared" si="8"/>
        <v>31.938088953279756</v>
      </c>
      <c r="Y12" s="76">
        <f t="shared" si="9"/>
        <v>0.85</v>
      </c>
      <c r="Z12" s="134">
        <v>28.98</v>
      </c>
      <c r="AA12" s="76">
        <f t="shared" si="23"/>
        <v>27.61301468471062</v>
      </c>
      <c r="AB12" s="76">
        <f t="shared" si="24"/>
        <v>0.66</v>
      </c>
      <c r="AC12" s="76">
        <v>1.17</v>
      </c>
      <c r="AD12" s="76">
        <f t="shared" si="10"/>
        <v>99.434343434343432</v>
      </c>
      <c r="AE12" s="76">
        <f t="shared" si="11"/>
        <v>0.65</v>
      </c>
      <c r="AF12" s="76"/>
      <c r="AG12" s="76" t="str">
        <f t="shared" si="12"/>
        <v/>
      </c>
      <c r="AH12" s="76" t="str">
        <f t="shared" si="13"/>
        <v/>
      </c>
      <c r="AI12" s="76">
        <v>61</v>
      </c>
      <c r="AJ12" s="76">
        <f t="shared" si="14"/>
        <v>49.999999999999993</v>
      </c>
      <c r="AK12" s="76">
        <f t="shared" si="15"/>
        <v>0.2</v>
      </c>
      <c r="AL12" s="20">
        <v>7.7731670274213416</v>
      </c>
      <c r="AM12" s="76">
        <f t="shared" si="25"/>
        <v>87.079624665067939</v>
      </c>
      <c r="AN12" s="76">
        <f t="shared" si="16"/>
        <v>0.38</v>
      </c>
      <c r="AO12" s="20">
        <v>227.81358749596393</v>
      </c>
      <c r="AP12" s="76">
        <f t="shared" si="17"/>
        <v>73.947319366054415</v>
      </c>
      <c r="AQ12" s="76">
        <f t="shared" si="18"/>
        <v>0.69</v>
      </c>
      <c r="AR12" s="76">
        <v>35</v>
      </c>
      <c r="AS12" s="76">
        <f t="shared" si="19"/>
        <v>94.444444444444443</v>
      </c>
      <c r="AT12" s="76" t="str">
        <f t="shared" si="20"/>
        <v>Nula</v>
      </c>
      <c r="AU12" s="76">
        <v>45</v>
      </c>
      <c r="AV12" s="76">
        <f t="shared" si="21"/>
        <v>90.476190476190482</v>
      </c>
      <c r="AW12" s="76" t="str">
        <f t="shared" si="22"/>
        <v>Nula</v>
      </c>
    </row>
    <row r="13" spans="1:49" x14ac:dyDescent="0.2">
      <c r="A13" s="74" t="s">
        <v>67</v>
      </c>
      <c r="B13" s="74" t="s">
        <v>68</v>
      </c>
      <c r="C13" s="23" t="s">
        <v>61</v>
      </c>
      <c r="D13" s="74" t="s">
        <v>69</v>
      </c>
      <c r="E13" s="75">
        <v>3001</v>
      </c>
      <c r="F13" s="74" t="s">
        <v>70</v>
      </c>
      <c r="G13" s="126">
        <f>VLOOKUP(F13,[11]BPU_25_INDICADOR!$F$2:$G$118,2,FALSE)</f>
        <v>3103</v>
      </c>
      <c r="H13" s="76"/>
      <c r="I13" s="76" t="str">
        <f t="shared" si="0"/>
        <v/>
      </c>
      <c r="J13" s="76" t="str">
        <f t="shared" si="1"/>
        <v/>
      </c>
      <c r="K13" s="76"/>
      <c r="L13" s="76" t="str">
        <f t="shared" si="2"/>
        <v/>
      </c>
      <c r="M13" s="76" t="str">
        <f t="shared" si="3"/>
        <v/>
      </c>
      <c r="N13" s="76"/>
      <c r="O13" s="76" t="str">
        <f t="shared" si="4"/>
        <v/>
      </c>
      <c r="P13" s="76" t="str">
        <f t="shared" si="5"/>
        <v/>
      </c>
      <c r="Q13" s="76"/>
      <c r="R13" s="76" t="str">
        <f t="shared" si="6"/>
        <v/>
      </c>
      <c r="S13" s="76" t="str">
        <f t="shared" si="7"/>
        <v/>
      </c>
      <c r="T13" s="76"/>
      <c r="U13" s="76"/>
      <c r="V13" s="76"/>
      <c r="W13" s="76"/>
      <c r="X13" s="76" t="str">
        <f t="shared" si="8"/>
        <v/>
      </c>
      <c r="Y13" s="76" t="str">
        <f t="shared" si="9"/>
        <v/>
      </c>
      <c r="Z13" s="134">
        <v>10.85</v>
      </c>
      <c r="AA13" s="76">
        <f t="shared" si="23"/>
        <v>10.212112486802953</v>
      </c>
      <c r="AB13" s="76">
        <f t="shared" si="24"/>
        <v>0.27</v>
      </c>
      <c r="AC13" s="76"/>
      <c r="AD13" s="76" t="str">
        <f t="shared" si="10"/>
        <v/>
      </c>
      <c r="AE13" s="76" t="str">
        <f t="shared" si="11"/>
        <v/>
      </c>
      <c r="AF13" s="76">
        <v>29.2</v>
      </c>
      <c r="AG13" s="76">
        <f t="shared" si="12"/>
        <v>51.917404129793518</v>
      </c>
      <c r="AH13" s="76">
        <f t="shared" si="13"/>
        <v>0.45</v>
      </c>
      <c r="AI13" s="76"/>
      <c r="AJ13" s="76" t="str">
        <f t="shared" si="14"/>
        <v/>
      </c>
      <c r="AK13" s="76" t="str">
        <f t="shared" si="15"/>
        <v/>
      </c>
      <c r="AL13" s="20">
        <v>7.1123755334281658</v>
      </c>
      <c r="AM13" s="76">
        <f t="shared" si="25"/>
        <v>88.177976738348264</v>
      </c>
      <c r="AN13" s="76">
        <f t="shared" si="16"/>
        <v>0.44999999999999996</v>
      </c>
      <c r="AO13" s="20">
        <v>227.5960170697013</v>
      </c>
      <c r="AP13" s="76">
        <f t="shared" si="17"/>
        <v>73.97941922830951</v>
      </c>
      <c r="AQ13" s="76">
        <f t="shared" si="18"/>
        <v>0.7</v>
      </c>
      <c r="AR13" s="76"/>
      <c r="AS13" s="76" t="str">
        <f t="shared" si="19"/>
        <v/>
      </c>
      <c r="AT13" s="76" t="str">
        <f t="shared" si="20"/>
        <v/>
      </c>
      <c r="AU13" s="76"/>
      <c r="AV13" s="76" t="str">
        <f t="shared" si="21"/>
        <v/>
      </c>
      <c r="AW13" s="76" t="str">
        <f t="shared" si="22"/>
        <v/>
      </c>
    </row>
    <row r="14" spans="1:49" x14ac:dyDescent="0.2">
      <c r="A14" s="74" t="s">
        <v>67</v>
      </c>
      <c r="B14" s="79" t="s">
        <v>71</v>
      </c>
      <c r="C14" s="23" t="s">
        <v>61</v>
      </c>
      <c r="D14" s="79" t="s">
        <v>72</v>
      </c>
      <c r="E14" s="75">
        <v>3301</v>
      </c>
      <c r="F14" s="79" t="s">
        <v>72</v>
      </c>
      <c r="G14" s="126">
        <f>VLOOKUP(F14,[11]BPU_25_INDICADOR!$F$2:$G$118,2,FALSE)</f>
        <v>3301</v>
      </c>
      <c r="H14" s="76"/>
      <c r="I14" s="76" t="str">
        <f t="shared" si="0"/>
        <v/>
      </c>
      <c r="J14" s="76" t="str">
        <f t="shared" si="1"/>
        <v/>
      </c>
      <c r="K14" s="76"/>
      <c r="L14" s="76" t="str">
        <f t="shared" si="2"/>
        <v/>
      </c>
      <c r="M14" s="76" t="str">
        <f t="shared" si="3"/>
        <v/>
      </c>
      <c r="N14" s="76"/>
      <c r="O14" s="76" t="str">
        <f t="shared" si="4"/>
        <v/>
      </c>
      <c r="P14" s="76" t="str">
        <f t="shared" si="5"/>
        <v/>
      </c>
      <c r="Q14" s="76"/>
      <c r="R14" s="76" t="str">
        <f t="shared" si="6"/>
        <v/>
      </c>
      <c r="S14" s="76" t="str">
        <f t="shared" si="7"/>
        <v/>
      </c>
      <c r="T14" s="76"/>
      <c r="U14" s="76"/>
      <c r="V14" s="76"/>
      <c r="W14" s="76">
        <v>1.59</v>
      </c>
      <c r="X14" s="76">
        <f t="shared" si="8"/>
        <v>9.0305735800431908</v>
      </c>
      <c r="Y14" s="76">
        <f t="shared" si="9"/>
        <v>0.35</v>
      </c>
      <c r="Z14" s="134">
        <v>18.5</v>
      </c>
      <c r="AA14" s="76">
        <f t="shared" si="23"/>
        <v>17.554467799212976</v>
      </c>
      <c r="AB14" s="76">
        <f t="shared" si="24"/>
        <v>0.49</v>
      </c>
      <c r="AC14" s="76"/>
      <c r="AD14" s="76" t="str">
        <f t="shared" si="10"/>
        <v/>
      </c>
      <c r="AE14" s="76" t="str">
        <f t="shared" si="11"/>
        <v/>
      </c>
      <c r="AF14" s="76"/>
      <c r="AG14" s="76" t="str">
        <f t="shared" si="12"/>
        <v/>
      </c>
      <c r="AH14" s="76" t="str">
        <f t="shared" si="13"/>
        <v/>
      </c>
      <c r="AI14" s="76"/>
      <c r="AJ14" s="76" t="str">
        <f t="shared" si="14"/>
        <v/>
      </c>
      <c r="AK14" s="76" t="str">
        <f t="shared" si="15"/>
        <v/>
      </c>
      <c r="AL14" s="20">
        <v>12.485730593607306</v>
      </c>
      <c r="AM14" s="76">
        <f t="shared" si="25"/>
        <v>79.246512389202252</v>
      </c>
      <c r="AN14" s="76">
        <f t="shared" si="16"/>
        <v>0.18999999999999995</v>
      </c>
      <c r="AO14" s="20">
        <v>510.13127853881281</v>
      </c>
      <c r="AP14" s="76">
        <f t="shared" si="17"/>
        <v>32.294788044019406</v>
      </c>
      <c r="AQ14" s="76">
        <f t="shared" si="18"/>
        <v>9.9999999999999978E-2</v>
      </c>
      <c r="AR14" s="76"/>
      <c r="AS14" s="76" t="str">
        <f t="shared" si="19"/>
        <v/>
      </c>
      <c r="AT14" s="76" t="str">
        <f t="shared" si="20"/>
        <v/>
      </c>
      <c r="AU14" s="76"/>
      <c r="AV14" s="76" t="str">
        <f t="shared" si="21"/>
        <v/>
      </c>
      <c r="AW14" s="76" t="str">
        <f t="shared" si="22"/>
        <v/>
      </c>
    </row>
    <row r="15" spans="1:49" x14ac:dyDescent="0.2">
      <c r="A15" s="74" t="s">
        <v>73</v>
      </c>
      <c r="B15" s="74" t="s">
        <v>74</v>
      </c>
      <c r="C15" s="23" t="s">
        <v>61</v>
      </c>
      <c r="D15" s="74" t="s">
        <v>75</v>
      </c>
      <c r="E15" s="75">
        <v>4001</v>
      </c>
      <c r="F15" s="74" t="s">
        <v>76</v>
      </c>
      <c r="G15" s="126">
        <f>VLOOKUP(F15,[11]BPU_25_INDICADOR!$F$2:$G$118,2,FALSE)</f>
        <v>4101</v>
      </c>
      <c r="H15" s="76">
        <v>374.05</v>
      </c>
      <c r="I15" s="76">
        <f t="shared" si="0"/>
        <v>97.728004512002897</v>
      </c>
      <c r="J15" s="76" t="str">
        <f t="shared" si="1"/>
        <v>Nula</v>
      </c>
      <c r="K15" s="76">
        <v>2.5099999999999998</v>
      </c>
      <c r="L15" s="76">
        <f t="shared" si="2"/>
        <v>8.2348970637867023</v>
      </c>
      <c r="M15" s="76">
        <f t="shared" si="3"/>
        <v>0.1</v>
      </c>
      <c r="N15" s="76"/>
      <c r="O15" s="76" t="str">
        <f t="shared" si="4"/>
        <v/>
      </c>
      <c r="P15" s="76" t="str">
        <f t="shared" si="5"/>
        <v/>
      </c>
      <c r="Q15" s="76">
        <v>2.41</v>
      </c>
      <c r="R15" s="76">
        <f t="shared" si="6"/>
        <v>11.365807067812801</v>
      </c>
      <c r="S15" s="76">
        <f t="shared" si="7"/>
        <v>0.83</v>
      </c>
      <c r="T15" s="76"/>
      <c r="U15" s="76"/>
      <c r="V15" s="76"/>
      <c r="W15" s="76">
        <v>2.61</v>
      </c>
      <c r="X15" s="76">
        <f t="shared" si="8"/>
        <v>15.328596674571843</v>
      </c>
      <c r="Y15" s="76">
        <f t="shared" si="9"/>
        <v>0.59</v>
      </c>
      <c r="Z15" s="134">
        <v>31.64</v>
      </c>
      <c r="AA15" s="76">
        <f t="shared" si="23"/>
        <v>30.166042806411362</v>
      </c>
      <c r="AB15" s="76">
        <f t="shared" si="24"/>
        <v>0.67</v>
      </c>
      <c r="AC15" s="76">
        <v>1.1299999999999999</v>
      </c>
      <c r="AD15" s="76">
        <f t="shared" si="10"/>
        <v>99.488215488215488</v>
      </c>
      <c r="AE15" s="76">
        <f t="shared" si="11"/>
        <v>0.74</v>
      </c>
      <c r="AF15" s="76">
        <v>31.7</v>
      </c>
      <c r="AG15" s="76">
        <f t="shared" si="12"/>
        <v>59.292035398230098</v>
      </c>
      <c r="AH15" s="76">
        <f t="shared" si="13"/>
        <v>0.67</v>
      </c>
      <c r="AI15" s="76">
        <v>63.06</v>
      </c>
      <c r="AJ15" s="76">
        <f t="shared" si="14"/>
        <v>54.51754385964913</v>
      </c>
      <c r="AK15" s="76">
        <f t="shared" si="15"/>
        <v>0.28999999999999998</v>
      </c>
      <c r="AL15" s="20">
        <v>7.5421417168428597</v>
      </c>
      <c r="AM15" s="76">
        <f t="shared" si="25"/>
        <v>87.463629500421845</v>
      </c>
      <c r="AN15" s="76">
        <f t="shared" si="16"/>
        <v>0.39</v>
      </c>
      <c r="AO15" s="20">
        <v>394.28640864161838</v>
      </c>
      <c r="AP15" s="76">
        <f t="shared" si="17"/>
        <v>49.386285406675334</v>
      </c>
      <c r="AQ15" s="76">
        <f t="shared" si="18"/>
        <v>0.27</v>
      </c>
      <c r="AR15" s="76">
        <v>45</v>
      </c>
      <c r="AS15" s="76">
        <f t="shared" si="19"/>
        <v>83.333333333333329</v>
      </c>
      <c r="AT15" s="76" t="str">
        <f t="shared" si="20"/>
        <v>Nula</v>
      </c>
      <c r="AU15" s="76">
        <v>50</v>
      </c>
      <c r="AV15" s="76">
        <f t="shared" si="21"/>
        <v>85.714285714285708</v>
      </c>
      <c r="AW15" s="76" t="str">
        <f t="shared" si="22"/>
        <v>Nula</v>
      </c>
    </row>
    <row r="16" spans="1:49" x14ac:dyDescent="0.2">
      <c r="A16" s="74" t="s">
        <v>73</v>
      </c>
      <c r="B16" s="74" t="s">
        <v>74</v>
      </c>
      <c r="C16" s="23" t="s">
        <v>61</v>
      </c>
      <c r="D16" s="74" t="s">
        <v>75</v>
      </c>
      <c r="E16" s="75">
        <v>4001</v>
      </c>
      <c r="F16" s="74" t="s">
        <v>73</v>
      </c>
      <c r="G16" s="126">
        <f>VLOOKUP(F16,[11]BPU_25_INDICADOR!$F$2:$G$118,2,FALSE)</f>
        <v>4102</v>
      </c>
      <c r="H16" s="76">
        <v>294.01</v>
      </c>
      <c r="I16" s="76">
        <f t="shared" si="0"/>
        <v>98.57021699282582</v>
      </c>
      <c r="J16" s="76" t="str">
        <f t="shared" si="1"/>
        <v>Nula</v>
      </c>
      <c r="K16" s="76">
        <v>3.68</v>
      </c>
      <c r="L16" s="76">
        <f t="shared" si="2"/>
        <v>12.18359770502869</v>
      </c>
      <c r="M16" s="76">
        <f t="shared" si="3"/>
        <v>0.15</v>
      </c>
      <c r="N16" s="76"/>
      <c r="O16" s="76" t="str">
        <f t="shared" si="4"/>
        <v/>
      </c>
      <c r="P16" s="76" t="str">
        <f t="shared" si="5"/>
        <v/>
      </c>
      <c r="Q16" s="76">
        <v>2.5</v>
      </c>
      <c r="R16" s="76">
        <f t="shared" si="6"/>
        <v>11.795606494746899</v>
      </c>
      <c r="S16" s="76">
        <f t="shared" si="7"/>
        <v>0.84</v>
      </c>
      <c r="T16" s="76"/>
      <c r="U16" s="76"/>
      <c r="V16" s="76"/>
      <c r="W16" s="76">
        <v>1.63</v>
      </c>
      <c r="X16" s="76">
        <f t="shared" si="8"/>
        <v>9.2775548778678445</v>
      </c>
      <c r="Y16" s="76">
        <f t="shared" si="9"/>
        <v>0.36</v>
      </c>
      <c r="Z16" s="134">
        <v>16.260000000000002</v>
      </c>
      <c r="AA16" s="76">
        <f t="shared" si="23"/>
        <v>15.404549380938668</v>
      </c>
      <c r="AB16" s="76">
        <f t="shared" si="24"/>
        <v>0.39</v>
      </c>
      <c r="AC16" s="76">
        <v>1.25</v>
      </c>
      <c r="AD16" s="76">
        <f t="shared" si="10"/>
        <v>99.326599326599322</v>
      </c>
      <c r="AE16" s="76">
        <f t="shared" si="11"/>
        <v>0.61</v>
      </c>
      <c r="AF16" s="76">
        <v>27.7</v>
      </c>
      <c r="AG16" s="76">
        <f t="shared" si="12"/>
        <v>47.492625368731574</v>
      </c>
      <c r="AH16" s="76">
        <f t="shared" si="13"/>
        <v>0.37</v>
      </c>
      <c r="AI16" s="76">
        <v>71.02</v>
      </c>
      <c r="AJ16" s="76">
        <f t="shared" si="14"/>
        <v>71.973684210526301</v>
      </c>
      <c r="AK16" s="76">
        <f t="shared" si="15"/>
        <v>0.56999999999999995</v>
      </c>
      <c r="AL16" s="20">
        <v>11.014024524561274</v>
      </c>
      <c r="AM16" s="76">
        <f t="shared" si="25"/>
        <v>81.692747588792486</v>
      </c>
      <c r="AN16" s="76">
        <f t="shared" si="16"/>
        <v>0.22999999999999998</v>
      </c>
      <c r="AO16" s="20">
        <v>307.16890618498667</v>
      </c>
      <c r="AP16" s="76">
        <f t="shared" si="17"/>
        <v>62.239410148410244</v>
      </c>
      <c r="AQ16" s="76">
        <f t="shared" si="18"/>
        <v>0.47</v>
      </c>
      <c r="AR16" s="76">
        <v>50</v>
      </c>
      <c r="AS16" s="76">
        <f t="shared" si="19"/>
        <v>77.777777777777771</v>
      </c>
      <c r="AT16" s="76" t="str">
        <f t="shared" si="20"/>
        <v>Nula</v>
      </c>
      <c r="AU16" s="76">
        <v>60</v>
      </c>
      <c r="AV16" s="76">
        <f t="shared" si="21"/>
        <v>76.19047619047619</v>
      </c>
      <c r="AW16" s="76" t="str">
        <f t="shared" si="22"/>
        <v>Nula</v>
      </c>
    </row>
    <row r="17" spans="1:49" x14ac:dyDescent="0.2">
      <c r="A17" s="74" t="s">
        <v>73</v>
      </c>
      <c r="B17" s="74" t="s">
        <v>77</v>
      </c>
      <c r="C17" s="23" t="s">
        <v>61</v>
      </c>
      <c r="D17" s="74" t="s">
        <v>78</v>
      </c>
      <c r="E17" s="75">
        <v>4301</v>
      </c>
      <c r="F17" s="80" t="s">
        <v>78</v>
      </c>
      <c r="G17" s="126">
        <f>VLOOKUP(F17,[11]BPU_25_INDICADOR!$F$2:$G$118,2,FALSE)</f>
        <v>4301</v>
      </c>
      <c r="H17" s="76">
        <v>371.62</v>
      </c>
      <c r="I17" s="76">
        <f t="shared" si="0"/>
        <v>97.753573931398179</v>
      </c>
      <c r="J17" s="76" t="str">
        <f t="shared" si="1"/>
        <v>Nula</v>
      </c>
      <c r="K17" s="76"/>
      <c r="L17" s="76" t="str">
        <f t="shared" si="2"/>
        <v/>
      </c>
      <c r="M17" s="76" t="str">
        <f t="shared" si="3"/>
        <v/>
      </c>
      <c r="N17" s="76"/>
      <c r="O17" s="76" t="str">
        <f t="shared" si="4"/>
        <v/>
      </c>
      <c r="P17" s="76" t="str">
        <f t="shared" si="5"/>
        <v/>
      </c>
      <c r="Q17" s="76"/>
      <c r="R17" s="76" t="str">
        <f t="shared" si="6"/>
        <v/>
      </c>
      <c r="S17" s="76" t="str">
        <f t="shared" si="7"/>
        <v/>
      </c>
      <c r="T17" s="76"/>
      <c r="U17" s="76"/>
      <c r="V17" s="76"/>
      <c r="W17" s="76">
        <v>1.9</v>
      </c>
      <c r="X17" s="76">
        <f t="shared" si="8"/>
        <v>10.944678638184252</v>
      </c>
      <c r="Y17" s="76">
        <f t="shared" si="9"/>
        <v>0.45</v>
      </c>
      <c r="Z17" s="134">
        <v>11.57</v>
      </c>
      <c r="AA17" s="76">
        <f t="shared" si="23"/>
        <v>10.903157692676839</v>
      </c>
      <c r="AB17" s="76">
        <f t="shared" si="24"/>
        <v>0.28999999999999998</v>
      </c>
      <c r="AC17" s="76"/>
      <c r="AD17" s="76" t="str">
        <f t="shared" si="10"/>
        <v/>
      </c>
      <c r="AE17" s="76" t="str">
        <f t="shared" si="11"/>
        <v/>
      </c>
      <c r="AF17" s="76"/>
      <c r="AG17" s="76" t="str">
        <f t="shared" si="12"/>
        <v/>
      </c>
      <c r="AH17" s="76" t="str">
        <f t="shared" si="13"/>
        <v/>
      </c>
      <c r="AI17" s="76"/>
      <c r="AJ17" s="76" t="str">
        <f t="shared" si="14"/>
        <v/>
      </c>
      <c r="AK17" s="76" t="str">
        <f t="shared" si="15"/>
        <v/>
      </c>
      <c r="AL17" s="20">
        <v>13.494935182139454</v>
      </c>
      <c r="AM17" s="76">
        <f t="shared" si="25"/>
        <v>77.569036268134454</v>
      </c>
      <c r="AN17" s="76">
        <f t="shared" si="16"/>
        <v>0.14000000000000001</v>
      </c>
      <c r="AO17" s="20">
        <v>306.16634194478883</v>
      </c>
      <c r="AP17" s="76">
        <f t="shared" si="17"/>
        <v>62.387326271777994</v>
      </c>
      <c r="AQ17" s="76">
        <f t="shared" si="18"/>
        <v>0.48</v>
      </c>
      <c r="AR17" s="76"/>
      <c r="AS17" s="76" t="str">
        <f t="shared" si="19"/>
        <v/>
      </c>
      <c r="AT17" s="76" t="str">
        <f t="shared" si="20"/>
        <v/>
      </c>
      <c r="AU17" s="76"/>
      <c r="AV17" s="76" t="str">
        <f t="shared" si="21"/>
        <v/>
      </c>
      <c r="AW17" s="76" t="str">
        <f t="shared" si="22"/>
        <v/>
      </c>
    </row>
    <row r="18" spans="1:49" x14ac:dyDescent="0.2">
      <c r="A18" s="74" t="s">
        <v>79</v>
      </c>
      <c r="B18" s="74" t="s">
        <v>79</v>
      </c>
      <c r="C18" s="23" t="s">
        <v>80</v>
      </c>
      <c r="D18" s="74" t="s">
        <v>80</v>
      </c>
      <c r="E18" s="75">
        <v>5001</v>
      </c>
      <c r="F18" s="74" t="s">
        <v>79</v>
      </c>
      <c r="G18" s="126">
        <f>VLOOKUP(F18,[11]BPU_25_INDICADOR!$F$2:$G$118,2,FALSE)</f>
        <v>5101</v>
      </c>
      <c r="H18" s="76">
        <v>239.34</v>
      </c>
      <c r="I18" s="76">
        <f t="shared" si="0"/>
        <v>99.145476317245979</v>
      </c>
      <c r="J18" s="76" t="str">
        <f t="shared" si="1"/>
        <v>Nula</v>
      </c>
      <c r="K18" s="76">
        <v>29.7</v>
      </c>
      <c r="L18" s="76">
        <f t="shared" si="2"/>
        <v>100</v>
      </c>
      <c r="M18" s="76">
        <f t="shared" si="3"/>
        <v>0.98</v>
      </c>
      <c r="N18" s="76"/>
      <c r="O18" s="76" t="str">
        <f t="shared" si="4"/>
        <v/>
      </c>
      <c r="P18" s="76" t="str">
        <f t="shared" si="5"/>
        <v/>
      </c>
      <c r="Q18" s="76">
        <v>4.6900000000000004</v>
      </c>
      <c r="R18" s="76">
        <f t="shared" si="6"/>
        <v>22.254059216809935</v>
      </c>
      <c r="S18" s="76">
        <f t="shared" si="7"/>
        <v>0.9</v>
      </c>
      <c r="T18" s="76"/>
      <c r="U18" s="76"/>
      <c r="V18" s="76"/>
      <c r="W18" s="76">
        <v>0.15</v>
      </c>
      <c r="X18" s="76">
        <f t="shared" si="8"/>
        <v>0.13924685835568479</v>
      </c>
      <c r="Y18" s="76">
        <f t="shared" si="9"/>
        <v>0.02</v>
      </c>
      <c r="Z18" s="134">
        <v>17.91</v>
      </c>
      <c r="AA18" s="76">
        <f t="shared" si="23"/>
        <v>16.988194644399652</v>
      </c>
      <c r="AB18" s="76">
        <f t="shared" si="24"/>
        <v>0.47</v>
      </c>
      <c r="AC18" s="76">
        <v>0.83333333333333304</v>
      </c>
      <c r="AD18" s="76">
        <f t="shared" si="10"/>
        <v>99.887766554433227</v>
      </c>
      <c r="AE18" s="76">
        <f t="shared" si="11"/>
        <v>0.94</v>
      </c>
      <c r="AF18" s="76">
        <v>45.5</v>
      </c>
      <c r="AG18" s="76">
        <f t="shared" si="12"/>
        <v>100</v>
      </c>
      <c r="AH18" s="76">
        <f t="shared" si="13"/>
        <v>0.98</v>
      </c>
      <c r="AI18" s="76">
        <v>72.7</v>
      </c>
      <c r="AJ18" s="76">
        <f t="shared" si="14"/>
        <v>75.65789473684211</v>
      </c>
      <c r="AK18" s="76">
        <f t="shared" si="15"/>
        <v>0.67</v>
      </c>
      <c r="AL18" s="20">
        <v>2.897897414431529</v>
      </c>
      <c r="AM18" s="76">
        <f t="shared" si="25"/>
        <v>95.183183103553432</v>
      </c>
      <c r="AN18" s="76">
        <f t="shared" si="16"/>
        <v>0.8</v>
      </c>
      <c r="AO18" s="20">
        <v>263.38667611166568</v>
      </c>
      <c r="AP18" s="76">
        <f t="shared" si="17"/>
        <v>68.698944096641497</v>
      </c>
      <c r="AQ18" s="76">
        <f t="shared" si="18"/>
        <v>0.61</v>
      </c>
      <c r="AR18" s="76">
        <v>50</v>
      </c>
      <c r="AS18" s="76">
        <f t="shared" si="19"/>
        <v>77.777777777777771</v>
      </c>
      <c r="AT18" s="76" t="str">
        <f t="shared" si="20"/>
        <v>Nula</v>
      </c>
      <c r="AU18" s="76">
        <v>60</v>
      </c>
      <c r="AV18" s="76">
        <f t="shared" si="21"/>
        <v>76.19047619047619</v>
      </c>
      <c r="AW18" s="76" t="str">
        <f t="shared" si="22"/>
        <v>Nula</v>
      </c>
    </row>
    <row r="19" spans="1:49" x14ac:dyDescent="0.2">
      <c r="A19" s="74" t="s">
        <v>79</v>
      </c>
      <c r="B19" s="74" t="s">
        <v>79</v>
      </c>
      <c r="C19" s="23" t="s">
        <v>80</v>
      </c>
      <c r="D19" s="74" t="s">
        <v>80</v>
      </c>
      <c r="E19" s="75">
        <v>5001</v>
      </c>
      <c r="F19" s="74" t="s">
        <v>81</v>
      </c>
      <c r="G19" s="126">
        <f>VLOOKUP(F19,[11]BPU_25_INDICADOR!$F$2:$G$118,2,FALSE)</f>
        <v>5102</v>
      </c>
      <c r="H19" s="76"/>
      <c r="I19" s="76" t="str">
        <f t="shared" si="0"/>
        <v/>
      </c>
      <c r="J19" s="76" t="str">
        <f t="shared" si="1"/>
        <v/>
      </c>
      <c r="K19" s="76"/>
      <c r="L19" s="76" t="str">
        <f t="shared" si="2"/>
        <v/>
      </c>
      <c r="M19" s="76" t="str">
        <f t="shared" si="3"/>
        <v/>
      </c>
      <c r="N19" s="76"/>
      <c r="O19" s="76" t="str">
        <f t="shared" si="4"/>
        <v/>
      </c>
      <c r="P19" s="76" t="str">
        <f t="shared" si="5"/>
        <v/>
      </c>
      <c r="Q19" s="76"/>
      <c r="R19" s="76" t="str">
        <f t="shared" si="6"/>
        <v/>
      </c>
      <c r="S19" s="76" t="str">
        <f t="shared" si="7"/>
        <v/>
      </c>
      <c r="T19" s="76"/>
      <c r="U19" s="76"/>
      <c r="V19" s="76"/>
      <c r="W19" s="76"/>
      <c r="X19" s="76" t="str">
        <f t="shared" si="8"/>
        <v/>
      </c>
      <c r="Y19" s="76" t="str">
        <f t="shared" si="9"/>
        <v/>
      </c>
      <c r="Z19" s="134">
        <v>10.07</v>
      </c>
      <c r="AA19" s="76">
        <f t="shared" si="23"/>
        <v>9.4634801804395803</v>
      </c>
      <c r="AB19" s="76">
        <f t="shared" si="24"/>
        <v>0.25</v>
      </c>
      <c r="AC19" s="76"/>
      <c r="AD19" s="76" t="str">
        <f t="shared" si="10"/>
        <v/>
      </c>
      <c r="AE19" s="76" t="str">
        <f t="shared" si="11"/>
        <v/>
      </c>
      <c r="AF19" s="76"/>
      <c r="AG19" s="76" t="str">
        <f t="shared" si="12"/>
        <v/>
      </c>
      <c r="AH19" s="76" t="str">
        <f t="shared" si="13"/>
        <v/>
      </c>
      <c r="AI19" s="76"/>
      <c r="AJ19" s="76" t="str">
        <f t="shared" si="14"/>
        <v/>
      </c>
      <c r="AK19" s="76" t="str">
        <f t="shared" si="15"/>
        <v/>
      </c>
      <c r="AL19" s="20">
        <v>60.162083731464769</v>
      </c>
      <c r="AM19" s="76">
        <f t="shared" si="25"/>
        <v>0</v>
      </c>
      <c r="AN19" s="76">
        <f t="shared" si="16"/>
        <v>1.0000000000000009E-2</v>
      </c>
      <c r="AO19" s="20">
        <v>729.02289698127902</v>
      </c>
      <c r="AP19" s="76">
        <f t="shared" si="17"/>
        <v>0</v>
      </c>
      <c r="AQ19" s="76">
        <f t="shared" si="18"/>
        <v>1.0000000000000009E-2</v>
      </c>
      <c r="AR19" s="76"/>
      <c r="AS19" s="76" t="str">
        <f t="shared" si="19"/>
        <v/>
      </c>
      <c r="AT19" s="76" t="str">
        <f t="shared" si="20"/>
        <v/>
      </c>
      <c r="AU19" s="76"/>
      <c r="AV19" s="76" t="str">
        <f t="shared" si="21"/>
        <v/>
      </c>
      <c r="AW19" s="76" t="str">
        <f t="shared" si="22"/>
        <v/>
      </c>
    </row>
    <row r="20" spans="1:49" x14ac:dyDescent="0.2">
      <c r="A20" s="74" t="s">
        <v>79</v>
      </c>
      <c r="B20" s="74" t="s">
        <v>79</v>
      </c>
      <c r="C20" s="23" t="s">
        <v>80</v>
      </c>
      <c r="D20" s="74" t="s">
        <v>80</v>
      </c>
      <c r="E20" s="75">
        <v>5001</v>
      </c>
      <c r="F20" s="74" t="s">
        <v>83</v>
      </c>
      <c r="G20" s="126">
        <f>VLOOKUP(F20,[11]BPU_25_INDICADOR!$F$2:$G$118,2,FALSE)</f>
        <v>5103</v>
      </c>
      <c r="H20" s="76">
        <v>367.74</v>
      </c>
      <c r="I20" s="76">
        <f t="shared" si="0"/>
        <v>97.794400823272156</v>
      </c>
      <c r="J20" s="76" t="str">
        <f t="shared" si="1"/>
        <v>Nula</v>
      </c>
      <c r="K20" s="76">
        <v>5.35</v>
      </c>
      <c r="L20" s="76">
        <f t="shared" si="2"/>
        <v>17.819777252784338</v>
      </c>
      <c r="M20" s="76">
        <f t="shared" si="3"/>
        <v>0.35</v>
      </c>
      <c r="N20" s="76"/>
      <c r="O20" s="76" t="str">
        <f t="shared" si="4"/>
        <v/>
      </c>
      <c r="P20" s="76" t="str">
        <f t="shared" si="5"/>
        <v/>
      </c>
      <c r="Q20" s="76">
        <v>0.96</v>
      </c>
      <c r="R20" s="76">
        <f t="shared" si="6"/>
        <v>4.4412607449856738</v>
      </c>
      <c r="S20" s="76">
        <f t="shared" si="7"/>
        <v>0.73</v>
      </c>
      <c r="T20" s="76"/>
      <c r="U20" s="76"/>
      <c r="V20" s="76"/>
      <c r="W20" s="76"/>
      <c r="X20" s="76" t="str">
        <f t="shared" si="8"/>
        <v/>
      </c>
      <c r="Y20" s="76" t="str">
        <f t="shared" si="9"/>
        <v/>
      </c>
      <c r="Z20" s="134">
        <v>15.5</v>
      </c>
      <c r="AA20" s="76">
        <f t="shared" si="23"/>
        <v>14.675112774738457</v>
      </c>
      <c r="AB20" s="76">
        <f t="shared" si="24"/>
        <v>0.35</v>
      </c>
      <c r="AC20" s="76">
        <v>0.9</v>
      </c>
      <c r="AD20" s="76">
        <f t="shared" si="10"/>
        <v>99.797979797979792</v>
      </c>
      <c r="AE20" s="76">
        <f t="shared" si="11"/>
        <v>0.92999999999999994</v>
      </c>
      <c r="AF20" s="76">
        <v>18.399999999999999</v>
      </c>
      <c r="AG20" s="76">
        <f t="shared" si="12"/>
        <v>20.058997050147489</v>
      </c>
      <c r="AH20" s="76">
        <f t="shared" si="13"/>
        <v>0.04</v>
      </c>
      <c r="AI20" s="76">
        <v>46.6</v>
      </c>
      <c r="AJ20" s="76">
        <f t="shared" si="14"/>
        <v>18.421052631578949</v>
      </c>
      <c r="AK20" s="76">
        <f t="shared" si="15"/>
        <v>0.06</v>
      </c>
      <c r="AL20" s="20">
        <v>6.7666629074094962</v>
      </c>
      <c r="AM20" s="76">
        <f t="shared" si="25"/>
        <v>88.752612130901753</v>
      </c>
      <c r="AN20" s="76">
        <f t="shared" si="16"/>
        <v>0.49</v>
      </c>
      <c r="AO20" s="20">
        <v>187.21100710499607</v>
      </c>
      <c r="AP20" s="76">
        <f t="shared" si="17"/>
        <v>79.937734792176443</v>
      </c>
      <c r="AQ20" s="76">
        <f t="shared" si="18"/>
        <v>0.79</v>
      </c>
      <c r="AR20" s="76">
        <v>45</v>
      </c>
      <c r="AS20" s="76">
        <f t="shared" si="19"/>
        <v>83.333333333333329</v>
      </c>
      <c r="AT20" s="76" t="str">
        <f t="shared" si="20"/>
        <v>Nula</v>
      </c>
      <c r="AU20" s="76">
        <v>60</v>
      </c>
      <c r="AV20" s="76">
        <f t="shared" si="21"/>
        <v>76.19047619047619</v>
      </c>
      <c r="AW20" s="76" t="str">
        <f t="shared" si="22"/>
        <v>Nula</v>
      </c>
    </row>
    <row r="21" spans="1:49" x14ac:dyDescent="0.2">
      <c r="A21" s="74" t="s">
        <v>79</v>
      </c>
      <c r="B21" s="74" t="s">
        <v>79</v>
      </c>
      <c r="C21" s="23" t="s">
        <v>80</v>
      </c>
      <c r="D21" s="74" t="s">
        <v>80</v>
      </c>
      <c r="E21" s="75">
        <v>5001</v>
      </c>
      <c r="F21" s="74" t="s">
        <v>84</v>
      </c>
      <c r="G21" s="126">
        <f>VLOOKUP(F21,[11]BPU_25_INDICADOR!$F$2:$G$118,2,FALSE)</f>
        <v>5105</v>
      </c>
      <c r="H21" s="76">
        <v>1024.52</v>
      </c>
      <c r="I21" s="76">
        <f t="shared" si="0"/>
        <v>90.883502358068668</v>
      </c>
      <c r="J21" s="76" t="str">
        <f t="shared" si="1"/>
        <v>Media</v>
      </c>
      <c r="K21" s="76"/>
      <c r="L21" s="76" t="str">
        <f t="shared" si="2"/>
        <v/>
      </c>
      <c r="M21" s="76" t="str">
        <f t="shared" si="3"/>
        <v/>
      </c>
      <c r="N21" s="76"/>
      <c r="O21" s="76" t="str">
        <f t="shared" si="4"/>
        <v/>
      </c>
      <c r="P21" s="76" t="str">
        <f t="shared" si="5"/>
        <v/>
      </c>
      <c r="Q21" s="76"/>
      <c r="R21" s="76" t="str">
        <f t="shared" si="6"/>
        <v/>
      </c>
      <c r="S21" s="76" t="str">
        <f t="shared" si="7"/>
        <v/>
      </c>
      <c r="T21" s="76"/>
      <c r="U21" s="76"/>
      <c r="V21" s="76"/>
      <c r="W21" s="76"/>
      <c r="X21" s="76" t="str">
        <f t="shared" si="8"/>
        <v/>
      </c>
      <c r="Y21" s="76" t="str">
        <f t="shared" si="9"/>
        <v/>
      </c>
      <c r="Z21" s="134">
        <v>13.93</v>
      </c>
      <c r="AA21" s="76">
        <f t="shared" si="23"/>
        <v>13.168250311930127</v>
      </c>
      <c r="AB21" s="76">
        <f t="shared" si="24"/>
        <v>0.33</v>
      </c>
      <c r="AC21" s="76"/>
      <c r="AD21" s="76" t="str">
        <f t="shared" si="10"/>
        <v/>
      </c>
      <c r="AE21" s="76" t="str">
        <f t="shared" si="11"/>
        <v/>
      </c>
      <c r="AF21" s="76"/>
      <c r="AG21" s="76" t="str">
        <f t="shared" si="12"/>
        <v/>
      </c>
      <c r="AH21" s="76" t="str">
        <f t="shared" si="13"/>
        <v/>
      </c>
      <c r="AI21" s="76"/>
      <c r="AJ21" s="76" t="str">
        <f t="shared" si="14"/>
        <v/>
      </c>
      <c r="AK21" s="76" t="str">
        <f t="shared" si="15"/>
        <v/>
      </c>
      <c r="AL21" s="20">
        <v>41.43789495493629</v>
      </c>
      <c r="AM21" s="76">
        <f t="shared" si="25"/>
        <v>31.122906015197955</v>
      </c>
      <c r="AN21" s="76">
        <f t="shared" si="16"/>
        <v>3.0000000000000027E-2</v>
      </c>
      <c r="AO21" s="20">
        <v>393.66000207189478</v>
      </c>
      <c r="AP21" s="76">
        <f t="shared" si="17"/>
        <v>49.478704054509137</v>
      </c>
      <c r="AQ21" s="76">
        <f t="shared" si="18"/>
        <v>0.28000000000000003</v>
      </c>
      <c r="AR21" s="76"/>
      <c r="AS21" s="76" t="str">
        <f t="shared" si="19"/>
        <v/>
      </c>
      <c r="AT21" s="76" t="str">
        <f t="shared" si="20"/>
        <v/>
      </c>
      <c r="AU21" s="76"/>
      <c r="AV21" s="76" t="str">
        <f t="shared" si="21"/>
        <v/>
      </c>
      <c r="AW21" s="76" t="str">
        <f t="shared" si="22"/>
        <v/>
      </c>
    </row>
    <row r="22" spans="1:49" x14ac:dyDescent="0.2">
      <c r="A22" s="74" t="s">
        <v>79</v>
      </c>
      <c r="B22" s="74" t="s">
        <v>79</v>
      </c>
      <c r="C22" s="23" t="s">
        <v>80</v>
      </c>
      <c r="D22" s="74" t="s">
        <v>80</v>
      </c>
      <c r="E22" s="75">
        <v>5001</v>
      </c>
      <c r="F22" s="74" t="s">
        <v>85</v>
      </c>
      <c r="G22" s="126">
        <f>VLOOKUP(F22,[11]BPU_25_INDICADOR!$F$2:$G$118,2,FALSE)</f>
        <v>5107</v>
      </c>
      <c r="H22" s="76">
        <v>472.65</v>
      </c>
      <c r="I22" s="76">
        <f t="shared" si="0"/>
        <v>96.690496383452896</v>
      </c>
      <c r="J22" s="76" t="str">
        <f t="shared" si="1"/>
        <v>Baja</v>
      </c>
      <c r="K22" s="76"/>
      <c r="L22" s="76" t="str">
        <f t="shared" si="2"/>
        <v/>
      </c>
      <c r="M22" s="76" t="str">
        <f t="shared" si="3"/>
        <v/>
      </c>
      <c r="N22" s="76"/>
      <c r="O22" s="76" t="str">
        <f t="shared" si="4"/>
        <v/>
      </c>
      <c r="P22" s="76" t="str">
        <f t="shared" si="5"/>
        <v/>
      </c>
      <c r="Q22" s="76"/>
      <c r="R22" s="76" t="str">
        <f t="shared" si="6"/>
        <v/>
      </c>
      <c r="S22" s="76" t="str">
        <f t="shared" si="7"/>
        <v/>
      </c>
      <c r="T22" s="76"/>
      <c r="U22" s="76"/>
      <c r="V22" s="76"/>
      <c r="W22" s="76">
        <v>0.78</v>
      </c>
      <c r="X22" s="76">
        <f t="shared" si="8"/>
        <v>4.0292022990939689</v>
      </c>
      <c r="Y22" s="76">
        <f t="shared" si="9"/>
        <v>0.18</v>
      </c>
      <c r="Z22" s="134">
        <v>13.25</v>
      </c>
      <c r="AA22" s="76">
        <f t="shared" si="23"/>
        <v>12.515596506382568</v>
      </c>
      <c r="AB22" s="76">
        <f t="shared" si="24"/>
        <v>0.33</v>
      </c>
      <c r="AC22" s="76"/>
      <c r="AD22" s="76" t="str">
        <f t="shared" si="10"/>
        <v/>
      </c>
      <c r="AE22" s="76" t="str">
        <f t="shared" si="11"/>
        <v/>
      </c>
      <c r="AF22" s="76"/>
      <c r="AG22" s="76" t="str">
        <f t="shared" si="12"/>
        <v/>
      </c>
      <c r="AH22" s="76" t="str">
        <f t="shared" si="13"/>
        <v/>
      </c>
      <c r="AI22" s="76"/>
      <c r="AJ22" s="76" t="str">
        <f t="shared" si="14"/>
        <v/>
      </c>
      <c r="AK22" s="76" t="str">
        <f t="shared" si="15"/>
        <v/>
      </c>
      <c r="AL22" s="20">
        <v>11.585136270165377</v>
      </c>
      <c r="AM22" s="76">
        <f t="shared" si="25"/>
        <v>80.743459083172752</v>
      </c>
      <c r="AN22" s="76">
        <f t="shared" si="16"/>
        <v>0.20999999999999996</v>
      </c>
      <c r="AO22" s="20">
        <v>367.82807657775072</v>
      </c>
      <c r="AP22" s="76">
        <f t="shared" si="17"/>
        <v>53.28988953771006</v>
      </c>
      <c r="AQ22" s="76">
        <f t="shared" si="18"/>
        <v>0.32999999999999996</v>
      </c>
      <c r="AR22" s="76"/>
      <c r="AS22" s="76" t="str">
        <f t="shared" si="19"/>
        <v/>
      </c>
      <c r="AT22" s="76" t="str">
        <f t="shared" si="20"/>
        <v/>
      </c>
      <c r="AU22" s="76"/>
      <c r="AV22" s="76" t="str">
        <f t="shared" si="21"/>
        <v/>
      </c>
      <c r="AW22" s="76" t="str">
        <f t="shared" si="22"/>
        <v/>
      </c>
    </row>
    <row r="23" spans="1:49" x14ac:dyDescent="0.2">
      <c r="A23" s="74" t="s">
        <v>79</v>
      </c>
      <c r="B23" s="74" t="s">
        <v>79</v>
      </c>
      <c r="C23" s="23" t="s">
        <v>80</v>
      </c>
      <c r="D23" s="74" t="s">
        <v>80</v>
      </c>
      <c r="E23" s="75">
        <v>5001</v>
      </c>
      <c r="F23" s="74" t="s">
        <v>86</v>
      </c>
      <c r="G23" s="126">
        <f>VLOOKUP(F23,[11]BPU_25_INDICADOR!$F$2:$G$118,2,FALSE)</f>
        <v>5109</v>
      </c>
      <c r="H23" s="76">
        <v>253.42</v>
      </c>
      <c r="I23" s="76">
        <f t="shared" si="0"/>
        <v>98.997320998280628</v>
      </c>
      <c r="J23" s="76" t="str">
        <f t="shared" si="1"/>
        <v>Nula</v>
      </c>
      <c r="K23" s="76">
        <v>14.73</v>
      </c>
      <c r="L23" s="76">
        <f t="shared" si="2"/>
        <v>49.476881538980763</v>
      </c>
      <c r="M23" s="76">
        <f t="shared" si="3"/>
        <v>0.9</v>
      </c>
      <c r="N23" s="76"/>
      <c r="O23" s="76" t="str">
        <f t="shared" si="4"/>
        <v/>
      </c>
      <c r="P23" s="76" t="str">
        <f t="shared" si="5"/>
        <v/>
      </c>
      <c r="Q23" s="76">
        <v>2.5299999999999998</v>
      </c>
      <c r="R23" s="76">
        <f t="shared" si="6"/>
        <v>11.938872970391596</v>
      </c>
      <c r="S23" s="76">
        <f t="shared" si="7"/>
        <v>0.86</v>
      </c>
      <c r="T23" s="76"/>
      <c r="U23" s="76"/>
      <c r="V23" s="76"/>
      <c r="W23" s="76">
        <v>0.46</v>
      </c>
      <c r="X23" s="76">
        <f t="shared" si="8"/>
        <v>2.0533519164967453</v>
      </c>
      <c r="Y23" s="76">
        <f t="shared" si="9"/>
        <v>0.06</v>
      </c>
      <c r="Z23" s="134">
        <v>21.15</v>
      </c>
      <c r="AA23" s="76">
        <f t="shared" si="23"/>
        <v>20.09789807083213</v>
      </c>
      <c r="AB23" s="76">
        <f t="shared" si="24"/>
        <v>0.55000000000000004</v>
      </c>
      <c r="AC23" s="76">
        <v>0.91666666666666696</v>
      </c>
      <c r="AD23" s="76">
        <f t="shared" si="10"/>
        <v>99.775533108866441</v>
      </c>
      <c r="AE23" s="76">
        <f t="shared" si="11"/>
        <v>0.91</v>
      </c>
      <c r="AF23" s="76">
        <v>37.4</v>
      </c>
      <c r="AG23" s="76">
        <f t="shared" si="12"/>
        <v>76.106194690265482</v>
      </c>
      <c r="AH23" s="76">
        <f t="shared" si="13"/>
        <v>0.9</v>
      </c>
      <c r="AI23" s="76">
        <v>63.6</v>
      </c>
      <c r="AJ23" s="76">
        <f t="shared" si="14"/>
        <v>55.701754385964918</v>
      </c>
      <c r="AK23" s="76">
        <f t="shared" si="15"/>
        <v>0.34</v>
      </c>
      <c r="AL23" s="20">
        <v>5.0991501416430589</v>
      </c>
      <c r="AM23" s="76">
        <f t="shared" si="25"/>
        <v>91.524312614564252</v>
      </c>
      <c r="AN23" s="76">
        <f t="shared" si="16"/>
        <v>0.59000000000000008</v>
      </c>
      <c r="AO23" s="20">
        <v>281.30311614730874</v>
      </c>
      <c r="AP23" s="76">
        <f t="shared" si="17"/>
        <v>66.055591931896288</v>
      </c>
      <c r="AQ23" s="76">
        <f t="shared" si="18"/>
        <v>0.56000000000000005</v>
      </c>
      <c r="AR23" s="76">
        <v>55</v>
      </c>
      <c r="AS23" s="76">
        <f t="shared" si="19"/>
        <v>72.222222222222229</v>
      </c>
      <c r="AT23" s="76" t="str">
        <f t="shared" si="20"/>
        <v>Nula</v>
      </c>
      <c r="AU23" s="76">
        <v>60</v>
      </c>
      <c r="AV23" s="76">
        <f t="shared" si="21"/>
        <v>76.19047619047619</v>
      </c>
      <c r="AW23" s="76" t="str">
        <f t="shared" si="22"/>
        <v>Nula</v>
      </c>
    </row>
    <row r="24" spans="1:49" x14ac:dyDescent="0.2">
      <c r="A24" s="74" t="s">
        <v>79</v>
      </c>
      <c r="B24" s="79" t="s">
        <v>87</v>
      </c>
      <c r="C24" s="23" t="s">
        <v>61</v>
      </c>
      <c r="D24" s="79" t="s">
        <v>88</v>
      </c>
      <c r="E24" s="75">
        <v>5301</v>
      </c>
      <c r="F24" s="81" t="s">
        <v>87</v>
      </c>
      <c r="G24" s="126">
        <f>VLOOKUP(F24,[11]BPU_25_INDICADOR!$F$2:$G$118,2,FALSE)</f>
        <v>5301</v>
      </c>
      <c r="H24" s="76">
        <v>2224.46</v>
      </c>
      <c r="I24" s="76">
        <f t="shared" si="0"/>
        <v>78.257259926301145</v>
      </c>
      <c r="J24" s="76" t="str">
        <f t="shared" si="1"/>
        <v>Alta</v>
      </c>
      <c r="K24" s="76"/>
      <c r="L24" s="76" t="str">
        <f t="shared" si="2"/>
        <v/>
      </c>
      <c r="M24" s="76" t="str">
        <f t="shared" si="3"/>
        <v/>
      </c>
      <c r="N24" s="76"/>
      <c r="O24" s="76" t="str">
        <f t="shared" si="4"/>
        <v/>
      </c>
      <c r="P24" s="76" t="str">
        <f t="shared" si="5"/>
        <v/>
      </c>
      <c r="Q24" s="76"/>
      <c r="R24" s="76" t="str">
        <f t="shared" si="6"/>
        <v/>
      </c>
      <c r="S24" s="76" t="str">
        <f t="shared" si="7"/>
        <v/>
      </c>
      <c r="T24" s="76"/>
      <c r="U24" s="76"/>
      <c r="V24" s="76"/>
      <c r="W24" s="76">
        <v>0.72</v>
      </c>
      <c r="X24" s="76">
        <f t="shared" si="8"/>
        <v>3.6587303523569892</v>
      </c>
      <c r="Y24" s="76">
        <f t="shared" si="9"/>
        <v>0.16</v>
      </c>
      <c r="Z24" s="134">
        <v>23.95</v>
      </c>
      <c r="AA24" s="76">
        <f t="shared" si="23"/>
        <v>22.785296093675015</v>
      </c>
      <c r="AB24" s="76">
        <f t="shared" si="24"/>
        <v>0.61</v>
      </c>
      <c r="AC24" s="76"/>
      <c r="AD24" s="76" t="str">
        <f t="shared" si="10"/>
        <v/>
      </c>
      <c r="AE24" s="76" t="str">
        <f t="shared" si="11"/>
        <v/>
      </c>
      <c r="AF24" s="76"/>
      <c r="AG24" s="76" t="str">
        <f t="shared" si="12"/>
        <v/>
      </c>
      <c r="AH24" s="76" t="str">
        <f t="shared" si="13"/>
        <v/>
      </c>
      <c r="AI24" s="76"/>
      <c r="AJ24" s="76" t="str">
        <f t="shared" si="14"/>
        <v/>
      </c>
      <c r="AK24" s="76" t="str">
        <f t="shared" si="15"/>
        <v/>
      </c>
      <c r="AL24" s="20">
        <v>7.4547867185519818</v>
      </c>
      <c r="AM24" s="76">
        <f t="shared" si="25"/>
        <v>87.608828923169213</v>
      </c>
      <c r="AN24" s="76">
        <f t="shared" si="16"/>
        <v>0.41000000000000003</v>
      </c>
      <c r="AO24" s="20">
        <v>380.19412264615113</v>
      </c>
      <c r="AP24" s="76">
        <f t="shared" si="17"/>
        <v>51.465430293618269</v>
      </c>
      <c r="AQ24" s="76">
        <f t="shared" si="18"/>
        <v>0.31000000000000005</v>
      </c>
      <c r="AR24" s="76"/>
      <c r="AS24" s="76" t="str">
        <f t="shared" si="19"/>
        <v/>
      </c>
      <c r="AT24" s="76" t="str">
        <f t="shared" si="20"/>
        <v/>
      </c>
      <c r="AU24" s="76"/>
      <c r="AV24" s="76" t="str">
        <f t="shared" si="21"/>
        <v/>
      </c>
      <c r="AW24" s="76" t="str">
        <f t="shared" si="22"/>
        <v/>
      </c>
    </row>
    <row r="25" spans="1:49" x14ac:dyDescent="0.2">
      <c r="A25" s="74" t="s">
        <v>79</v>
      </c>
      <c r="B25" s="79" t="s">
        <v>87</v>
      </c>
      <c r="C25" s="23" t="s">
        <v>61</v>
      </c>
      <c r="D25" s="79" t="s">
        <v>88</v>
      </c>
      <c r="E25" s="75">
        <v>5301</v>
      </c>
      <c r="F25" s="81" t="s">
        <v>89</v>
      </c>
      <c r="G25" s="126">
        <f>VLOOKUP(F25,[11]BPU_25_INDICADOR!$F$2:$G$118,2,FALSE)</f>
        <v>5304</v>
      </c>
      <c r="H25" s="76"/>
      <c r="I25" s="76" t="str">
        <f t="shared" si="0"/>
        <v/>
      </c>
      <c r="J25" s="76" t="str">
        <f t="shared" si="1"/>
        <v/>
      </c>
      <c r="K25" s="76"/>
      <c r="L25" s="76" t="str">
        <f t="shared" si="2"/>
        <v/>
      </c>
      <c r="M25" s="76" t="str">
        <f t="shared" si="3"/>
        <v/>
      </c>
      <c r="N25" s="76"/>
      <c r="O25" s="76" t="str">
        <f t="shared" si="4"/>
        <v/>
      </c>
      <c r="P25" s="76" t="str">
        <f t="shared" si="5"/>
        <v/>
      </c>
      <c r="Q25" s="76"/>
      <c r="R25" s="76" t="str">
        <f t="shared" si="6"/>
        <v/>
      </c>
      <c r="S25" s="76" t="str">
        <f t="shared" si="7"/>
        <v/>
      </c>
      <c r="T25" s="76"/>
      <c r="U25" s="76"/>
      <c r="V25" s="76"/>
      <c r="W25" s="76"/>
      <c r="X25" s="76" t="str">
        <f t="shared" si="8"/>
        <v/>
      </c>
      <c r="Y25" s="76" t="str">
        <f t="shared" si="9"/>
        <v/>
      </c>
      <c r="Z25" s="134">
        <v>9.3800000000000008</v>
      </c>
      <c r="AA25" s="76">
        <f t="shared" si="23"/>
        <v>8.8012285248104423</v>
      </c>
      <c r="AB25" s="76">
        <f t="shared" si="24"/>
        <v>0.22</v>
      </c>
      <c r="AC25" s="76"/>
      <c r="AD25" s="76" t="str">
        <f t="shared" si="10"/>
        <v/>
      </c>
      <c r="AE25" s="76" t="str">
        <f t="shared" si="11"/>
        <v/>
      </c>
      <c r="AF25" s="76"/>
      <c r="AG25" s="76" t="str">
        <f t="shared" si="12"/>
        <v/>
      </c>
      <c r="AH25" s="76" t="str">
        <f t="shared" si="13"/>
        <v/>
      </c>
      <c r="AI25" s="76"/>
      <c r="AJ25" s="76" t="str">
        <f t="shared" si="14"/>
        <v/>
      </c>
      <c r="AK25" s="76" t="str">
        <f t="shared" si="15"/>
        <v/>
      </c>
      <c r="AL25" s="20">
        <v>10.04772670183371</v>
      </c>
      <c r="AM25" s="76">
        <f t="shared" si="25"/>
        <v>83.298905093310864</v>
      </c>
      <c r="AN25" s="76">
        <f t="shared" si="16"/>
        <v>0.28000000000000003</v>
      </c>
      <c r="AO25" s="20">
        <v>361.71816126601357</v>
      </c>
      <c r="AP25" s="76">
        <f t="shared" si="17"/>
        <v>54.191333007147072</v>
      </c>
      <c r="AQ25" s="76">
        <f t="shared" si="18"/>
        <v>0.33999999999999997</v>
      </c>
      <c r="AR25" s="76"/>
      <c r="AS25" s="76" t="str">
        <f t="shared" si="19"/>
        <v/>
      </c>
      <c r="AT25" s="76" t="str">
        <f t="shared" si="20"/>
        <v/>
      </c>
      <c r="AU25" s="76"/>
      <c r="AV25" s="76" t="str">
        <f t="shared" si="21"/>
        <v/>
      </c>
      <c r="AW25" s="76" t="str">
        <f t="shared" si="22"/>
        <v/>
      </c>
    </row>
    <row r="26" spans="1:49" x14ac:dyDescent="0.2">
      <c r="A26" s="74" t="s">
        <v>79</v>
      </c>
      <c r="B26" s="79" t="s">
        <v>90</v>
      </c>
      <c r="C26" s="23" t="s">
        <v>61</v>
      </c>
      <c r="D26" s="79" t="s">
        <v>91</v>
      </c>
      <c r="E26" s="75">
        <v>5501</v>
      </c>
      <c r="F26" s="81" t="s">
        <v>90</v>
      </c>
      <c r="G26" s="126">
        <f>VLOOKUP(F26,[11]BPU_25_INDICADOR!$F$2:$G$118,2,FALSE)</f>
        <v>5501</v>
      </c>
      <c r="H26" s="76">
        <v>554.89</v>
      </c>
      <c r="I26" s="76">
        <f t="shared" si="0"/>
        <v>95.825134634041632</v>
      </c>
      <c r="J26" s="76" t="str">
        <f t="shared" si="1"/>
        <v>Baja</v>
      </c>
      <c r="K26" s="76"/>
      <c r="L26" s="76" t="str">
        <f t="shared" si="2"/>
        <v/>
      </c>
      <c r="M26" s="76" t="str">
        <f t="shared" si="3"/>
        <v/>
      </c>
      <c r="N26" s="76"/>
      <c r="O26" s="76" t="str">
        <f t="shared" si="4"/>
        <v/>
      </c>
      <c r="P26" s="76" t="str">
        <f t="shared" si="5"/>
        <v/>
      </c>
      <c r="Q26" s="76"/>
      <c r="R26" s="76" t="str">
        <f t="shared" si="6"/>
        <v/>
      </c>
      <c r="S26" s="76" t="str">
        <f t="shared" si="7"/>
        <v/>
      </c>
      <c r="T26" s="76"/>
      <c r="U26" s="76"/>
      <c r="V26" s="76"/>
      <c r="W26" s="76"/>
      <c r="X26" s="76" t="str">
        <f t="shared" si="8"/>
        <v/>
      </c>
      <c r="Y26" s="76" t="str">
        <f t="shared" si="9"/>
        <v/>
      </c>
      <c r="Z26" s="134">
        <v>18.66</v>
      </c>
      <c r="AA26" s="76">
        <f t="shared" si="23"/>
        <v>17.708033400518282</v>
      </c>
      <c r="AB26" s="76">
        <f t="shared" si="24"/>
        <v>0.5</v>
      </c>
      <c r="AC26" s="76"/>
      <c r="AD26" s="76" t="str">
        <f t="shared" si="10"/>
        <v/>
      </c>
      <c r="AE26" s="76" t="str">
        <f t="shared" si="11"/>
        <v/>
      </c>
      <c r="AF26" s="76"/>
      <c r="AG26" s="76" t="str">
        <f t="shared" si="12"/>
        <v/>
      </c>
      <c r="AH26" s="76" t="str">
        <f t="shared" si="13"/>
        <v/>
      </c>
      <c r="AI26" s="76"/>
      <c r="AJ26" s="76" t="str">
        <f t="shared" si="14"/>
        <v/>
      </c>
      <c r="AK26" s="76" t="str">
        <f t="shared" si="15"/>
        <v/>
      </c>
      <c r="AL26" s="20">
        <v>4.2091085108174093</v>
      </c>
      <c r="AM26" s="76">
        <f t="shared" si="25"/>
        <v>93.003718871166612</v>
      </c>
      <c r="AN26" s="76">
        <f t="shared" si="16"/>
        <v>0.66999999999999993</v>
      </c>
      <c r="AO26" s="20">
        <v>360.93105480259283</v>
      </c>
      <c r="AP26" s="76">
        <f t="shared" si="17"/>
        <v>54.307460963919127</v>
      </c>
      <c r="AQ26" s="76">
        <f t="shared" si="18"/>
        <v>0.35</v>
      </c>
      <c r="AR26" s="76"/>
      <c r="AS26" s="76" t="str">
        <f t="shared" si="19"/>
        <v/>
      </c>
      <c r="AT26" s="76" t="str">
        <f t="shared" si="20"/>
        <v/>
      </c>
      <c r="AU26" s="76"/>
      <c r="AV26" s="76" t="str">
        <f t="shared" si="21"/>
        <v/>
      </c>
      <c r="AW26" s="76" t="str">
        <f t="shared" si="22"/>
        <v/>
      </c>
    </row>
    <row r="27" spans="1:49" x14ac:dyDescent="0.2">
      <c r="A27" s="74" t="s">
        <v>79</v>
      </c>
      <c r="B27" s="79" t="s">
        <v>90</v>
      </c>
      <c r="C27" s="23" t="s">
        <v>61</v>
      </c>
      <c r="D27" s="79" t="s">
        <v>91</v>
      </c>
      <c r="E27" s="75">
        <v>5501</v>
      </c>
      <c r="F27" s="81" t="s">
        <v>92</v>
      </c>
      <c r="G27" s="126">
        <f>VLOOKUP(F27,[11]BPU_25_INDICADOR!$F$2:$G$118,2,FALSE)</f>
        <v>5502</v>
      </c>
      <c r="H27" s="76">
        <v>509.55</v>
      </c>
      <c r="I27" s="76">
        <f t="shared" si="0"/>
        <v>96.302220014857625</v>
      </c>
      <c r="J27" s="76" t="str">
        <f t="shared" si="1"/>
        <v>Baja</v>
      </c>
      <c r="K27" s="76"/>
      <c r="L27" s="76" t="str">
        <f t="shared" si="2"/>
        <v/>
      </c>
      <c r="M27" s="76" t="str">
        <f t="shared" si="3"/>
        <v/>
      </c>
      <c r="N27" s="76"/>
      <c r="O27" s="76" t="str">
        <f t="shared" si="4"/>
        <v/>
      </c>
      <c r="P27" s="76" t="str">
        <f t="shared" si="5"/>
        <v/>
      </c>
      <c r="Q27" s="76"/>
      <c r="R27" s="76" t="str">
        <f t="shared" si="6"/>
        <v/>
      </c>
      <c r="S27" s="76" t="str">
        <f t="shared" si="7"/>
        <v/>
      </c>
      <c r="T27" s="76"/>
      <c r="U27" s="76"/>
      <c r="V27" s="76"/>
      <c r="W27" s="76">
        <v>6.3</v>
      </c>
      <c r="X27" s="76">
        <f t="shared" si="8"/>
        <v>38.112621398896081</v>
      </c>
      <c r="Y27" s="76">
        <f t="shared" si="9"/>
        <v>0.92</v>
      </c>
      <c r="Z27" s="134">
        <v>12.14</v>
      </c>
      <c r="AA27" s="76">
        <f t="shared" si="23"/>
        <v>11.450235147326998</v>
      </c>
      <c r="AB27" s="76">
        <f t="shared" si="24"/>
        <v>0.31</v>
      </c>
      <c r="AC27" s="76"/>
      <c r="AD27" s="76" t="str">
        <f t="shared" si="10"/>
        <v/>
      </c>
      <c r="AE27" s="76" t="str">
        <f t="shared" si="11"/>
        <v/>
      </c>
      <c r="AF27" s="76"/>
      <c r="AG27" s="76" t="str">
        <f t="shared" si="12"/>
        <v/>
      </c>
      <c r="AH27" s="76" t="str">
        <f t="shared" si="13"/>
        <v/>
      </c>
      <c r="AI27" s="76"/>
      <c r="AJ27" s="76" t="str">
        <f t="shared" si="14"/>
        <v/>
      </c>
      <c r="AK27" s="76" t="str">
        <f t="shared" si="15"/>
        <v/>
      </c>
      <c r="AL27" s="20">
        <v>3.7738697260170579</v>
      </c>
      <c r="AM27" s="76">
        <f t="shared" si="25"/>
        <v>93.727162538349177</v>
      </c>
      <c r="AN27" s="76">
        <f t="shared" si="16"/>
        <v>0.71</v>
      </c>
      <c r="AO27" s="20">
        <v>241.52766246509171</v>
      </c>
      <c r="AP27" s="76">
        <f t="shared" si="17"/>
        <v>71.923974902254486</v>
      </c>
      <c r="AQ27" s="76">
        <f t="shared" si="18"/>
        <v>0.65999999999999992</v>
      </c>
      <c r="AR27" s="76"/>
      <c r="AS27" s="76" t="str">
        <f t="shared" si="19"/>
        <v/>
      </c>
      <c r="AT27" s="76" t="str">
        <f t="shared" si="20"/>
        <v/>
      </c>
      <c r="AU27" s="76"/>
      <c r="AV27" s="76" t="str">
        <f t="shared" si="21"/>
        <v/>
      </c>
      <c r="AW27" s="76" t="str">
        <f t="shared" si="22"/>
        <v/>
      </c>
    </row>
    <row r="28" spans="1:49" x14ac:dyDescent="0.2">
      <c r="A28" s="74" t="s">
        <v>79</v>
      </c>
      <c r="B28" s="79" t="s">
        <v>90</v>
      </c>
      <c r="C28" s="23" t="s">
        <v>61</v>
      </c>
      <c r="D28" s="79" t="s">
        <v>91</v>
      </c>
      <c r="E28" s="75">
        <v>5501</v>
      </c>
      <c r="F28" s="81" t="s">
        <v>93</v>
      </c>
      <c r="G28" s="126">
        <f>VLOOKUP(F28,[11]BPU_25_INDICADOR!$F$2:$G$118,2,FALSE)</f>
        <v>5503</v>
      </c>
      <c r="H28" s="76">
        <v>945.07</v>
      </c>
      <c r="I28" s="76">
        <f t="shared" si="0"/>
        <v>91.719506625952008</v>
      </c>
      <c r="J28" s="76" t="str">
        <f t="shared" si="1"/>
        <v>Baja</v>
      </c>
      <c r="K28" s="76"/>
      <c r="L28" s="76" t="str">
        <f t="shared" si="2"/>
        <v/>
      </c>
      <c r="M28" s="76" t="str">
        <f t="shared" si="3"/>
        <v/>
      </c>
      <c r="N28" s="76"/>
      <c r="O28" s="76" t="str">
        <f t="shared" si="4"/>
        <v/>
      </c>
      <c r="P28" s="76" t="str">
        <f t="shared" si="5"/>
        <v/>
      </c>
      <c r="Q28" s="76"/>
      <c r="R28" s="76" t="str">
        <f t="shared" si="6"/>
        <v/>
      </c>
      <c r="S28" s="76" t="str">
        <f t="shared" si="7"/>
        <v/>
      </c>
      <c r="T28" s="76"/>
      <c r="U28" s="76"/>
      <c r="V28" s="76"/>
      <c r="W28" s="76"/>
      <c r="X28" s="76" t="str">
        <f t="shared" si="8"/>
        <v/>
      </c>
      <c r="Y28" s="76" t="str">
        <f t="shared" si="9"/>
        <v/>
      </c>
      <c r="Z28" s="134">
        <v>5.5</v>
      </c>
      <c r="AA28" s="76">
        <f t="shared" si="23"/>
        <v>5.0772626931567322</v>
      </c>
      <c r="AB28" s="76">
        <f t="shared" si="24"/>
        <v>0.12</v>
      </c>
      <c r="AC28" s="76"/>
      <c r="AD28" s="76" t="str">
        <f t="shared" si="10"/>
        <v/>
      </c>
      <c r="AE28" s="76" t="str">
        <f t="shared" si="11"/>
        <v/>
      </c>
      <c r="AF28" s="76"/>
      <c r="AG28" s="76" t="str">
        <f t="shared" si="12"/>
        <v/>
      </c>
      <c r="AH28" s="76" t="str">
        <f t="shared" si="13"/>
        <v/>
      </c>
      <c r="AI28" s="76"/>
      <c r="AJ28" s="76" t="str">
        <f t="shared" si="14"/>
        <v/>
      </c>
      <c r="AK28" s="76" t="str">
        <f t="shared" si="15"/>
        <v/>
      </c>
      <c r="AL28" s="20">
        <v>10.669511869831954</v>
      </c>
      <c r="AM28" s="76">
        <f t="shared" si="25"/>
        <v>82.265388417303441</v>
      </c>
      <c r="AN28" s="76">
        <f t="shared" si="16"/>
        <v>0.24</v>
      </c>
      <c r="AO28" s="20">
        <v>368.09815950920245</v>
      </c>
      <c r="AP28" s="76">
        <f t="shared" si="17"/>
        <v>53.250042095913962</v>
      </c>
      <c r="AQ28" s="76">
        <f t="shared" si="18"/>
        <v>0.31999999999999995</v>
      </c>
      <c r="AR28" s="76"/>
      <c r="AS28" s="76" t="str">
        <f t="shared" si="19"/>
        <v/>
      </c>
      <c r="AT28" s="76" t="str">
        <f t="shared" si="20"/>
        <v/>
      </c>
      <c r="AU28" s="76"/>
      <c r="AV28" s="76" t="str">
        <f t="shared" si="21"/>
        <v/>
      </c>
      <c r="AW28" s="76" t="str">
        <f t="shared" si="22"/>
        <v/>
      </c>
    </row>
    <row r="29" spans="1:49" x14ac:dyDescent="0.2">
      <c r="A29" s="74" t="s">
        <v>79</v>
      </c>
      <c r="B29" s="79" t="s">
        <v>90</v>
      </c>
      <c r="C29" s="23" t="s">
        <v>61</v>
      </c>
      <c r="D29" s="79" t="s">
        <v>91</v>
      </c>
      <c r="E29" s="75">
        <v>5501</v>
      </c>
      <c r="F29" s="81" t="s">
        <v>94</v>
      </c>
      <c r="G29" s="126">
        <f>VLOOKUP(F29,[11]BPU_25_INDICADOR!$F$2:$G$118,2,FALSE)</f>
        <v>5504</v>
      </c>
      <c r="H29" s="76">
        <v>470.98</v>
      </c>
      <c r="I29" s="76">
        <f t="shared" si="0"/>
        <v>96.708068782790406</v>
      </c>
      <c r="J29" s="76" t="str">
        <f t="shared" si="1"/>
        <v>Baja</v>
      </c>
      <c r="K29" s="76"/>
      <c r="L29" s="76" t="str">
        <f t="shared" si="2"/>
        <v/>
      </c>
      <c r="M29" s="76" t="str">
        <f t="shared" si="3"/>
        <v/>
      </c>
      <c r="N29" s="76"/>
      <c r="O29" s="76" t="str">
        <f t="shared" si="4"/>
        <v/>
      </c>
      <c r="P29" s="76" t="str">
        <f t="shared" si="5"/>
        <v/>
      </c>
      <c r="Q29" s="76"/>
      <c r="R29" s="76" t="str">
        <f t="shared" si="6"/>
        <v/>
      </c>
      <c r="S29" s="76" t="str">
        <f t="shared" si="7"/>
        <v/>
      </c>
      <c r="T29" s="76"/>
      <c r="U29" s="76"/>
      <c r="V29" s="76"/>
      <c r="W29" s="76"/>
      <c r="X29" s="76" t="str">
        <f t="shared" si="8"/>
        <v/>
      </c>
      <c r="Y29" s="76" t="str">
        <f t="shared" si="9"/>
        <v/>
      </c>
      <c r="Z29" s="134">
        <v>8.25</v>
      </c>
      <c r="AA29" s="76">
        <f t="shared" si="23"/>
        <v>7.7166714655917055</v>
      </c>
      <c r="AB29" s="76">
        <f t="shared" si="24"/>
        <v>0.16</v>
      </c>
      <c r="AC29" s="76"/>
      <c r="AD29" s="76" t="str">
        <f t="shared" si="10"/>
        <v/>
      </c>
      <c r="AE29" s="76" t="str">
        <f t="shared" si="11"/>
        <v/>
      </c>
      <c r="AF29" s="76"/>
      <c r="AG29" s="76" t="str">
        <f t="shared" si="12"/>
        <v/>
      </c>
      <c r="AH29" s="76" t="str">
        <f t="shared" si="13"/>
        <v/>
      </c>
      <c r="AI29" s="76"/>
      <c r="AJ29" s="76" t="str">
        <f t="shared" si="14"/>
        <v/>
      </c>
      <c r="AK29" s="76" t="str">
        <f t="shared" si="15"/>
        <v/>
      </c>
      <c r="AL29" s="20">
        <v>0</v>
      </c>
      <c r="AM29" s="76">
        <f t="shared" si="25"/>
        <v>100</v>
      </c>
      <c r="AN29" s="76">
        <f t="shared" si="16"/>
        <v>1</v>
      </c>
      <c r="AO29" s="20">
        <v>121.833382346763</v>
      </c>
      <c r="AP29" s="76">
        <f t="shared" si="17"/>
        <v>89.583405784113154</v>
      </c>
      <c r="AQ29" s="76">
        <f t="shared" si="18"/>
        <v>0.92</v>
      </c>
      <c r="AR29" s="76"/>
      <c r="AS29" s="76" t="str">
        <f t="shared" si="19"/>
        <v/>
      </c>
      <c r="AT29" s="76" t="str">
        <f t="shared" si="20"/>
        <v/>
      </c>
      <c r="AU29" s="76"/>
      <c r="AV29" s="76" t="str">
        <f t="shared" si="21"/>
        <v/>
      </c>
      <c r="AW29" s="76" t="str">
        <f t="shared" si="22"/>
        <v/>
      </c>
    </row>
    <row r="30" spans="1:49" x14ac:dyDescent="0.2">
      <c r="A30" s="74" t="s">
        <v>79</v>
      </c>
      <c r="B30" s="74" t="s">
        <v>96</v>
      </c>
      <c r="C30" s="23" t="s">
        <v>61</v>
      </c>
      <c r="D30" s="74" t="s">
        <v>97</v>
      </c>
      <c r="E30" s="75">
        <v>5601</v>
      </c>
      <c r="F30" s="80" t="s">
        <v>96</v>
      </c>
      <c r="G30" s="126">
        <f>VLOOKUP(F30,[11]BPU_25_INDICADOR!$F$2:$G$118,2,FALSE)</f>
        <v>5601</v>
      </c>
      <c r="H30" s="76"/>
      <c r="I30" s="76" t="str">
        <f t="shared" si="0"/>
        <v/>
      </c>
      <c r="J30" s="76" t="str">
        <f t="shared" si="1"/>
        <v/>
      </c>
      <c r="K30" s="76"/>
      <c r="L30" s="76" t="str">
        <f t="shared" si="2"/>
        <v/>
      </c>
      <c r="M30" s="76" t="str">
        <f t="shared" si="3"/>
        <v/>
      </c>
      <c r="N30" s="76"/>
      <c r="O30" s="76" t="str">
        <f t="shared" si="4"/>
        <v/>
      </c>
      <c r="P30" s="76" t="str">
        <f t="shared" si="5"/>
        <v/>
      </c>
      <c r="Q30" s="76"/>
      <c r="R30" s="76" t="str">
        <f t="shared" si="6"/>
        <v/>
      </c>
      <c r="S30" s="76" t="str">
        <f t="shared" si="7"/>
        <v/>
      </c>
      <c r="T30" s="76"/>
      <c r="U30" s="76"/>
      <c r="V30" s="76"/>
      <c r="W30" s="76"/>
      <c r="X30" s="76" t="str">
        <f t="shared" si="8"/>
        <v/>
      </c>
      <c r="Y30" s="76" t="str">
        <f t="shared" si="9"/>
        <v/>
      </c>
      <c r="Z30" s="134">
        <v>16.68</v>
      </c>
      <c r="AA30" s="76">
        <f t="shared" si="23"/>
        <v>15.807659084365101</v>
      </c>
      <c r="AB30" s="76">
        <f t="shared" si="24"/>
        <v>0.44</v>
      </c>
      <c r="AC30" s="76">
        <v>1.3333333333333333</v>
      </c>
      <c r="AD30" s="76">
        <f t="shared" si="10"/>
        <v>99.214365881032549</v>
      </c>
      <c r="AE30" s="76">
        <f t="shared" si="11"/>
        <v>0.41000000000000003</v>
      </c>
      <c r="AF30" s="76">
        <v>33.5</v>
      </c>
      <c r="AG30" s="76">
        <f t="shared" si="12"/>
        <v>64.601769911504434</v>
      </c>
      <c r="AH30" s="76">
        <f t="shared" si="13"/>
        <v>0.75</v>
      </c>
      <c r="AI30" s="76">
        <v>59.1</v>
      </c>
      <c r="AJ30" s="76">
        <f t="shared" si="14"/>
        <v>45.833333333333336</v>
      </c>
      <c r="AK30" s="76">
        <f t="shared" si="15"/>
        <v>0.17</v>
      </c>
      <c r="AL30" s="20">
        <v>8.4095448333858922</v>
      </c>
      <c r="AM30" s="76">
        <f t="shared" si="25"/>
        <v>86.021852449589105</v>
      </c>
      <c r="AN30" s="76">
        <f t="shared" si="16"/>
        <v>0.35</v>
      </c>
      <c r="AO30" s="20">
        <v>278.5661726059077</v>
      </c>
      <c r="AP30" s="76">
        <f t="shared" si="17"/>
        <v>66.459394563476849</v>
      </c>
      <c r="AQ30" s="76">
        <f t="shared" si="18"/>
        <v>0.57000000000000006</v>
      </c>
      <c r="AR30" s="76">
        <v>40</v>
      </c>
      <c r="AS30" s="76">
        <f t="shared" si="19"/>
        <v>88.888888888888886</v>
      </c>
      <c r="AT30" s="76" t="str">
        <f t="shared" si="20"/>
        <v>Nula</v>
      </c>
      <c r="AU30" s="76">
        <v>55</v>
      </c>
      <c r="AV30" s="76">
        <f t="shared" si="21"/>
        <v>80.952380952380949</v>
      </c>
      <c r="AW30" s="76" t="str">
        <f t="shared" si="22"/>
        <v>Nula</v>
      </c>
    </row>
    <row r="31" spans="1:49" x14ac:dyDescent="0.2">
      <c r="A31" s="74" t="s">
        <v>79</v>
      </c>
      <c r="B31" s="74" t="s">
        <v>96</v>
      </c>
      <c r="C31" s="23" t="s">
        <v>61</v>
      </c>
      <c r="D31" s="74" t="s">
        <v>97</v>
      </c>
      <c r="E31" s="75">
        <v>5601</v>
      </c>
      <c r="F31" s="80" t="s">
        <v>98</v>
      </c>
      <c r="G31" s="126">
        <f>VLOOKUP(F31,[11]BPU_25_INDICADOR!$F$2:$G$118,2,FALSE)</f>
        <v>5603</v>
      </c>
      <c r="H31" s="76"/>
      <c r="I31" s="76" t="str">
        <f t="shared" si="0"/>
        <v/>
      </c>
      <c r="J31" s="76" t="str">
        <f t="shared" si="1"/>
        <v/>
      </c>
      <c r="K31" s="76"/>
      <c r="L31" s="76" t="str">
        <f t="shared" si="2"/>
        <v/>
      </c>
      <c r="M31" s="76" t="str">
        <f t="shared" si="3"/>
        <v/>
      </c>
      <c r="N31" s="76"/>
      <c r="O31" s="76" t="str">
        <f t="shared" si="4"/>
        <v/>
      </c>
      <c r="P31" s="76" t="str">
        <f t="shared" si="5"/>
        <v/>
      </c>
      <c r="Q31" s="76"/>
      <c r="R31" s="76" t="str">
        <f t="shared" si="6"/>
        <v/>
      </c>
      <c r="S31" s="76" t="str">
        <f t="shared" si="7"/>
        <v/>
      </c>
      <c r="T31" s="76"/>
      <c r="U31" s="76"/>
      <c r="V31" s="76"/>
      <c r="W31" s="76"/>
      <c r="X31" s="76" t="str">
        <f t="shared" si="8"/>
        <v/>
      </c>
      <c r="Y31" s="76" t="str">
        <f t="shared" si="9"/>
        <v/>
      </c>
      <c r="Z31" s="134">
        <v>23.84</v>
      </c>
      <c r="AA31" s="76">
        <f t="shared" si="23"/>
        <v>22.679719742777614</v>
      </c>
      <c r="AB31" s="76">
        <f t="shared" si="24"/>
        <v>0.59</v>
      </c>
      <c r="AC31" s="76"/>
      <c r="AD31" s="76" t="str">
        <f t="shared" si="10"/>
        <v/>
      </c>
      <c r="AE31" s="76" t="str">
        <f t="shared" si="11"/>
        <v/>
      </c>
      <c r="AF31" s="76"/>
      <c r="AG31" s="76" t="str">
        <f t="shared" si="12"/>
        <v/>
      </c>
      <c r="AH31" s="76" t="str">
        <f t="shared" si="13"/>
        <v/>
      </c>
      <c r="AI31" s="76"/>
      <c r="AJ31" s="76" t="str">
        <f t="shared" si="14"/>
        <v/>
      </c>
      <c r="AK31" s="76" t="str">
        <f t="shared" si="15"/>
        <v/>
      </c>
      <c r="AL31" s="20">
        <v>4.1140412226930509</v>
      </c>
      <c r="AM31" s="76">
        <f t="shared" si="25"/>
        <v>93.161737480609546</v>
      </c>
      <c r="AN31" s="76">
        <f t="shared" si="16"/>
        <v>0.66999999999999993</v>
      </c>
      <c r="AO31" s="20">
        <v>407.2900810466121</v>
      </c>
      <c r="AP31" s="76">
        <f t="shared" si="17"/>
        <v>47.467752175017964</v>
      </c>
      <c r="AQ31" s="76">
        <f t="shared" si="18"/>
        <v>0.22999999999999998</v>
      </c>
      <c r="AR31" s="76"/>
      <c r="AS31" s="76" t="str">
        <f t="shared" si="19"/>
        <v/>
      </c>
      <c r="AT31" s="76" t="str">
        <f t="shared" si="20"/>
        <v/>
      </c>
      <c r="AU31" s="76"/>
      <c r="AV31" s="76" t="str">
        <f t="shared" si="21"/>
        <v/>
      </c>
      <c r="AW31" s="76" t="str">
        <f t="shared" si="22"/>
        <v/>
      </c>
    </row>
    <row r="32" spans="1:49" x14ac:dyDescent="0.2">
      <c r="A32" s="74" t="s">
        <v>79</v>
      </c>
      <c r="B32" s="74" t="s">
        <v>96</v>
      </c>
      <c r="C32" s="23" t="s">
        <v>61</v>
      </c>
      <c r="D32" s="74" t="s">
        <v>97</v>
      </c>
      <c r="E32" s="75">
        <v>5601</v>
      </c>
      <c r="F32" s="80" t="s">
        <v>99</v>
      </c>
      <c r="G32" s="126">
        <f>VLOOKUP(F32,[11]BPU_25_INDICADOR!$F$2:$G$118,2,FALSE)</f>
        <v>5606</v>
      </c>
      <c r="H32" s="76"/>
      <c r="I32" s="76" t="str">
        <f t="shared" si="0"/>
        <v/>
      </c>
      <c r="J32" s="76" t="str">
        <f t="shared" si="1"/>
        <v/>
      </c>
      <c r="K32" s="76"/>
      <c r="L32" s="76" t="str">
        <f t="shared" si="2"/>
        <v/>
      </c>
      <c r="M32" s="76" t="str">
        <f t="shared" si="3"/>
        <v/>
      </c>
      <c r="N32" s="76"/>
      <c r="O32" s="76" t="str">
        <f t="shared" si="4"/>
        <v/>
      </c>
      <c r="P32" s="76" t="str">
        <f t="shared" si="5"/>
        <v/>
      </c>
      <c r="Q32" s="76"/>
      <c r="R32" s="76" t="str">
        <f t="shared" si="6"/>
        <v/>
      </c>
      <c r="S32" s="76" t="str">
        <f t="shared" si="7"/>
        <v/>
      </c>
      <c r="T32" s="76"/>
      <c r="U32" s="76"/>
      <c r="V32" s="76"/>
      <c r="W32" s="76"/>
      <c r="X32" s="76" t="str">
        <f t="shared" si="8"/>
        <v/>
      </c>
      <c r="Y32" s="76" t="str">
        <f t="shared" si="9"/>
        <v/>
      </c>
      <c r="Z32" s="134">
        <v>23.54</v>
      </c>
      <c r="AA32" s="76">
        <f t="shared" si="23"/>
        <v>22.391784240330164</v>
      </c>
      <c r="AB32" s="76">
        <f t="shared" si="24"/>
        <v>0.57999999999999996</v>
      </c>
      <c r="AC32" s="76"/>
      <c r="AD32" s="76" t="str">
        <f t="shared" si="10"/>
        <v/>
      </c>
      <c r="AE32" s="76" t="str">
        <f t="shared" si="11"/>
        <v/>
      </c>
      <c r="AF32" s="76"/>
      <c r="AG32" s="76" t="str">
        <f t="shared" si="12"/>
        <v/>
      </c>
      <c r="AH32" s="76" t="str">
        <f t="shared" si="13"/>
        <v/>
      </c>
      <c r="AI32" s="76"/>
      <c r="AJ32" s="76" t="str">
        <f t="shared" si="14"/>
        <v/>
      </c>
      <c r="AK32" s="76" t="str">
        <f t="shared" si="15"/>
        <v/>
      </c>
      <c r="AL32" s="20">
        <v>0</v>
      </c>
      <c r="AM32" s="76">
        <f t="shared" si="25"/>
        <v>100</v>
      </c>
      <c r="AN32" s="76">
        <f t="shared" si="16"/>
        <v>1</v>
      </c>
      <c r="AO32" s="20">
        <v>156.9721810412488</v>
      </c>
      <c r="AP32" s="76">
        <f t="shared" si="17"/>
        <v>84.399104694676225</v>
      </c>
      <c r="AQ32" s="76">
        <f t="shared" si="18"/>
        <v>0.89</v>
      </c>
      <c r="AR32" s="76"/>
      <c r="AS32" s="76" t="str">
        <f t="shared" si="19"/>
        <v/>
      </c>
      <c r="AT32" s="76" t="str">
        <f t="shared" si="20"/>
        <v/>
      </c>
      <c r="AU32" s="76"/>
      <c r="AV32" s="76" t="str">
        <f t="shared" si="21"/>
        <v/>
      </c>
      <c r="AW32" s="76" t="str">
        <f t="shared" si="22"/>
        <v/>
      </c>
    </row>
    <row r="33" spans="1:49" x14ac:dyDescent="0.2">
      <c r="A33" s="74" t="s">
        <v>79</v>
      </c>
      <c r="B33" s="79" t="s">
        <v>100</v>
      </c>
      <c r="C33" s="23" t="s">
        <v>61</v>
      </c>
      <c r="D33" s="79" t="s">
        <v>101</v>
      </c>
      <c r="E33" s="75">
        <v>5701</v>
      </c>
      <c r="F33" s="81" t="s">
        <v>101</v>
      </c>
      <c r="G33" s="126">
        <f>VLOOKUP(F33,[11]BPU_25_INDICADOR!$F$2:$G$118,2,FALSE)</f>
        <v>5701</v>
      </c>
      <c r="H33" s="76">
        <v>1390.51</v>
      </c>
      <c r="I33" s="76">
        <f t="shared" si="0"/>
        <v>87.032411080502627</v>
      </c>
      <c r="J33" s="76" t="str">
        <f t="shared" si="1"/>
        <v>Media</v>
      </c>
      <c r="K33" s="76"/>
      <c r="L33" s="76" t="str">
        <f t="shared" si="2"/>
        <v/>
      </c>
      <c r="M33" s="76" t="str">
        <f t="shared" si="3"/>
        <v/>
      </c>
      <c r="N33" s="76"/>
      <c r="O33" s="76" t="str">
        <f t="shared" si="4"/>
        <v/>
      </c>
      <c r="P33" s="76" t="str">
        <f t="shared" si="5"/>
        <v/>
      </c>
      <c r="Q33" s="76"/>
      <c r="R33" s="76" t="str">
        <f t="shared" si="6"/>
        <v/>
      </c>
      <c r="S33" s="76" t="str">
        <f t="shared" si="7"/>
        <v/>
      </c>
      <c r="T33" s="76"/>
      <c r="U33" s="76"/>
      <c r="V33" s="76"/>
      <c r="W33" s="76">
        <v>3.73</v>
      </c>
      <c r="X33" s="76">
        <f t="shared" si="8"/>
        <v>22.244073013662128</v>
      </c>
      <c r="Y33" s="76">
        <f t="shared" si="9"/>
        <v>0.72</v>
      </c>
      <c r="Z33" s="134">
        <v>15.8</v>
      </c>
      <c r="AA33" s="76">
        <f t="shared" si="23"/>
        <v>14.963048277185909</v>
      </c>
      <c r="AB33" s="76">
        <f t="shared" si="24"/>
        <v>0.37</v>
      </c>
      <c r="AC33" s="76"/>
      <c r="AD33" s="76" t="str">
        <f t="shared" si="10"/>
        <v/>
      </c>
      <c r="AE33" s="76" t="str">
        <f t="shared" si="11"/>
        <v/>
      </c>
      <c r="AF33" s="76"/>
      <c r="AG33" s="76" t="str">
        <f t="shared" si="12"/>
        <v/>
      </c>
      <c r="AH33" s="76" t="str">
        <f t="shared" si="13"/>
        <v/>
      </c>
      <c r="AI33" s="76"/>
      <c r="AJ33" s="76" t="str">
        <f t="shared" si="14"/>
        <v/>
      </c>
      <c r="AK33" s="76" t="str">
        <f t="shared" si="15"/>
        <v/>
      </c>
      <c r="AL33" s="20">
        <v>3.6982248520710059</v>
      </c>
      <c r="AM33" s="76">
        <f t="shared" si="25"/>
        <v>93.852897667942926</v>
      </c>
      <c r="AN33" s="76">
        <f t="shared" si="16"/>
        <v>0.73</v>
      </c>
      <c r="AO33" s="20">
        <v>486.93293885601577</v>
      </c>
      <c r="AP33" s="76">
        <f t="shared" si="17"/>
        <v>35.717420067849098</v>
      </c>
      <c r="AQ33" s="76">
        <f t="shared" si="18"/>
        <v>0.14000000000000001</v>
      </c>
      <c r="AR33" s="76"/>
      <c r="AS33" s="76" t="str">
        <f t="shared" si="19"/>
        <v/>
      </c>
      <c r="AT33" s="76" t="str">
        <f t="shared" si="20"/>
        <v/>
      </c>
      <c r="AU33" s="76"/>
      <c r="AV33" s="76" t="str">
        <f t="shared" si="21"/>
        <v/>
      </c>
      <c r="AW33" s="76" t="str">
        <f t="shared" si="22"/>
        <v/>
      </c>
    </row>
    <row r="34" spans="1:49" x14ac:dyDescent="0.2">
      <c r="A34" s="74" t="s">
        <v>79</v>
      </c>
      <c r="B34" s="74" t="s">
        <v>102</v>
      </c>
      <c r="C34" s="23" t="s">
        <v>80</v>
      </c>
      <c r="D34" s="74" t="s">
        <v>80</v>
      </c>
      <c r="E34" s="75">
        <v>5001</v>
      </c>
      <c r="F34" s="74" t="s">
        <v>103</v>
      </c>
      <c r="G34" s="126">
        <f>VLOOKUP(F34,[11]BPU_25_INDICADOR!$F$2:$G$118,2,FALSE)</f>
        <v>5801</v>
      </c>
      <c r="H34" s="76">
        <v>276.27</v>
      </c>
      <c r="I34" s="76">
        <f t="shared" si="0"/>
        <v>98.756884276806318</v>
      </c>
      <c r="J34" s="76" t="str">
        <f t="shared" si="1"/>
        <v>Nula</v>
      </c>
      <c r="K34" s="76">
        <v>8.4</v>
      </c>
      <c r="L34" s="76">
        <f t="shared" si="2"/>
        <v>28.113398582517718</v>
      </c>
      <c r="M34" s="76">
        <f t="shared" si="3"/>
        <v>0.75</v>
      </c>
      <c r="N34" s="76"/>
      <c r="O34" s="76" t="str">
        <f t="shared" si="4"/>
        <v/>
      </c>
      <c r="P34" s="76" t="str">
        <f t="shared" si="5"/>
        <v/>
      </c>
      <c r="Q34" s="76">
        <v>1.75</v>
      </c>
      <c r="R34" s="76">
        <f t="shared" si="6"/>
        <v>8.2139446036294181</v>
      </c>
      <c r="S34" s="76">
        <f t="shared" si="7"/>
        <v>0.81</v>
      </c>
      <c r="T34" s="76"/>
      <c r="U34" s="76"/>
      <c r="V34" s="76"/>
      <c r="W34" s="76">
        <v>1.1200000000000001</v>
      </c>
      <c r="X34" s="76">
        <f t="shared" si="8"/>
        <v>6.1285433306035202</v>
      </c>
      <c r="Y34" s="76">
        <f t="shared" si="9"/>
        <v>0.24</v>
      </c>
      <c r="Z34" s="134">
        <v>15.8</v>
      </c>
      <c r="AA34" s="76">
        <f t="shared" si="23"/>
        <v>14.963048277185909</v>
      </c>
      <c r="AB34" s="76">
        <f t="shared" si="24"/>
        <v>0.37</v>
      </c>
      <c r="AC34" s="76">
        <v>1</v>
      </c>
      <c r="AD34" s="76">
        <f t="shared" si="10"/>
        <v>99.663299663299668</v>
      </c>
      <c r="AE34" s="76">
        <f t="shared" si="11"/>
        <v>0.88</v>
      </c>
      <c r="AF34" s="76">
        <v>37.4</v>
      </c>
      <c r="AG34" s="76">
        <f t="shared" si="12"/>
        <v>76.106194690265482</v>
      </c>
      <c r="AH34" s="76">
        <f t="shared" si="13"/>
        <v>0.9</v>
      </c>
      <c r="AI34" s="76">
        <v>65.3</v>
      </c>
      <c r="AJ34" s="76">
        <f t="shared" si="14"/>
        <v>59.429824561403507</v>
      </c>
      <c r="AK34" s="76">
        <f t="shared" si="15"/>
        <v>0.37</v>
      </c>
      <c r="AL34" s="20">
        <v>3.6931258617293681</v>
      </c>
      <c r="AM34" s="76">
        <f t="shared" si="25"/>
        <v>93.861373089712529</v>
      </c>
      <c r="AN34" s="76">
        <f t="shared" si="16"/>
        <v>0.73</v>
      </c>
      <c r="AO34" s="20">
        <v>336.68997439432735</v>
      </c>
      <c r="AP34" s="76">
        <f t="shared" si="17"/>
        <v>57.883936661405613</v>
      </c>
      <c r="AQ34" s="76">
        <f t="shared" si="18"/>
        <v>0.4</v>
      </c>
      <c r="AR34" s="76">
        <v>60</v>
      </c>
      <c r="AS34" s="76">
        <f t="shared" si="19"/>
        <v>66.666666666666671</v>
      </c>
      <c r="AT34" s="76" t="str">
        <f t="shared" si="20"/>
        <v>Nula</v>
      </c>
      <c r="AU34" s="76">
        <v>70</v>
      </c>
      <c r="AV34" s="76">
        <f t="shared" si="21"/>
        <v>66.666666666666671</v>
      </c>
      <c r="AW34" s="76" t="str">
        <f t="shared" si="22"/>
        <v>Baja</v>
      </c>
    </row>
    <row r="35" spans="1:49" x14ac:dyDescent="0.2">
      <c r="A35" s="74" t="s">
        <v>79</v>
      </c>
      <c r="B35" s="74" t="s">
        <v>102</v>
      </c>
      <c r="C35" s="23" t="s">
        <v>80</v>
      </c>
      <c r="D35" s="74" t="s">
        <v>80</v>
      </c>
      <c r="E35" s="75">
        <v>5001</v>
      </c>
      <c r="F35" s="74" t="s">
        <v>104</v>
      </c>
      <c r="G35" s="126">
        <f>VLOOKUP(F35,[11]BPU_25_INDICADOR!$F$2:$G$118,2,FALSE)</f>
        <v>5802</v>
      </c>
      <c r="H35" s="76">
        <v>1253.3499999999999</v>
      </c>
      <c r="I35" s="76">
        <f t="shared" si="0"/>
        <v>88.475662753037284</v>
      </c>
      <c r="J35" s="76" t="str">
        <f t="shared" si="1"/>
        <v>Media</v>
      </c>
      <c r="K35" s="76"/>
      <c r="L35" s="76" t="str">
        <f t="shared" si="2"/>
        <v/>
      </c>
      <c r="M35" s="76" t="str">
        <f t="shared" si="3"/>
        <v/>
      </c>
      <c r="N35" s="76"/>
      <c r="O35" s="76" t="str">
        <f t="shared" si="4"/>
        <v/>
      </c>
      <c r="P35" s="76" t="str">
        <f t="shared" si="5"/>
        <v/>
      </c>
      <c r="Q35" s="76"/>
      <c r="R35" s="76" t="str">
        <f t="shared" si="6"/>
        <v/>
      </c>
      <c r="S35" s="76" t="str">
        <f t="shared" si="7"/>
        <v/>
      </c>
      <c r="T35" s="76"/>
      <c r="U35" s="76"/>
      <c r="V35" s="76"/>
      <c r="W35" s="76"/>
      <c r="X35" s="76" t="str">
        <f t="shared" si="8"/>
        <v/>
      </c>
      <c r="Y35" s="76" t="str">
        <f t="shared" si="9"/>
        <v/>
      </c>
      <c r="Z35" s="134">
        <v>8.57</v>
      </c>
      <c r="AA35" s="76">
        <f t="shared" si="23"/>
        <v>8.0238026682023218</v>
      </c>
      <c r="AB35" s="76">
        <f t="shared" si="24"/>
        <v>0.18</v>
      </c>
      <c r="AC35" s="76"/>
      <c r="AD35" s="76" t="str">
        <f t="shared" si="10"/>
        <v/>
      </c>
      <c r="AE35" s="76" t="str">
        <f t="shared" si="11"/>
        <v/>
      </c>
      <c r="AF35" s="76"/>
      <c r="AG35" s="76" t="str">
        <f t="shared" si="12"/>
        <v/>
      </c>
      <c r="AH35" s="76" t="str">
        <f t="shared" si="13"/>
        <v/>
      </c>
      <c r="AI35" s="76"/>
      <c r="AJ35" s="76" t="str">
        <f t="shared" si="14"/>
        <v/>
      </c>
      <c r="AK35" s="76" t="str">
        <f t="shared" si="15"/>
        <v/>
      </c>
      <c r="AL35" s="20">
        <v>2.0562169720148873</v>
      </c>
      <c r="AM35" s="76">
        <f t="shared" si="25"/>
        <v>96.582204530692664</v>
      </c>
      <c r="AN35" s="76">
        <f t="shared" si="16"/>
        <v>0.88</v>
      </c>
      <c r="AO35" s="20">
        <v>396.84987559887315</v>
      </c>
      <c r="AP35" s="76">
        <f t="shared" si="17"/>
        <v>49.008077128846047</v>
      </c>
      <c r="AQ35" s="76">
        <f t="shared" si="18"/>
        <v>0.26</v>
      </c>
      <c r="AR35" s="76"/>
      <c r="AS35" s="76" t="str">
        <f t="shared" si="19"/>
        <v/>
      </c>
      <c r="AT35" s="76" t="str">
        <f t="shared" si="20"/>
        <v/>
      </c>
      <c r="AU35" s="76"/>
      <c r="AV35" s="76" t="str">
        <f t="shared" si="21"/>
        <v/>
      </c>
      <c r="AW35" s="76" t="str">
        <f t="shared" si="22"/>
        <v/>
      </c>
    </row>
    <row r="36" spans="1:49" x14ac:dyDescent="0.2">
      <c r="A36" s="74" t="s">
        <v>79</v>
      </c>
      <c r="B36" s="74" t="s">
        <v>102</v>
      </c>
      <c r="C36" s="23" t="s">
        <v>80</v>
      </c>
      <c r="D36" s="74" t="s">
        <v>80</v>
      </c>
      <c r="E36" s="75">
        <v>5001</v>
      </c>
      <c r="F36" s="74" t="s">
        <v>105</v>
      </c>
      <c r="G36" s="126">
        <f>VLOOKUP(F36,[11]BPU_25_INDICADOR!$F$2:$G$118,2,FALSE)</f>
        <v>5803</v>
      </c>
      <c r="H36" s="76">
        <v>9661.67</v>
      </c>
      <c r="I36" s="76">
        <f t="shared" si="0"/>
        <v>0</v>
      </c>
      <c r="J36" s="76" t="str">
        <f t="shared" si="1"/>
        <v>Alta</v>
      </c>
      <c r="K36" s="76"/>
      <c r="L36" s="76" t="str">
        <f t="shared" si="2"/>
        <v/>
      </c>
      <c r="M36" s="76" t="str">
        <f t="shared" si="3"/>
        <v/>
      </c>
      <c r="N36" s="76"/>
      <c r="O36" s="76" t="str">
        <f t="shared" si="4"/>
        <v/>
      </c>
      <c r="P36" s="76" t="str">
        <f t="shared" si="5"/>
        <v/>
      </c>
      <c r="Q36" s="76"/>
      <c r="R36" s="76" t="str">
        <f t="shared" si="6"/>
        <v/>
      </c>
      <c r="S36" s="76" t="str">
        <f t="shared" si="7"/>
        <v/>
      </c>
      <c r="T36" s="76"/>
      <c r="U36" s="76"/>
      <c r="V36" s="76"/>
      <c r="W36" s="76"/>
      <c r="X36" s="76" t="str">
        <f t="shared" si="8"/>
        <v/>
      </c>
      <c r="Y36" s="76" t="str">
        <f t="shared" si="9"/>
        <v/>
      </c>
      <c r="Z36" s="134">
        <v>5.22</v>
      </c>
      <c r="AA36" s="76">
        <f t="shared" si="23"/>
        <v>4.8085228908724442</v>
      </c>
      <c r="AB36" s="76">
        <f t="shared" si="24"/>
        <v>0.09</v>
      </c>
      <c r="AC36" s="76"/>
      <c r="AD36" s="76" t="str">
        <f t="shared" si="10"/>
        <v/>
      </c>
      <c r="AE36" s="76" t="str">
        <f t="shared" si="11"/>
        <v/>
      </c>
      <c r="AF36" s="76"/>
      <c r="AG36" s="76" t="str">
        <f t="shared" si="12"/>
        <v/>
      </c>
      <c r="AH36" s="76" t="str">
        <f t="shared" si="13"/>
        <v/>
      </c>
      <c r="AI36" s="76"/>
      <c r="AJ36" s="76" t="str">
        <f t="shared" si="14"/>
        <v/>
      </c>
      <c r="AK36" s="76" t="str">
        <f t="shared" si="15"/>
        <v/>
      </c>
      <c r="AL36" s="20">
        <v>10.738255033557047</v>
      </c>
      <c r="AM36" s="76">
        <f t="shared" si="25"/>
        <v>82.151125148045793</v>
      </c>
      <c r="AN36" s="76">
        <f t="shared" si="16"/>
        <v>0.22999999999999998</v>
      </c>
      <c r="AO36" s="20">
        <v>284.56375838926175</v>
      </c>
      <c r="AP36" s="76">
        <f t="shared" si="17"/>
        <v>65.574523945645709</v>
      </c>
      <c r="AQ36" s="76">
        <f t="shared" si="18"/>
        <v>0.54</v>
      </c>
      <c r="AR36" s="76"/>
      <c r="AS36" s="76" t="str">
        <f t="shared" si="19"/>
        <v/>
      </c>
      <c r="AT36" s="76" t="str">
        <f t="shared" si="20"/>
        <v/>
      </c>
      <c r="AU36" s="76"/>
      <c r="AV36" s="76" t="str">
        <f t="shared" si="21"/>
        <v/>
      </c>
      <c r="AW36" s="76" t="str">
        <f t="shared" si="22"/>
        <v/>
      </c>
    </row>
    <row r="37" spans="1:49" x14ac:dyDescent="0.2">
      <c r="A37" s="74" t="s">
        <v>79</v>
      </c>
      <c r="B37" s="74" t="s">
        <v>102</v>
      </c>
      <c r="C37" s="23" t="s">
        <v>80</v>
      </c>
      <c r="D37" s="74" t="s">
        <v>80</v>
      </c>
      <c r="E37" s="75">
        <v>5001</v>
      </c>
      <c r="F37" s="74" t="s">
        <v>106</v>
      </c>
      <c r="G37" s="126">
        <f>VLOOKUP(F37,[11]BPU_25_INDICADOR!$F$2:$G$118,2,FALSE)</f>
        <v>5804</v>
      </c>
      <c r="H37" s="76">
        <v>280.97000000000003</v>
      </c>
      <c r="I37" s="76">
        <f t="shared" si="0"/>
        <v>98.707429021185789</v>
      </c>
      <c r="J37" s="76" t="str">
        <f t="shared" si="1"/>
        <v>Nula</v>
      </c>
      <c r="K37" s="76">
        <v>6.12</v>
      </c>
      <c r="L37" s="76">
        <f t="shared" si="2"/>
        <v>20.418494768815389</v>
      </c>
      <c r="M37" s="76">
        <f t="shared" si="3"/>
        <v>0.47</v>
      </c>
      <c r="N37" s="76"/>
      <c r="O37" s="76" t="str">
        <f t="shared" si="4"/>
        <v/>
      </c>
      <c r="P37" s="76" t="str">
        <f t="shared" si="5"/>
        <v/>
      </c>
      <c r="Q37" s="76">
        <v>1.6</v>
      </c>
      <c r="R37" s="76">
        <f t="shared" si="6"/>
        <v>7.4976122254059225</v>
      </c>
      <c r="S37" s="76">
        <f t="shared" si="7"/>
        <v>0.79</v>
      </c>
      <c r="T37" s="76"/>
      <c r="U37" s="76"/>
      <c r="V37" s="76"/>
      <c r="W37" s="76"/>
      <c r="X37" s="76" t="str">
        <f t="shared" si="8"/>
        <v/>
      </c>
      <c r="Y37" s="76" t="str">
        <f t="shared" si="9"/>
        <v/>
      </c>
      <c r="Z37" s="134">
        <v>10.16</v>
      </c>
      <c r="AA37" s="76">
        <f t="shared" si="23"/>
        <v>9.5498608311738149</v>
      </c>
      <c r="AB37" s="76">
        <f t="shared" si="24"/>
        <v>0.26</v>
      </c>
      <c r="AC37" s="76">
        <v>1</v>
      </c>
      <c r="AD37" s="76">
        <f t="shared" si="10"/>
        <v>99.663299663299668</v>
      </c>
      <c r="AE37" s="76">
        <f t="shared" si="11"/>
        <v>0.88</v>
      </c>
      <c r="AF37" s="76">
        <v>36.5</v>
      </c>
      <c r="AG37" s="76">
        <f t="shared" si="12"/>
        <v>73.451327433628322</v>
      </c>
      <c r="AH37" s="76">
        <f t="shared" si="13"/>
        <v>0.87</v>
      </c>
      <c r="AI37" s="76">
        <v>69.8</v>
      </c>
      <c r="AJ37" s="76">
        <f t="shared" si="14"/>
        <v>69.298245614035082</v>
      </c>
      <c r="AK37" s="76">
        <f t="shared" si="15"/>
        <v>0.48</v>
      </c>
      <c r="AL37" s="20">
        <v>1.4914354320315588</v>
      </c>
      <c r="AM37" s="76">
        <f t="shared" si="25"/>
        <v>97.520971117475554</v>
      </c>
      <c r="AN37" s="76">
        <f t="shared" si="16"/>
        <v>0.92999999999999994</v>
      </c>
      <c r="AO37" s="20">
        <v>181.95512270785017</v>
      </c>
      <c r="AP37" s="76">
        <f t="shared" si="17"/>
        <v>80.713176418482064</v>
      </c>
      <c r="AQ37" s="76">
        <f t="shared" si="18"/>
        <v>0.81</v>
      </c>
      <c r="AR37" s="76">
        <v>60</v>
      </c>
      <c r="AS37" s="76">
        <f t="shared" si="19"/>
        <v>66.666666666666671</v>
      </c>
      <c r="AT37" s="76" t="str">
        <f t="shared" si="20"/>
        <v>Nula</v>
      </c>
      <c r="AU37" s="76">
        <v>75</v>
      </c>
      <c r="AV37" s="76">
        <f t="shared" si="21"/>
        <v>61.904761904761905</v>
      </c>
      <c r="AW37" s="76" t="str">
        <f t="shared" si="22"/>
        <v>Media</v>
      </c>
    </row>
    <row r="38" spans="1:49" x14ac:dyDescent="0.2">
      <c r="A38" s="74" t="s">
        <v>107</v>
      </c>
      <c r="B38" s="74" t="s">
        <v>108</v>
      </c>
      <c r="C38" s="23" t="s">
        <v>61</v>
      </c>
      <c r="D38" s="74" t="s">
        <v>109</v>
      </c>
      <c r="E38" s="75">
        <v>6001</v>
      </c>
      <c r="F38" s="74" t="s">
        <v>110</v>
      </c>
      <c r="G38" s="126">
        <f>VLOOKUP(F38,[11]BPU_25_INDICADOR!$F$2:$G$118,2,FALSE)</f>
        <v>6101</v>
      </c>
      <c r="H38" s="76">
        <v>250.75</v>
      </c>
      <c r="I38" s="76">
        <f t="shared" si="0"/>
        <v>99.025415792431019</v>
      </c>
      <c r="J38" s="76" t="str">
        <f t="shared" si="1"/>
        <v>Nula</v>
      </c>
      <c r="K38" s="76">
        <v>4.1399999999999997</v>
      </c>
      <c r="L38" s="76">
        <f t="shared" si="2"/>
        <v>13.73607829902126</v>
      </c>
      <c r="M38" s="76">
        <f t="shared" si="3"/>
        <v>0.21</v>
      </c>
      <c r="N38" s="76"/>
      <c r="O38" s="76" t="str">
        <f t="shared" si="4"/>
        <v/>
      </c>
      <c r="P38" s="76" t="str">
        <f t="shared" si="5"/>
        <v/>
      </c>
      <c r="Q38" s="76"/>
      <c r="R38" s="76" t="str">
        <f t="shared" si="6"/>
        <v/>
      </c>
      <c r="S38" s="76" t="str">
        <f t="shared" si="7"/>
        <v/>
      </c>
      <c r="T38" s="76"/>
      <c r="U38" s="76"/>
      <c r="V38" s="76"/>
      <c r="W38" s="76">
        <v>5.76</v>
      </c>
      <c r="X38" s="76">
        <f t="shared" si="8"/>
        <v>34.778373878263267</v>
      </c>
      <c r="Y38" s="76">
        <f t="shared" si="9"/>
        <v>0.89</v>
      </c>
      <c r="Z38" s="134">
        <v>36.11</v>
      </c>
      <c r="AA38" s="76">
        <f t="shared" si="23"/>
        <v>34.456281792878393</v>
      </c>
      <c r="AB38" s="76">
        <f t="shared" si="24"/>
        <v>0.72</v>
      </c>
      <c r="AC38" s="76"/>
      <c r="AD38" s="76" t="str">
        <f t="shared" si="10"/>
        <v/>
      </c>
      <c r="AE38" s="76" t="str">
        <f t="shared" si="11"/>
        <v/>
      </c>
      <c r="AF38" s="76"/>
      <c r="AG38" s="76" t="str">
        <f t="shared" si="12"/>
        <v/>
      </c>
      <c r="AH38" s="76" t="str">
        <f t="shared" si="13"/>
        <v/>
      </c>
      <c r="AI38" s="76"/>
      <c r="AJ38" s="76" t="str">
        <f t="shared" si="14"/>
        <v/>
      </c>
      <c r="AK38" s="76" t="str">
        <f t="shared" si="15"/>
        <v/>
      </c>
      <c r="AL38" s="20">
        <v>5.0243876044492879</v>
      </c>
      <c r="AM38" s="76">
        <f t="shared" si="25"/>
        <v>91.648581144769196</v>
      </c>
      <c r="AN38" s="76">
        <f t="shared" si="16"/>
        <v>0.61</v>
      </c>
      <c r="AO38" s="20">
        <v>312.28501418423269</v>
      </c>
      <c r="AP38" s="76">
        <f t="shared" si="17"/>
        <v>61.484590824483554</v>
      </c>
      <c r="AQ38" s="76">
        <f t="shared" si="18"/>
        <v>0.45999999999999996</v>
      </c>
      <c r="AR38" s="76"/>
      <c r="AS38" s="76" t="str">
        <f t="shared" si="19"/>
        <v/>
      </c>
      <c r="AT38" s="76" t="str">
        <f t="shared" si="20"/>
        <v/>
      </c>
      <c r="AU38" s="76"/>
      <c r="AV38" s="76" t="str">
        <f t="shared" si="21"/>
        <v/>
      </c>
      <c r="AW38" s="76" t="str">
        <f t="shared" si="22"/>
        <v/>
      </c>
    </row>
    <row r="39" spans="1:49" x14ac:dyDescent="0.2">
      <c r="A39" s="74" t="s">
        <v>107</v>
      </c>
      <c r="B39" s="74" t="s">
        <v>108</v>
      </c>
      <c r="C39" s="23" t="s">
        <v>61</v>
      </c>
      <c r="D39" s="74" t="s">
        <v>109</v>
      </c>
      <c r="E39" s="75">
        <v>6001</v>
      </c>
      <c r="F39" s="74" t="s">
        <v>111</v>
      </c>
      <c r="G39" s="126">
        <f>VLOOKUP(F39,[11]BPU_25_INDICADOR!$F$2:$G$118,2,FALSE)</f>
        <v>6108</v>
      </c>
      <c r="H39" s="76">
        <v>2694.2</v>
      </c>
      <c r="I39" s="76">
        <f t="shared" si="0"/>
        <v>73.314470186898774</v>
      </c>
      <c r="J39" s="76" t="str">
        <f t="shared" si="1"/>
        <v>Alta</v>
      </c>
      <c r="K39" s="76">
        <v>7.0000000000000007E-2</v>
      </c>
      <c r="L39" s="76">
        <f t="shared" si="2"/>
        <v>0</v>
      </c>
      <c r="M39" s="76">
        <f t="shared" si="3"/>
        <v>0.01</v>
      </c>
      <c r="N39" s="76"/>
      <c r="O39" s="76" t="str">
        <f t="shared" si="4"/>
        <v/>
      </c>
      <c r="P39" s="76" t="str">
        <f t="shared" si="5"/>
        <v/>
      </c>
      <c r="Q39" s="76"/>
      <c r="R39" s="76" t="str">
        <f t="shared" si="6"/>
        <v/>
      </c>
      <c r="S39" s="76" t="str">
        <f t="shared" si="7"/>
        <v/>
      </c>
      <c r="T39" s="76"/>
      <c r="U39" s="76"/>
      <c r="V39" s="76"/>
      <c r="W39" s="76">
        <v>1.54</v>
      </c>
      <c r="X39" s="76">
        <f t="shared" si="8"/>
        <v>8.7218469577623754</v>
      </c>
      <c r="Y39" s="76">
        <f t="shared" si="9"/>
        <v>0.32</v>
      </c>
      <c r="Z39" s="134">
        <v>16.52</v>
      </c>
      <c r="AA39" s="76">
        <f t="shared" si="23"/>
        <v>15.654093483059791</v>
      </c>
      <c r="AB39" s="76">
        <f t="shared" si="24"/>
        <v>0.41</v>
      </c>
      <c r="AC39" s="76"/>
      <c r="AD39" s="76" t="str">
        <f t="shared" si="10"/>
        <v/>
      </c>
      <c r="AE39" s="76" t="str">
        <f t="shared" si="11"/>
        <v/>
      </c>
      <c r="AF39" s="76"/>
      <c r="AG39" s="76" t="str">
        <f t="shared" si="12"/>
        <v/>
      </c>
      <c r="AH39" s="76" t="str">
        <f t="shared" si="13"/>
        <v/>
      </c>
      <c r="AI39" s="76"/>
      <c r="AJ39" s="76" t="str">
        <f t="shared" si="14"/>
        <v/>
      </c>
      <c r="AK39" s="76" t="str">
        <f t="shared" si="15"/>
        <v/>
      </c>
      <c r="AL39" s="20">
        <v>3.5187107443832577</v>
      </c>
      <c r="AM39" s="76">
        <f t="shared" si="25"/>
        <v>94.151281793880131</v>
      </c>
      <c r="AN39" s="76">
        <f t="shared" si="16"/>
        <v>0.74</v>
      </c>
      <c r="AO39" s="20">
        <v>93.245834726156346</v>
      </c>
      <c r="AP39" s="76">
        <f t="shared" si="17"/>
        <v>93.801149696260552</v>
      </c>
      <c r="AQ39" s="76">
        <f t="shared" si="18"/>
        <v>0.97</v>
      </c>
      <c r="AR39" s="76"/>
      <c r="AS39" s="76" t="str">
        <f t="shared" si="19"/>
        <v/>
      </c>
      <c r="AT39" s="76" t="str">
        <f t="shared" si="20"/>
        <v/>
      </c>
      <c r="AU39" s="76"/>
      <c r="AV39" s="76" t="str">
        <f t="shared" si="21"/>
        <v/>
      </c>
      <c r="AW39" s="76" t="str">
        <f t="shared" si="22"/>
        <v/>
      </c>
    </row>
    <row r="40" spans="1:49" x14ac:dyDescent="0.2">
      <c r="A40" s="74" t="s">
        <v>107</v>
      </c>
      <c r="B40" s="79" t="s">
        <v>108</v>
      </c>
      <c r="C40" s="23" t="s">
        <v>61</v>
      </c>
      <c r="D40" s="79" t="s">
        <v>112</v>
      </c>
      <c r="E40" s="75">
        <v>6115</v>
      </c>
      <c r="F40" s="79" t="s">
        <v>112</v>
      </c>
      <c r="G40" s="126">
        <f>VLOOKUP(F40,[11]BPU_25_INDICADOR!$F$2:$G$118,2,FALSE)</f>
        <v>6115</v>
      </c>
      <c r="H40" s="76"/>
      <c r="I40" s="76" t="str">
        <f t="shared" si="0"/>
        <v/>
      </c>
      <c r="J40" s="76" t="str">
        <f t="shared" si="1"/>
        <v/>
      </c>
      <c r="K40" s="76"/>
      <c r="L40" s="76" t="str">
        <f t="shared" si="2"/>
        <v/>
      </c>
      <c r="M40" s="76" t="str">
        <f t="shared" si="3"/>
        <v/>
      </c>
      <c r="N40" s="76"/>
      <c r="O40" s="76" t="str">
        <f t="shared" si="4"/>
        <v/>
      </c>
      <c r="P40" s="76" t="str">
        <f t="shared" si="5"/>
        <v/>
      </c>
      <c r="Q40" s="76"/>
      <c r="R40" s="76" t="str">
        <f t="shared" si="6"/>
        <v/>
      </c>
      <c r="S40" s="76" t="str">
        <f t="shared" si="7"/>
        <v/>
      </c>
      <c r="T40" s="76"/>
      <c r="U40" s="76"/>
      <c r="V40" s="76"/>
      <c r="W40" s="76">
        <v>0.76</v>
      </c>
      <c r="X40" s="76">
        <f t="shared" si="8"/>
        <v>3.9057116501816425</v>
      </c>
      <c r="Y40" s="76">
        <f t="shared" si="9"/>
        <v>0.17</v>
      </c>
      <c r="Z40" s="134">
        <v>9.83</v>
      </c>
      <c r="AA40" s="76">
        <f t="shared" si="23"/>
        <v>9.2331317784816171</v>
      </c>
      <c r="AB40" s="76">
        <f t="shared" si="24"/>
        <v>0.24</v>
      </c>
      <c r="AC40" s="76"/>
      <c r="AD40" s="76" t="str">
        <f t="shared" si="10"/>
        <v/>
      </c>
      <c r="AE40" s="76" t="str">
        <f t="shared" si="11"/>
        <v/>
      </c>
      <c r="AF40" s="76"/>
      <c r="AG40" s="76" t="str">
        <f t="shared" si="12"/>
        <v/>
      </c>
      <c r="AH40" s="76" t="str">
        <f t="shared" si="13"/>
        <v/>
      </c>
      <c r="AI40" s="76"/>
      <c r="AJ40" s="76" t="str">
        <f t="shared" si="14"/>
        <v/>
      </c>
      <c r="AK40" s="76" t="str">
        <f t="shared" si="15"/>
        <v/>
      </c>
      <c r="AL40" s="20">
        <v>12.863183959609602</v>
      </c>
      <c r="AM40" s="76">
        <f t="shared" si="25"/>
        <v>78.619118285488909</v>
      </c>
      <c r="AN40" s="76">
        <f t="shared" si="16"/>
        <v>0.17000000000000004</v>
      </c>
      <c r="AO40" s="20">
        <v>247.61629122248482</v>
      </c>
      <c r="AP40" s="76">
        <f t="shared" si="17"/>
        <v>71.025672004236412</v>
      </c>
      <c r="AQ40" s="76">
        <f t="shared" si="18"/>
        <v>0.64</v>
      </c>
      <c r="AR40" s="76"/>
      <c r="AS40" s="76" t="str">
        <f t="shared" si="19"/>
        <v/>
      </c>
      <c r="AT40" s="76" t="str">
        <f t="shared" si="20"/>
        <v/>
      </c>
      <c r="AU40" s="76"/>
      <c r="AV40" s="76" t="str">
        <f t="shared" si="21"/>
        <v/>
      </c>
      <c r="AW40" s="76" t="str">
        <f t="shared" si="22"/>
        <v/>
      </c>
    </row>
    <row r="41" spans="1:49" x14ac:dyDescent="0.2">
      <c r="A41" s="74" t="s">
        <v>107</v>
      </c>
      <c r="B41" s="79" t="s">
        <v>113</v>
      </c>
      <c r="C41" s="23" t="s">
        <v>61</v>
      </c>
      <c r="D41" s="79" t="s">
        <v>114</v>
      </c>
      <c r="E41" s="75">
        <v>6301</v>
      </c>
      <c r="F41" s="81" t="s">
        <v>114</v>
      </c>
      <c r="G41" s="126">
        <f>VLOOKUP(F41,[11]BPU_25_INDICADOR!$F$2:$G$118,2,FALSE)</f>
        <v>6301</v>
      </c>
      <c r="H41" s="76"/>
      <c r="I41" s="76" t="str">
        <f t="shared" si="0"/>
        <v/>
      </c>
      <c r="J41" s="76" t="str">
        <f t="shared" si="1"/>
        <v/>
      </c>
      <c r="K41" s="76"/>
      <c r="L41" s="76" t="str">
        <f t="shared" si="2"/>
        <v/>
      </c>
      <c r="M41" s="76" t="str">
        <f t="shared" si="3"/>
        <v/>
      </c>
      <c r="N41" s="76"/>
      <c r="O41" s="76" t="str">
        <f t="shared" si="4"/>
        <v/>
      </c>
      <c r="P41" s="76" t="str">
        <f t="shared" si="5"/>
        <v/>
      </c>
      <c r="Q41" s="76"/>
      <c r="R41" s="76" t="str">
        <f t="shared" si="6"/>
        <v/>
      </c>
      <c r="S41" s="76" t="str">
        <f t="shared" si="7"/>
        <v/>
      </c>
      <c r="T41" s="76"/>
      <c r="U41" s="76"/>
      <c r="V41" s="76"/>
      <c r="W41" s="76">
        <v>1.25</v>
      </c>
      <c r="X41" s="76">
        <f t="shared" si="8"/>
        <v>6.9312325485336412</v>
      </c>
      <c r="Y41" s="76">
        <f t="shared" si="9"/>
        <v>0.28000000000000003</v>
      </c>
      <c r="Z41" s="134">
        <v>8.57</v>
      </c>
      <c r="AA41" s="76">
        <f t="shared" si="23"/>
        <v>8.0238026682023218</v>
      </c>
      <c r="AB41" s="76">
        <f t="shared" si="24"/>
        <v>0.18</v>
      </c>
      <c r="AC41" s="76"/>
      <c r="AD41" s="76" t="str">
        <f t="shared" si="10"/>
        <v/>
      </c>
      <c r="AE41" s="76" t="str">
        <f t="shared" si="11"/>
        <v/>
      </c>
      <c r="AF41" s="76"/>
      <c r="AG41" s="76" t="str">
        <f t="shared" si="12"/>
        <v/>
      </c>
      <c r="AH41" s="76" t="str">
        <f t="shared" si="13"/>
        <v/>
      </c>
      <c r="AI41" s="76"/>
      <c r="AJ41" s="76" t="str">
        <f t="shared" si="14"/>
        <v/>
      </c>
      <c r="AK41" s="76" t="str">
        <f t="shared" si="15"/>
        <v/>
      </c>
      <c r="AL41" s="20">
        <v>13.008130081300813</v>
      </c>
      <c r="AM41" s="76">
        <f t="shared" si="25"/>
        <v>78.378192252510757</v>
      </c>
      <c r="AN41" s="76">
        <f t="shared" si="16"/>
        <v>0.16000000000000003</v>
      </c>
      <c r="AO41" s="20">
        <v>483.90243902439022</v>
      </c>
      <c r="AP41" s="76">
        <f t="shared" si="17"/>
        <v>36.164533348961356</v>
      </c>
      <c r="AQ41" s="76">
        <f t="shared" si="18"/>
        <v>0.16000000000000003</v>
      </c>
      <c r="AR41" s="76"/>
      <c r="AS41" s="76" t="str">
        <f t="shared" si="19"/>
        <v/>
      </c>
      <c r="AT41" s="76" t="str">
        <f t="shared" si="20"/>
        <v/>
      </c>
      <c r="AU41" s="76"/>
      <c r="AV41" s="76" t="str">
        <f t="shared" si="21"/>
        <v/>
      </c>
      <c r="AW41" s="76" t="str">
        <f t="shared" si="22"/>
        <v/>
      </c>
    </row>
    <row r="42" spans="1:49" x14ac:dyDescent="0.2">
      <c r="A42" s="74" t="s">
        <v>115</v>
      </c>
      <c r="B42" s="74" t="s">
        <v>116</v>
      </c>
      <c r="C42" s="23" t="s">
        <v>61</v>
      </c>
      <c r="D42" s="74" t="s">
        <v>117</v>
      </c>
      <c r="E42" s="75">
        <v>7001</v>
      </c>
      <c r="F42" s="74" t="s">
        <v>116</v>
      </c>
      <c r="G42" s="126">
        <f>VLOOKUP(F42,[11]BPU_25_INDICADOR!$F$2:$G$118,2,FALSE)</f>
        <v>7101</v>
      </c>
      <c r="H42" s="76">
        <v>270.39</v>
      </c>
      <c r="I42" s="76">
        <f t="shared" si="0"/>
        <v>98.81875595830607</v>
      </c>
      <c r="J42" s="76" t="str">
        <f t="shared" si="1"/>
        <v>Nula</v>
      </c>
      <c r="K42" s="76">
        <v>6.4</v>
      </c>
      <c r="L42" s="76">
        <f t="shared" si="2"/>
        <v>21.363482956463045</v>
      </c>
      <c r="M42" s="76">
        <f t="shared" si="3"/>
        <v>0.52</v>
      </c>
      <c r="N42" s="76"/>
      <c r="O42" s="76" t="str">
        <f t="shared" si="4"/>
        <v/>
      </c>
      <c r="P42" s="76" t="str">
        <f t="shared" si="5"/>
        <v/>
      </c>
      <c r="Q42" s="76"/>
      <c r="R42" s="76" t="str">
        <f t="shared" si="6"/>
        <v/>
      </c>
      <c r="S42" s="76" t="str">
        <f t="shared" si="7"/>
        <v/>
      </c>
      <c r="T42" s="76"/>
      <c r="U42" s="76"/>
      <c r="V42" s="76"/>
      <c r="W42" s="76">
        <v>4.68</v>
      </c>
      <c r="X42" s="76">
        <f t="shared" si="8"/>
        <v>28.10987883699763</v>
      </c>
      <c r="Y42" s="76">
        <f t="shared" si="9"/>
        <v>0.81</v>
      </c>
      <c r="Z42" s="134">
        <v>12.33</v>
      </c>
      <c r="AA42" s="76">
        <f t="shared" si="23"/>
        <v>11.63259429887705</v>
      </c>
      <c r="AB42" s="76">
        <f t="shared" si="24"/>
        <v>0.32</v>
      </c>
      <c r="AC42" s="76"/>
      <c r="AD42" s="76" t="str">
        <f t="shared" si="10"/>
        <v/>
      </c>
      <c r="AE42" s="76" t="str">
        <f t="shared" si="11"/>
        <v/>
      </c>
      <c r="AF42" s="76"/>
      <c r="AG42" s="76" t="str">
        <f t="shared" si="12"/>
        <v/>
      </c>
      <c r="AH42" s="76" t="str">
        <f t="shared" si="13"/>
        <v/>
      </c>
      <c r="AI42" s="76"/>
      <c r="AJ42" s="76" t="str">
        <f t="shared" si="14"/>
        <v/>
      </c>
      <c r="AK42" s="76" t="str">
        <f t="shared" si="15"/>
        <v/>
      </c>
      <c r="AL42" s="20">
        <v>7.7362123504332283</v>
      </c>
      <c r="AM42" s="76">
        <f t="shared" si="25"/>
        <v>87.141049859635771</v>
      </c>
      <c r="AN42" s="76">
        <f t="shared" si="16"/>
        <v>0.39</v>
      </c>
      <c r="AO42" s="20">
        <v>330.07839361848437</v>
      </c>
      <c r="AP42" s="76">
        <f t="shared" si="17"/>
        <v>58.859394750258311</v>
      </c>
      <c r="AQ42" s="76">
        <f t="shared" si="18"/>
        <v>0.43000000000000005</v>
      </c>
      <c r="AR42" s="76"/>
      <c r="AS42" s="76" t="str">
        <f t="shared" si="19"/>
        <v/>
      </c>
      <c r="AT42" s="76" t="str">
        <f t="shared" si="20"/>
        <v/>
      </c>
      <c r="AU42" s="76"/>
      <c r="AV42" s="76" t="str">
        <f t="shared" si="21"/>
        <v/>
      </c>
      <c r="AW42" s="76" t="str">
        <f t="shared" si="22"/>
        <v/>
      </c>
    </row>
    <row r="43" spans="1:49" x14ac:dyDescent="0.2">
      <c r="A43" s="74" t="s">
        <v>115</v>
      </c>
      <c r="B43" s="79" t="s">
        <v>116</v>
      </c>
      <c r="C43" s="23" t="s">
        <v>61</v>
      </c>
      <c r="D43" s="79" t="s">
        <v>118</v>
      </c>
      <c r="E43" s="75">
        <v>7102</v>
      </c>
      <c r="F43" s="79" t="s">
        <v>118</v>
      </c>
      <c r="G43" s="126">
        <f>VLOOKUP(F43,[11]BPU_25_INDICADOR!$F$2:$G$118,2,FALSE)</f>
        <v>7102</v>
      </c>
      <c r="H43" s="76"/>
      <c r="I43" s="76" t="str">
        <f t="shared" si="0"/>
        <v/>
      </c>
      <c r="J43" s="76" t="str">
        <f t="shared" si="1"/>
        <v/>
      </c>
      <c r="K43" s="76"/>
      <c r="L43" s="76" t="str">
        <f t="shared" si="2"/>
        <v/>
      </c>
      <c r="M43" s="76" t="str">
        <f t="shared" si="3"/>
        <v/>
      </c>
      <c r="N43" s="76"/>
      <c r="O43" s="76" t="str">
        <f t="shared" si="4"/>
        <v/>
      </c>
      <c r="P43" s="76" t="str">
        <f t="shared" si="5"/>
        <v/>
      </c>
      <c r="Q43" s="76"/>
      <c r="R43" s="76" t="str">
        <f t="shared" si="6"/>
        <v/>
      </c>
      <c r="S43" s="76" t="str">
        <f t="shared" si="7"/>
        <v/>
      </c>
      <c r="T43" s="76"/>
      <c r="U43" s="76"/>
      <c r="V43" s="76"/>
      <c r="W43" s="76">
        <v>0.49</v>
      </c>
      <c r="X43" s="76">
        <f t="shared" si="8"/>
        <v>2.2385878898652347</v>
      </c>
      <c r="Y43" s="76">
        <f t="shared" si="9"/>
        <v>7.0000000000000007E-2</v>
      </c>
      <c r="Z43" s="134">
        <v>5.32</v>
      </c>
      <c r="AA43" s="76">
        <f t="shared" si="23"/>
        <v>4.904501391688262</v>
      </c>
      <c r="AB43" s="76">
        <f t="shared" si="24"/>
        <v>0.11</v>
      </c>
      <c r="AC43" s="76"/>
      <c r="AD43" s="76" t="str">
        <f t="shared" si="10"/>
        <v/>
      </c>
      <c r="AE43" s="76" t="str">
        <f t="shared" si="11"/>
        <v/>
      </c>
      <c r="AF43" s="76"/>
      <c r="AG43" s="76" t="str">
        <f t="shared" si="12"/>
        <v/>
      </c>
      <c r="AH43" s="76" t="str">
        <f t="shared" si="13"/>
        <v/>
      </c>
      <c r="AI43" s="76"/>
      <c r="AJ43" s="76" t="str">
        <f t="shared" si="14"/>
        <v/>
      </c>
      <c r="AK43" s="76" t="str">
        <f t="shared" si="15"/>
        <v/>
      </c>
      <c r="AL43" s="20">
        <v>14.019065929664343</v>
      </c>
      <c r="AM43" s="76">
        <f t="shared" si="25"/>
        <v>76.697838472086744</v>
      </c>
      <c r="AN43" s="76">
        <f t="shared" si="16"/>
        <v>0.12</v>
      </c>
      <c r="AO43" s="20">
        <v>296.40310822718897</v>
      </c>
      <c r="AP43" s="76">
        <f t="shared" si="17"/>
        <v>63.827772305196973</v>
      </c>
      <c r="AQ43" s="76">
        <f t="shared" si="18"/>
        <v>0.5</v>
      </c>
      <c r="AR43" s="76"/>
      <c r="AS43" s="76" t="str">
        <f t="shared" si="19"/>
        <v/>
      </c>
      <c r="AT43" s="76" t="str">
        <f t="shared" si="20"/>
        <v/>
      </c>
      <c r="AU43" s="76"/>
      <c r="AV43" s="76" t="str">
        <f t="shared" si="21"/>
        <v/>
      </c>
      <c r="AW43" s="76" t="str">
        <f t="shared" si="22"/>
        <v/>
      </c>
    </row>
    <row r="44" spans="1:49" x14ac:dyDescent="0.2">
      <c r="A44" s="74" t="s">
        <v>115</v>
      </c>
      <c r="B44" s="74" t="s">
        <v>116</v>
      </c>
      <c r="C44" s="23" t="s">
        <v>61</v>
      </c>
      <c r="D44" s="74" t="s">
        <v>117</v>
      </c>
      <c r="E44" s="75">
        <v>7001</v>
      </c>
      <c r="F44" s="74" t="s">
        <v>115</v>
      </c>
      <c r="G44" s="126">
        <f>VLOOKUP(F44,[11]BPU_25_INDICADOR!$F$2:$G$118,2,FALSE)</f>
        <v>7105</v>
      </c>
      <c r="H44" s="76">
        <v>222.14</v>
      </c>
      <c r="I44" s="76">
        <f t="shared" si="0"/>
        <v>99.326461508027535</v>
      </c>
      <c r="J44" s="76" t="str">
        <f t="shared" si="1"/>
        <v>Nula</v>
      </c>
      <c r="K44" s="76">
        <v>1.96</v>
      </c>
      <c r="L44" s="76">
        <f t="shared" si="2"/>
        <v>6.3786702666216675</v>
      </c>
      <c r="M44" s="76">
        <f t="shared" si="3"/>
        <v>7.0000000000000007E-2</v>
      </c>
      <c r="N44" s="76"/>
      <c r="O44" s="76" t="str">
        <f t="shared" si="4"/>
        <v/>
      </c>
      <c r="P44" s="76" t="str">
        <f t="shared" si="5"/>
        <v/>
      </c>
      <c r="Q44" s="76"/>
      <c r="R44" s="76" t="str">
        <f t="shared" si="6"/>
        <v/>
      </c>
      <c r="S44" s="76" t="str">
        <f t="shared" si="7"/>
        <v/>
      </c>
      <c r="T44" s="76"/>
      <c r="U44" s="76"/>
      <c r="V44" s="76"/>
      <c r="W44" s="76">
        <v>0.5</v>
      </c>
      <c r="X44" s="76">
        <f t="shared" si="8"/>
        <v>2.3003332143213981</v>
      </c>
      <c r="Y44" s="76">
        <f t="shared" si="9"/>
        <v>0.08</v>
      </c>
      <c r="Z44" s="134">
        <v>11.92</v>
      </c>
      <c r="AA44" s="76">
        <f t="shared" si="23"/>
        <v>11.239082445532199</v>
      </c>
      <c r="AB44" s="76">
        <f t="shared" si="24"/>
        <v>0.3</v>
      </c>
      <c r="AC44" s="76"/>
      <c r="AD44" s="76" t="str">
        <f t="shared" si="10"/>
        <v/>
      </c>
      <c r="AE44" s="76" t="str">
        <f t="shared" si="11"/>
        <v/>
      </c>
      <c r="AF44" s="76"/>
      <c r="AG44" s="76" t="str">
        <f t="shared" si="12"/>
        <v/>
      </c>
      <c r="AH44" s="76" t="str">
        <f t="shared" si="13"/>
        <v/>
      </c>
      <c r="AI44" s="76"/>
      <c r="AJ44" s="76" t="str">
        <f t="shared" si="14"/>
        <v/>
      </c>
      <c r="AK44" s="76" t="str">
        <f t="shared" si="15"/>
        <v/>
      </c>
      <c r="AL44" s="20">
        <v>18.234532557757884</v>
      </c>
      <c r="AM44" s="76">
        <f t="shared" si="25"/>
        <v>69.690989030319741</v>
      </c>
      <c r="AN44" s="76">
        <f t="shared" si="16"/>
        <v>7.999999999999996E-2</v>
      </c>
      <c r="AO44" s="20">
        <v>392.04244999179446</v>
      </c>
      <c r="AP44" s="76">
        <f t="shared" si="17"/>
        <v>49.717354131422574</v>
      </c>
      <c r="AQ44" s="76">
        <f t="shared" si="18"/>
        <v>0.28000000000000003</v>
      </c>
      <c r="AR44" s="76"/>
      <c r="AS44" s="76" t="str">
        <f t="shared" si="19"/>
        <v/>
      </c>
      <c r="AT44" s="76" t="str">
        <f t="shared" si="20"/>
        <v/>
      </c>
      <c r="AU44" s="76"/>
      <c r="AV44" s="76" t="str">
        <f t="shared" si="21"/>
        <v/>
      </c>
      <c r="AW44" s="76" t="str">
        <f t="shared" si="22"/>
        <v/>
      </c>
    </row>
    <row r="45" spans="1:49" x14ac:dyDescent="0.2">
      <c r="A45" s="74" t="s">
        <v>115</v>
      </c>
      <c r="B45" s="74" t="s">
        <v>119</v>
      </c>
      <c r="C45" s="23" t="s">
        <v>61</v>
      </c>
      <c r="D45" s="74" t="s">
        <v>120</v>
      </c>
      <c r="E45" s="75">
        <v>7301</v>
      </c>
      <c r="F45" s="80" t="s">
        <v>119</v>
      </c>
      <c r="G45" s="126">
        <f>VLOOKUP(F45,[11]BPU_25_INDICADOR!$F$2:$G$118,2,FALSE)</f>
        <v>7301</v>
      </c>
      <c r="H45" s="76"/>
      <c r="I45" s="76" t="str">
        <f t="shared" si="0"/>
        <v/>
      </c>
      <c r="J45" s="76" t="str">
        <f t="shared" si="1"/>
        <v/>
      </c>
      <c r="K45" s="76"/>
      <c r="L45" s="76" t="str">
        <f t="shared" si="2"/>
        <v/>
      </c>
      <c r="M45" s="76" t="str">
        <f t="shared" si="3"/>
        <v/>
      </c>
      <c r="N45" s="76"/>
      <c r="O45" s="76" t="str">
        <f t="shared" si="4"/>
        <v/>
      </c>
      <c r="P45" s="76" t="str">
        <f t="shared" si="5"/>
        <v/>
      </c>
      <c r="Q45" s="76">
        <v>3.59</v>
      </c>
      <c r="R45" s="76">
        <f t="shared" si="6"/>
        <v>17.000955109837633</v>
      </c>
      <c r="S45" s="76">
        <f t="shared" si="7"/>
        <v>0.88</v>
      </c>
      <c r="T45" s="76"/>
      <c r="U45" s="76"/>
      <c r="V45" s="76"/>
      <c r="W45" s="76">
        <v>3.69</v>
      </c>
      <c r="X45" s="76">
        <f t="shared" si="8"/>
        <v>21.997091715837474</v>
      </c>
      <c r="Y45" s="76">
        <f t="shared" si="9"/>
        <v>0.71</v>
      </c>
      <c r="Z45" s="134">
        <v>16.64</v>
      </c>
      <c r="AA45" s="76">
        <f t="shared" si="23"/>
        <v>15.769267684038773</v>
      </c>
      <c r="AB45" s="76">
        <f t="shared" si="24"/>
        <v>0.42</v>
      </c>
      <c r="AC45" s="76"/>
      <c r="AD45" s="76" t="str">
        <f t="shared" si="10"/>
        <v/>
      </c>
      <c r="AE45" s="76" t="str">
        <f t="shared" si="11"/>
        <v/>
      </c>
      <c r="AF45" s="76"/>
      <c r="AG45" s="76" t="str">
        <f t="shared" si="12"/>
        <v/>
      </c>
      <c r="AH45" s="76" t="str">
        <f t="shared" si="13"/>
        <v/>
      </c>
      <c r="AI45" s="76"/>
      <c r="AJ45" s="76" t="str">
        <f t="shared" si="14"/>
        <v/>
      </c>
      <c r="AK45" s="76" t="str">
        <f t="shared" si="15"/>
        <v/>
      </c>
      <c r="AL45" s="20">
        <v>8.1866557511256648</v>
      </c>
      <c r="AM45" s="76">
        <f t="shared" si="25"/>
        <v>86.392333437673074</v>
      </c>
      <c r="AN45" s="76">
        <f t="shared" si="16"/>
        <v>0.36</v>
      </c>
      <c r="AO45" s="20">
        <v>646.74580433892754</v>
      </c>
      <c r="AP45" s="76">
        <f t="shared" si="17"/>
        <v>12.138981321759887</v>
      </c>
      <c r="AQ45" s="76">
        <f t="shared" si="18"/>
        <v>4.0000000000000036E-2</v>
      </c>
      <c r="AR45" s="76"/>
      <c r="AS45" s="76" t="str">
        <f t="shared" si="19"/>
        <v/>
      </c>
      <c r="AT45" s="76" t="str">
        <f t="shared" si="20"/>
        <v/>
      </c>
      <c r="AU45" s="76"/>
      <c r="AV45" s="76" t="str">
        <f t="shared" si="21"/>
        <v/>
      </c>
      <c r="AW45" s="76" t="str">
        <f t="shared" si="22"/>
        <v/>
      </c>
    </row>
    <row r="46" spans="1:49" x14ac:dyDescent="0.2">
      <c r="A46" s="74" t="s">
        <v>115</v>
      </c>
      <c r="B46" s="74" t="s">
        <v>119</v>
      </c>
      <c r="C46" s="23" t="s">
        <v>61</v>
      </c>
      <c r="D46" s="74" t="s">
        <v>120</v>
      </c>
      <c r="E46" s="75">
        <v>7301</v>
      </c>
      <c r="F46" s="80" t="s">
        <v>121</v>
      </c>
      <c r="G46" s="126">
        <f>VLOOKUP(F46,[11]BPU_25_INDICADOR!$F$2:$G$118,2,FALSE)</f>
        <v>7305</v>
      </c>
      <c r="H46" s="76"/>
      <c r="I46" s="76" t="str">
        <f t="shared" si="0"/>
        <v/>
      </c>
      <c r="J46" s="76" t="str">
        <f t="shared" si="1"/>
        <v/>
      </c>
      <c r="K46" s="76"/>
      <c r="L46" s="76" t="str">
        <f t="shared" si="2"/>
        <v/>
      </c>
      <c r="M46" s="76" t="str">
        <f t="shared" si="3"/>
        <v/>
      </c>
      <c r="N46" s="76"/>
      <c r="O46" s="76" t="str">
        <f t="shared" si="4"/>
        <v/>
      </c>
      <c r="P46" s="76" t="str">
        <f t="shared" si="5"/>
        <v/>
      </c>
      <c r="Q46" s="76"/>
      <c r="R46" s="76" t="str">
        <f t="shared" si="6"/>
        <v/>
      </c>
      <c r="S46" s="76" t="str">
        <f t="shared" si="7"/>
        <v/>
      </c>
      <c r="T46" s="76"/>
      <c r="U46" s="76"/>
      <c r="V46" s="76"/>
      <c r="W46" s="76"/>
      <c r="X46" s="76" t="str">
        <f t="shared" si="8"/>
        <v/>
      </c>
      <c r="Y46" s="76" t="str">
        <f t="shared" si="9"/>
        <v/>
      </c>
      <c r="Z46" s="134">
        <v>6.43</v>
      </c>
      <c r="AA46" s="76">
        <f t="shared" si="23"/>
        <v>5.9698627507438324</v>
      </c>
      <c r="AB46" s="76">
        <f t="shared" si="24"/>
        <v>0.14000000000000001</v>
      </c>
      <c r="AC46" s="76"/>
      <c r="AD46" s="76" t="str">
        <f t="shared" si="10"/>
        <v/>
      </c>
      <c r="AE46" s="76" t="str">
        <f t="shared" si="11"/>
        <v/>
      </c>
      <c r="AF46" s="76"/>
      <c r="AG46" s="76" t="str">
        <f t="shared" si="12"/>
        <v/>
      </c>
      <c r="AH46" s="76" t="str">
        <f t="shared" si="13"/>
        <v/>
      </c>
      <c r="AI46" s="76"/>
      <c r="AJ46" s="76" t="str">
        <f t="shared" si="14"/>
        <v/>
      </c>
      <c r="AK46" s="76" t="str">
        <f t="shared" si="15"/>
        <v/>
      </c>
      <c r="AL46" s="20">
        <v>54.844606946983546</v>
      </c>
      <c r="AM46" s="76">
        <f t="shared" si="25"/>
        <v>8.8385847940638769</v>
      </c>
      <c r="AN46" s="76">
        <f t="shared" si="16"/>
        <v>2.0000000000000018E-2</v>
      </c>
      <c r="AO46" s="20">
        <v>557.58683729433278</v>
      </c>
      <c r="AP46" s="76">
        <f t="shared" si="17"/>
        <v>25.293299259637976</v>
      </c>
      <c r="AQ46" s="76">
        <f t="shared" si="18"/>
        <v>6.0000000000000053E-2</v>
      </c>
      <c r="AR46" s="76"/>
      <c r="AS46" s="76" t="str">
        <f t="shared" si="19"/>
        <v/>
      </c>
      <c r="AT46" s="76" t="str">
        <f t="shared" si="20"/>
        <v/>
      </c>
      <c r="AU46" s="76"/>
      <c r="AV46" s="76" t="str">
        <f t="shared" si="21"/>
        <v/>
      </c>
      <c r="AW46" s="76" t="str">
        <f t="shared" si="22"/>
        <v/>
      </c>
    </row>
    <row r="47" spans="1:49" x14ac:dyDescent="0.2">
      <c r="A47" s="74" t="s">
        <v>115</v>
      </c>
      <c r="B47" s="74" t="s">
        <v>119</v>
      </c>
      <c r="C47" s="23" t="s">
        <v>61</v>
      </c>
      <c r="D47" s="74" t="s">
        <v>120</v>
      </c>
      <c r="E47" s="75">
        <v>7301</v>
      </c>
      <c r="F47" s="80" t="s">
        <v>122</v>
      </c>
      <c r="G47" s="126">
        <f>VLOOKUP(F47,[11]BPU_25_INDICADOR!$F$2:$G$118,2,FALSE)</f>
        <v>7306</v>
      </c>
      <c r="H47" s="76"/>
      <c r="I47" s="76" t="str">
        <f t="shared" si="0"/>
        <v/>
      </c>
      <c r="J47" s="76" t="str">
        <f t="shared" si="1"/>
        <v/>
      </c>
      <c r="K47" s="76"/>
      <c r="L47" s="76" t="str">
        <f t="shared" si="2"/>
        <v/>
      </c>
      <c r="M47" s="76" t="str">
        <f t="shared" si="3"/>
        <v/>
      </c>
      <c r="N47" s="76"/>
      <c r="O47" s="76" t="str">
        <f t="shared" si="4"/>
        <v/>
      </c>
      <c r="P47" s="76" t="str">
        <f t="shared" si="5"/>
        <v/>
      </c>
      <c r="Q47" s="76"/>
      <c r="R47" s="76" t="str">
        <f t="shared" si="6"/>
        <v/>
      </c>
      <c r="S47" s="76" t="str">
        <f t="shared" si="7"/>
        <v/>
      </c>
      <c r="T47" s="76"/>
      <c r="U47" s="76"/>
      <c r="V47" s="76"/>
      <c r="W47" s="76"/>
      <c r="X47" s="76" t="str">
        <f t="shared" si="8"/>
        <v/>
      </c>
      <c r="Y47" s="76" t="str">
        <f t="shared" si="9"/>
        <v/>
      </c>
      <c r="Z47" s="134">
        <v>17.5</v>
      </c>
      <c r="AA47" s="76">
        <f t="shared" si="23"/>
        <v>16.594682791054801</v>
      </c>
      <c r="AB47" s="76">
        <f t="shared" si="24"/>
        <v>0.45</v>
      </c>
      <c r="AC47" s="76"/>
      <c r="AD47" s="76" t="str">
        <f t="shared" si="10"/>
        <v/>
      </c>
      <c r="AE47" s="76" t="str">
        <f t="shared" si="11"/>
        <v/>
      </c>
      <c r="AF47" s="76"/>
      <c r="AG47" s="76" t="str">
        <f t="shared" si="12"/>
        <v/>
      </c>
      <c r="AH47" s="76" t="str">
        <f t="shared" si="13"/>
        <v/>
      </c>
      <c r="AI47" s="76"/>
      <c r="AJ47" s="76" t="str">
        <f t="shared" si="14"/>
        <v/>
      </c>
      <c r="AK47" s="76" t="str">
        <f t="shared" si="15"/>
        <v/>
      </c>
      <c r="AL47" s="20">
        <v>31.804592583169011</v>
      </c>
      <c r="AM47" s="76">
        <f t="shared" si="25"/>
        <v>47.135154551611365</v>
      </c>
      <c r="AN47" s="76">
        <f t="shared" si="16"/>
        <v>5.0000000000000044E-2</v>
      </c>
      <c r="AO47" s="20">
        <v>470.70797023090131</v>
      </c>
      <c r="AP47" s="76">
        <f t="shared" si="17"/>
        <v>38.111216260217518</v>
      </c>
      <c r="AQ47" s="76">
        <f t="shared" si="18"/>
        <v>0.17000000000000004</v>
      </c>
      <c r="AR47" s="76"/>
      <c r="AS47" s="76" t="str">
        <f t="shared" si="19"/>
        <v/>
      </c>
      <c r="AT47" s="76" t="str">
        <f t="shared" si="20"/>
        <v/>
      </c>
      <c r="AU47" s="76"/>
      <c r="AV47" s="76" t="str">
        <f t="shared" si="21"/>
        <v/>
      </c>
      <c r="AW47" s="76" t="str">
        <f t="shared" si="22"/>
        <v/>
      </c>
    </row>
    <row r="48" spans="1:49" x14ac:dyDescent="0.2">
      <c r="A48" s="74" t="s">
        <v>115</v>
      </c>
      <c r="B48" s="79" t="s">
        <v>123</v>
      </c>
      <c r="C48" s="23" t="s">
        <v>61</v>
      </c>
      <c r="D48" s="79" t="s">
        <v>123</v>
      </c>
      <c r="E48" s="75">
        <v>7401</v>
      </c>
      <c r="F48" s="81" t="s">
        <v>123</v>
      </c>
      <c r="G48" s="126">
        <f>VLOOKUP(F48,[11]BPU_25_INDICADOR!$F$2:$G$118,2,FALSE)</f>
        <v>7401</v>
      </c>
      <c r="H48" s="76"/>
      <c r="I48" s="76" t="str">
        <f t="shared" si="0"/>
        <v/>
      </c>
      <c r="J48" s="76" t="str">
        <f t="shared" si="1"/>
        <v/>
      </c>
      <c r="K48" s="76"/>
      <c r="L48" s="76" t="str">
        <f t="shared" si="2"/>
        <v/>
      </c>
      <c r="M48" s="76" t="str">
        <f t="shared" si="3"/>
        <v/>
      </c>
      <c r="N48" s="76"/>
      <c r="O48" s="76" t="str">
        <f t="shared" si="4"/>
        <v/>
      </c>
      <c r="P48" s="76" t="str">
        <f t="shared" si="5"/>
        <v/>
      </c>
      <c r="Q48" s="76"/>
      <c r="R48" s="76" t="str">
        <f t="shared" si="6"/>
        <v/>
      </c>
      <c r="S48" s="76" t="str">
        <f t="shared" si="7"/>
        <v/>
      </c>
      <c r="T48" s="76"/>
      <c r="U48" s="76"/>
      <c r="V48" s="76"/>
      <c r="W48" s="76">
        <v>2.75</v>
      </c>
      <c r="X48" s="76">
        <f t="shared" si="8"/>
        <v>16.193031216958129</v>
      </c>
      <c r="Y48" s="76">
        <f t="shared" si="9"/>
        <v>0.61</v>
      </c>
      <c r="Z48" s="134">
        <v>14.5</v>
      </c>
      <c r="AA48" s="76">
        <f t="shared" si="23"/>
        <v>13.715327766580284</v>
      </c>
      <c r="AB48" s="76">
        <f t="shared" si="24"/>
        <v>0.34</v>
      </c>
      <c r="AC48" s="76"/>
      <c r="AD48" s="76" t="str">
        <f t="shared" si="10"/>
        <v/>
      </c>
      <c r="AE48" s="76" t="str">
        <f t="shared" si="11"/>
        <v/>
      </c>
      <c r="AF48" s="76"/>
      <c r="AG48" s="76" t="str">
        <f t="shared" si="12"/>
        <v/>
      </c>
      <c r="AH48" s="76" t="str">
        <f t="shared" si="13"/>
        <v/>
      </c>
      <c r="AI48" s="76"/>
      <c r="AJ48" s="76" t="str">
        <f t="shared" si="14"/>
        <v/>
      </c>
      <c r="AK48" s="76" t="str">
        <f t="shared" si="15"/>
        <v/>
      </c>
      <c r="AL48" s="20">
        <v>7.0667097399450816</v>
      </c>
      <c r="AM48" s="76">
        <f t="shared" si="25"/>
        <v>88.253881345786567</v>
      </c>
      <c r="AN48" s="76">
        <f t="shared" si="16"/>
        <v>0.45999999999999996</v>
      </c>
      <c r="AO48" s="20">
        <v>533.03182038442901</v>
      </c>
      <c r="AP48" s="76">
        <f t="shared" si="17"/>
        <v>28.916092458232225</v>
      </c>
      <c r="AQ48" s="76">
        <f t="shared" si="18"/>
        <v>8.9999999999999969E-2</v>
      </c>
      <c r="AR48" s="76"/>
      <c r="AS48" s="76" t="str">
        <f t="shared" si="19"/>
        <v/>
      </c>
      <c r="AT48" s="76" t="str">
        <f t="shared" si="20"/>
        <v/>
      </c>
      <c r="AU48" s="76"/>
      <c r="AV48" s="76" t="str">
        <f t="shared" si="21"/>
        <v/>
      </c>
      <c r="AW48" s="76" t="str">
        <f t="shared" si="22"/>
        <v/>
      </c>
    </row>
    <row r="49" spans="1:49" x14ac:dyDescent="0.2">
      <c r="A49" s="74" t="s">
        <v>124</v>
      </c>
      <c r="B49" s="74" t="s">
        <v>125</v>
      </c>
      <c r="C49" s="23" t="s">
        <v>126</v>
      </c>
      <c r="D49" s="74" t="s">
        <v>126</v>
      </c>
      <c r="E49" s="75">
        <v>8001</v>
      </c>
      <c r="F49" s="74" t="s">
        <v>125</v>
      </c>
      <c r="G49" s="126">
        <f>VLOOKUP(F49,[11]BPU_25_INDICADOR!$F$2:$G$118,2,FALSE)</f>
        <v>8101</v>
      </c>
      <c r="H49" s="76">
        <v>257.12</v>
      </c>
      <c r="I49" s="76">
        <f t="shared" si="0"/>
        <v>98.958388137472966</v>
      </c>
      <c r="J49" s="76" t="str">
        <f t="shared" si="1"/>
        <v>Nula</v>
      </c>
      <c r="K49" s="76">
        <v>29.05</v>
      </c>
      <c r="L49" s="76">
        <f t="shared" si="2"/>
        <v>97.806277421532229</v>
      </c>
      <c r="M49" s="76">
        <f t="shared" si="3"/>
        <v>0.96</v>
      </c>
      <c r="N49" s="76"/>
      <c r="O49" s="76" t="str">
        <f t="shared" si="4"/>
        <v/>
      </c>
      <c r="P49" s="76" t="str">
        <f t="shared" si="5"/>
        <v/>
      </c>
      <c r="Q49" s="76"/>
      <c r="R49" s="76" t="str">
        <f t="shared" si="6"/>
        <v/>
      </c>
      <c r="S49" s="76" t="str">
        <f t="shared" si="7"/>
        <v/>
      </c>
      <c r="T49" s="76"/>
      <c r="U49" s="76"/>
      <c r="V49" s="76"/>
      <c r="W49" s="76">
        <v>4.29</v>
      </c>
      <c r="X49" s="76">
        <f t="shared" si="8"/>
        <v>25.701811183207269</v>
      </c>
      <c r="Y49" s="76">
        <f t="shared" si="9"/>
        <v>0.74</v>
      </c>
      <c r="Z49" s="134">
        <v>26.96</v>
      </c>
      <c r="AA49" s="76">
        <f t="shared" si="23"/>
        <v>25.674248968231112</v>
      </c>
      <c r="AB49" s="76">
        <f t="shared" si="24"/>
        <v>0.64</v>
      </c>
      <c r="AC49" s="76"/>
      <c r="AD49" s="76" t="str">
        <f t="shared" si="10"/>
        <v/>
      </c>
      <c r="AE49" s="76" t="str">
        <f t="shared" si="11"/>
        <v/>
      </c>
      <c r="AF49" s="76"/>
      <c r="AG49" s="76" t="str">
        <f t="shared" si="12"/>
        <v/>
      </c>
      <c r="AH49" s="76" t="str">
        <f t="shared" si="13"/>
        <v/>
      </c>
      <c r="AI49" s="76"/>
      <c r="AJ49" s="76" t="str">
        <f t="shared" si="14"/>
        <v/>
      </c>
      <c r="AK49" s="76" t="str">
        <f t="shared" si="15"/>
        <v/>
      </c>
      <c r="AL49" s="20">
        <v>5.4991539763113364</v>
      </c>
      <c r="AM49" s="76">
        <f t="shared" si="25"/>
        <v>90.859435652433575</v>
      </c>
      <c r="AN49" s="76">
        <f t="shared" si="16"/>
        <v>0.56000000000000005</v>
      </c>
      <c r="AO49" s="20">
        <v>423.01184433164127</v>
      </c>
      <c r="AP49" s="76">
        <f t="shared" si="17"/>
        <v>45.148197791981062</v>
      </c>
      <c r="AQ49" s="76">
        <f t="shared" si="18"/>
        <v>0.19999999999999996</v>
      </c>
      <c r="AR49" s="76"/>
      <c r="AS49" s="76" t="str">
        <f t="shared" si="19"/>
        <v/>
      </c>
      <c r="AT49" s="76" t="str">
        <f t="shared" si="20"/>
        <v/>
      </c>
      <c r="AU49" s="76"/>
      <c r="AV49" s="76" t="str">
        <f t="shared" si="21"/>
        <v/>
      </c>
      <c r="AW49" s="76" t="str">
        <f t="shared" si="22"/>
        <v/>
      </c>
    </row>
    <row r="50" spans="1:49" x14ac:dyDescent="0.2">
      <c r="A50" s="74" t="s">
        <v>124</v>
      </c>
      <c r="B50" s="74" t="s">
        <v>125</v>
      </c>
      <c r="C50" s="23" t="s">
        <v>126</v>
      </c>
      <c r="D50" s="74" t="s">
        <v>126</v>
      </c>
      <c r="E50" s="75">
        <v>8001</v>
      </c>
      <c r="F50" s="74" t="s">
        <v>127</v>
      </c>
      <c r="G50" s="126">
        <f>VLOOKUP(F50,[11]BPU_25_INDICADOR!$F$2:$G$118,2,FALSE)</f>
        <v>8102</v>
      </c>
      <c r="H50" s="76">
        <v>1443.94</v>
      </c>
      <c r="I50" s="76">
        <f t="shared" si="0"/>
        <v>86.470199525650429</v>
      </c>
      <c r="J50" s="76" t="str">
        <f t="shared" si="1"/>
        <v>Media</v>
      </c>
      <c r="K50" s="76">
        <v>0.25</v>
      </c>
      <c r="L50" s="76">
        <f t="shared" si="2"/>
        <v>0.60749240634492074</v>
      </c>
      <c r="M50" s="76">
        <f t="shared" si="3"/>
        <v>0.03</v>
      </c>
      <c r="N50" s="76"/>
      <c r="O50" s="76" t="str">
        <f t="shared" si="4"/>
        <v/>
      </c>
      <c r="P50" s="76" t="str">
        <f t="shared" si="5"/>
        <v/>
      </c>
      <c r="Q50" s="76"/>
      <c r="R50" s="76" t="str">
        <f t="shared" si="6"/>
        <v/>
      </c>
      <c r="S50" s="76" t="str">
        <f t="shared" si="7"/>
        <v/>
      </c>
      <c r="T50" s="76"/>
      <c r="U50" s="76"/>
      <c r="V50" s="76"/>
      <c r="W50" s="76">
        <v>1.81</v>
      </c>
      <c r="X50" s="76">
        <f t="shared" si="8"/>
        <v>10.388970718078783</v>
      </c>
      <c r="Y50" s="76">
        <f t="shared" si="9"/>
        <v>0.39</v>
      </c>
      <c r="Z50" s="134">
        <v>11.27</v>
      </c>
      <c r="AA50" s="76">
        <f t="shared" si="23"/>
        <v>10.615222190229385</v>
      </c>
      <c r="AB50" s="76">
        <f t="shared" si="24"/>
        <v>0.28000000000000003</v>
      </c>
      <c r="AC50" s="76"/>
      <c r="AD50" s="76" t="str">
        <f t="shared" si="10"/>
        <v/>
      </c>
      <c r="AE50" s="76" t="str">
        <f t="shared" si="11"/>
        <v/>
      </c>
      <c r="AF50" s="76"/>
      <c r="AG50" s="76" t="str">
        <f t="shared" si="12"/>
        <v/>
      </c>
      <c r="AH50" s="76" t="str">
        <f t="shared" si="13"/>
        <v/>
      </c>
      <c r="AI50" s="76"/>
      <c r="AJ50" s="76" t="str">
        <f t="shared" si="14"/>
        <v/>
      </c>
      <c r="AK50" s="76" t="str">
        <f t="shared" si="15"/>
        <v/>
      </c>
      <c r="AL50" s="20">
        <v>4.0441949625507547</v>
      </c>
      <c r="AM50" s="76">
        <f t="shared" si="25"/>
        <v>93.277834290776667</v>
      </c>
      <c r="AN50" s="76">
        <f t="shared" si="16"/>
        <v>0.69</v>
      </c>
      <c r="AO50" s="20">
        <v>278.24061342349188</v>
      </c>
      <c r="AP50" s="76">
        <f t="shared" si="17"/>
        <v>66.507426849348349</v>
      </c>
      <c r="AQ50" s="76">
        <f t="shared" si="18"/>
        <v>0.58000000000000007</v>
      </c>
      <c r="AR50" s="76"/>
      <c r="AS50" s="76" t="str">
        <f t="shared" si="19"/>
        <v/>
      </c>
      <c r="AT50" s="76" t="str">
        <f t="shared" si="20"/>
        <v/>
      </c>
      <c r="AU50" s="76"/>
      <c r="AV50" s="76" t="str">
        <f t="shared" si="21"/>
        <v/>
      </c>
      <c r="AW50" s="76" t="str">
        <f t="shared" si="22"/>
        <v/>
      </c>
    </row>
    <row r="51" spans="1:49" x14ac:dyDescent="0.2">
      <c r="A51" s="74" t="s">
        <v>124</v>
      </c>
      <c r="B51" s="74" t="s">
        <v>125</v>
      </c>
      <c r="C51" s="23" t="s">
        <v>126</v>
      </c>
      <c r="D51" s="74" t="s">
        <v>126</v>
      </c>
      <c r="E51" s="75">
        <v>8001</v>
      </c>
      <c r="F51" s="74" t="s">
        <v>128</v>
      </c>
      <c r="G51" s="126">
        <f>VLOOKUP(F51,[11]BPU_25_INDICADOR!$F$2:$G$118,2,FALSE)</f>
        <v>8103</v>
      </c>
      <c r="H51" s="76">
        <v>303.35000000000002</v>
      </c>
      <c r="I51" s="76">
        <f t="shared" si="0"/>
        <v>98.471937825273514</v>
      </c>
      <c r="J51" s="76" t="str">
        <f t="shared" si="1"/>
        <v>Nula</v>
      </c>
      <c r="K51" s="76">
        <v>9.86</v>
      </c>
      <c r="L51" s="76">
        <f t="shared" si="2"/>
        <v>33.040836989537631</v>
      </c>
      <c r="M51" s="76">
        <f t="shared" si="3"/>
        <v>0.81</v>
      </c>
      <c r="N51" s="76"/>
      <c r="O51" s="76" t="str">
        <f t="shared" si="4"/>
        <v/>
      </c>
      <c r="P51" s="76" t="str">
        <f t="shared" si="5"/>
        <v/>
      </c>
      <c r="Q51" s="76"/>
      <c r="R51" s="76" t="str">
        <f t="shared" si="6"/>
        <v/>
      </c>
      <c r="S51" s="76" t="str">
        <f t="shared" si="7"/>
        <v/>
      </c>
      <c r="T51" s="76"/>
      <c r="U51" s="76"/>
      <c r="V51" s="76"/>
      <c r="W51" s="76">
        <v>1.8</v>
      </c>
      <c r="X51" s="76">
        <f t="shared" si="8"/>
        <v>10.327225393622619</v>
      </c>
      <c r="Y51" s="76">
        <f t="shared" si="9"/>
        <v>0.38</v>
      </c>
      <c r="Z51" s="134">
        <v>17.63</v>
      </c>
      <c r="AA51" s="76">
        <f t="shared" si="23"/>
        <v>16.719454842115361</v>
      </c>
      <c r="AB51" s="76">
        <f t="shared" si="24"/>
        <v>0.46</v>
      </c>
      <c r="AC51" s="76"/>
      <c r="AD51" s="76" t="str">
        <f t="shared" si="10"/>
        <v/>
      </c>
      <c r="AE51" s="76" t="str">
        <f t="shared" si="11"/>
        <v/>
      </c>
      <c r="AF51" s="76"/>
      <c r="AG51" s="76" t="str">
        <f t="shared" si="12"/>
        <v/>
      </c>
      <c r="AH51" s="76" t="str">
        <f t="shared" si="13"/>
        <v/>
      </c>
      <c r="AI51" s="76"/>
      <c r="AJ51" s="76" t="str">
        <f t="shared" si="14"/>
        <v/>
      </c>
      <c r="AK51" s="76" t="str">
        <f t="shared" si="15"/>
        <v/>
      </c>
      <c r="AL51" s="20">
        <v>4.4229195692076342</v>
      </c>
      <c r="AM51" s="76">
        <f t="shared" si="25"/>
        <v>92.648327160758811</v>
      </c>
      <c r="AN51" s="76">
        <f t="shared" si="16"/>
        <v>0.64</v>
      </c>
      <c r="AO51" s="20">
        <v>402.4856807978947</v>
      </c>
      <c r="AP51" s="76">
        <f t="shared" si="17"/>
        <v>48.176582822874607</v>
      </c>
      <c r="AQ51" s="76">
        <f t="shared" si="18"/>
        <v>0.24</v>
      </c>
      <c r="AR51" s="76"/>
      <c r="AS51" s="76" t="str">
        <f t="shared" si="19"/>
        <v/>
      </c>
      <c r="AT51" s="76" t="str">
        <f t="shared" si="20"/>
        <v/>
      </c>
      <c r="AU51" s="76"/>
      <c r="AV51" s="76" t="str">
        <f t="shared" si="21"/>
        <v/>
      </c>
      <c r="AW51" s="76" t="str">
        <f t="shared" si="22"/>
        <v/>
      </c>
    </row>
    <row r="52" spans="1:49" x14ac:dyDescent="0.2">
      <c r="A52" s="74" t="s">
        <v>124</v>
      </c>
      <c r="B52" s="74" t="s">
        <v>125</v>
      </c>
      <c r="C52" s="23" t="s">
        <v>126</v>
      </c>
      <c r="D52" s="74" t="s">
        <v>126</v>
      </c>
      <c r="E52" s="75">
        <v>8001</v>
      </c>
      <c r="F52" s="74" t="s">
        <v>129</v>
      </c>
      <c r="G52" s="126">
        <f>VLOOKUP(F52,[11]BPU_25_INDICADOR!$F$2:$G$118,2,FALSE)</f>
        <v>8105</v>
      </c>
      <c r="H52" s="76">
        <v>167.5</v>
      </c>
      <c r="I52" s="76">
        <f t="shared" si="0"/>
        <v>99.901405160603304</v>
      </c>
      <c r="J52" s="76" t="str">
        <f t="shared" si="1"/>
        <v>Nula</v>
      </c>
      <c r="K52" s="76">
        <v>3.3</v>
      </c>
      <c r="L52" s="76">
        <f t="shared" si="2"/>
        <v>10.901113736078299</v>
      </c>
      <c r="M52" s="76">
        <f t="shared" si="3"/>
        <v>0.13</v>
      </c>
      <c r="N52" s="76"/>
      <c r="O52" s="76" t="str">
        <f t="shared" si="4"/>
        <v/>
      </c>
      <c r="P52" s="76" t="str">
        <f t="shared" si="5"/>
        <v/>
      </c>
      <c r="Q52" s="76"/>
      <c r="R52" s="76" t="str">
        <f t="shared" si="6"/>
        <v/>
      </c>
      <c r="S52" s="76" t="str">
        <f t="shared" si="7"/>
        <v/>
      </c>
      <c r="T52" s="76"/>
      <c r="U52" s="76"/>
      <c r="V52" s="76"/>
      <c r="W52" s="76">
        <v>1</v>
      </c>
      <c r="X52" s="76">
        <f t="shared" si="8"/>
        <v>5.3875994371295599</v>
      </c>
      <c r="Y52" s="76">
        <f t="shared" si="9"/>
        <v>0.2</v>
      </c>
      <c r="Z52" s="134">
        <v>5.67</v>
      </c>
      <c r="AA52" s="76">
        <f t="shared" si="23"/>
        <v>5.2404261445436218</v>
      </c>
      <c r="AB52" s="76">
        <f t="shared" si="24"/>
        <v>0.13</v>
      </c>
      <c r="AC52" s="76"/>
      <c r="AD52" s="76" t="str">
        <f t="shared" si="10"/>
        <v/>
      </c>
      <c r="AE52" s="76" t="str">
        <f t="shared" si="11"/>
        <v/>
      </c>
      <c r="AF52" s="76"/>
      <c r="AG52" s="76" t="str">
        <f t="shared" si="12"/>
        <v/>
      </c>
      <c r="AH52" s="76" t="str">
        <f t="shared" si="13"/>
        <v/>
      </c>
      <c r="AI52" s="76"/>
      <c r="AJ52" s="76" t="str">
        <f t="shared" si="14"/>
        <v/>
      </c>
      <c r="AK52" s="76" t="str">
        <f t="shared" si="15"/>
        <v/>
      </c>
      <c r="AL52" s="20">
        <v>19.396384513926602</v>
      </c>
      <c r="AM52" s="76">
        <f t="shared" si="25"/>
        <v>67.759786046469188</v>
      </c>
      <c r="AN52" s="76">
        <f t="shared" si="16"/>
        <v>6.9999999999999951E-2</v>
      </c>
      <c r="AO52" s="20">
        <v>197.84312204205136</v>
      </c>
      <c r="AP52" s="76">
        <f t="shared" si="17"/>
        <v>78.369095934302109</v>
      </c>
      <c r="AQ52" s="76">
        <f t="shared" si="18"/>
        <v>0.78</v>
      </c>
      <c r="AR52" s="76"/>
      <c r="AS52" s="76" t="str">
        <f t="shared" si="19"/>
        <v/>
      </c>
      <c r="AT52" s="76" t="str">
        <f t="shared" si="20"/>
        <v/>
      </c>
      <c r="AU52" s="76"/>
      <c r="AV52" s="76" t="str">
        <f t="shared" si="21"/>
        <v/>
      </c>
      <c r="AW52" s="76" t="str">
        <f t="shared" si="22"/>
        <v/>
      </c>
    </row>
    <row r="53" spans="1:49" x14ac:dyDescent="0.2">
      <c r="A53" s="74" t="s">
        <v>124</v>
      </c>
      <c r="B53" s="74" t="s">
        <v>125</v>
      </c>
      <c r="C53" s="23" t="s">
        <v>126</v>
      </c>
      <c r="D53" s="74" t="s">
        <v>126</v>
      </c>
      <c r="E53" s="75">
        <v>8001</v>
      </c>
      <c r="F53" s="74" t="s">
        <v>130</v>
      </c>
      <c r="G53" s="126">
        <f>VLOOKUP(F53,[11]BPU_25_INDICADOR!$F$2:$G$118,2,FALSE)</f>
        <v>8106</v>
      </c>
      <c r="H53" s="76"/>
      <c r="I53" s="76" t="str">
        <f t="shared" si="0"/>
        <v/>
      </c>
      <c r="J53" s="76" t="str">
        <f t="shared" si="1"/>
        <v/>
      </c>
      <c r="K53" s="76"/>
      <c r="L53" s="76" t="str">
        <f t="shared" si="2"/>
        <v/>
      </c>
      <c r="M53" s="76" t="str">
        <f t="shared" si="3"/>
        <v/>
      </c>
      <c r="N53" s="76"/>
      <c r="O53" s="76" t="str">
        <f t="shared" si="4"/>
        <v/>
      </c>
      <c r="P53" s="76" t="str">
        <f t="shared" si="5"/>
        <v/>
      </c>
      <c r="Q53" s="76"/>
      <c r="R53" s="76" t="str">
        <f t="shared" si="6"/>
        <v/>
      </c>
      <c r="S53" s="76" t="str">
        <f t="shared" si="7"/>
        <v/>
      </c>
      <c r="T53" s="76"/>
      <c r="U53" s="76"/>
      <c r="V53" s="76"/>
      <c r="W53" s="76">
        <v>0.13</v>
      </c>
      <c r="X53" s="76">
        <f t="shared" si="8"/>
        <v>1.5756209443358364E-2</v>
      </c>
      <c r="Y53" s="76">
        <f t="shared" si="9"/>
        <v>0.01</v>
      </c>
      <c r="Z53" s="134">
        <v>16.670000000000002</v>
      </c>
      <c r="AA53" s="76">
        <f t="shared" si="23"/>
        <v>15.798061234283519</v>
      </c>
      <c r="AB53" s="76">
        <f t="shared" si="24"/>
        <v>0.43</v>
      </c>
      <c r="AC53" s="76"/>
      <c r="AD53" s="76" t="str">
        <f t="shared" si="10"/>
        <v/>
      </c>
      <c r="AE53" s="76" t="str">
        <f t="shared" si="11"/>
        <v/>
      </c>
      <c r="AF53" s="76"/>
      <c r="AG53" s="76" t="str">
        <f t="shared" si="12"/>
        <v/>
      </c>
      <c r="AH53" s="76" t="str">
        <f t="shared" si="13"/>
        <v/>
      </c>
      <c r="AI53" s="76"/>
      <c r="AJ53" s="76" t="str">
        <f t="shared" si="14"/>
        <v/>
      </c>
      <c r="AK53" s="76" t="str">
        <f t="shared" si="15"/>
        <v/>
      </c>
      <c r="AL53" s="20">
        <v>8.7250518049950934</v>
      </c>
      <c r="AM53" s="76">
        <f t="shared" si="25"/>
        <v>85.49742418507374</v>
      </c>
      <c r="AN53" s="76">
        <f t="shared" si="16"/>
        <v>0.33999999999999997</v>
      </c>
      <c r="AO53" s="20">
        <v>357.72712400479878</v>
      </c>
      <c r="AP53" s="76">
        <f t="shared" si="17"/>
        <v>54.780161868406523</v>
      </c>
      <c r="AQ53" s="76">
        <f t="shared" si="18"/>
        <v>0.37</v>
      </c>
      <c r="AR53" s="76"/>
      <c r="AS53" s="76" t="str">
        <f t="shared" si="19"/>
        <v/>
      </c>
      <c r="AT53" s="76" t="str">
        <f t="shared" si="20"/>
        <v/>
      </c>
      <c r="AU53" s="76"/>
      <c r="AV53" s="76" t="str">
        <f t="shared" si="21"/>
        <v/>
      </c>
      <c r="AW53" s="76" t="str">
        <f t="shared" si="22"/>
        <v/>
      </c>
    </row>
    <row r="54" spans="1:49" x14ac:dyDescent="0.2">
      <c r="A54" s="74" t="s">
        <v>124</v>
      </c>
      <c r="B54" s="74" t="s">
        <v>125</v>
      </c>
      <c r="C54" s="23" t="s">
        <v>126</v>
      </c>
      <c r="D54" s="74" t="s">
        <v>126</v>
      </c>
      <c r="E54" s="75">
        <v>8001</v>
      </c>
      <c r="F54" s="74" t="s">
        <v>131</v>
      </c>
      <c r="G54" s="126">
        <f>VLOOKUP(F54,[11]BPU_25_INDICADOR!$F$2:$G$118,2,FALSE)</f>
        <v>8107</v>
      </c>
      <c r="H54" s="76">
        <v>274.8</v>
      </c>
      <c r="I54" s="76">
        <f t="shared" si="0"/>
        <v>98.772352197181263</v>
      </c>
      <c r="J54" s="76" t="str">
        <f t="shared" si="1"/>
        <v>Nula</v>
      </c>
      <c r="K54" s="76">
        <v>5.93</v>
      </c>
      <c r="L54" s="76">
        <f t="shared" si="2"/>
        <v>19.777252784340195</v>
      </c>
      <c r="M54" s="76">
        <f t="shared" si="3"/>
        <v>0.46</v>
      </c>
      <c r="N54" s="76"/>
      <c r="O54" s="76" t="str">
        <f t="shared" si="4"/>
        <v/>
      </c>
      <c r="P54" s="76" t="str">
        <f t="shared" si="5"/>
        <v/>
      </c>
      <c r="Q54" s="76"/>
      <c r="R54" s="76" t="str">
        <f t="shared" si="6"/>
        <v/>
      </c>
      <c r="S54" s="76" t="str">
        <f t="shared" si="7"/>
        <v/>
      </c>
      <c r="T54" s="76"/>
      <c r="U54" s="76"/>
      <c r="V54" s="76"/>
      <c r="W54" s="76"/>
      <c r="X54" s="76" t="str">
        <f t="shared" si="8"/>
        <v/>
      </c>
      <c r="Y54" s="76" t="str">
        <f t="shared" si="9"/>
        <v/>
      </c>
      <c r="Z54" s="134">
        <v>3.46</v>
      </c>
      <c r="AA54" s="76">
        <f t="shared" si="23"/>
        <v>3.1193012765140606</v>
      </c>
      <c r="AB54" s="76">
        <f t="shared" si="24"/>
        <v>0.06</v>
      </c>
      <c r="AC54" s="76"/>
      <c r="AD54" s="76" t="str">
        <f t="shared" si="10"/>
        <v/>
      </c>
      <c r="AE54" s="76" t="str">
        <f t="shared" si="11"/>
        <v/>
      </c>
      <c r="AF54" s="76"/>
      <c r="AG54" s="76" t="str">
        <f t="shared" si="12"/>
        <v/>
      </c>
      <c r="AH54" s="76" t="str">
        <f t="shared" si="13"/>
        <v/>
      </c>
      <c r="AI54" s="76"/>
      <c r="AJ54" s="76" t="str">
        <f t="shared" si="14"/>
        <v/>
      </c>
      <c r="AK54" s="76" t="str">
        <f t="shared" si="15"/>
        <v/>
      </c>
      <c r="AL54" s="20">
        <v>12.113625810098727</v>
      </c>
      <c r="AM54" s="76">
        <f t="shared" si="25"/>
        <v>79.865016204943544</v>
      </c>
      <c r="AN54" s="76">
        <f t="shared" si="16"/>
        <v>0.19999999999999996</v>
      </c>
      <c r="AO54" s="20">
        <v>684.41985827057806</v>
      </c>
      <c r="AP54" s="76">
        <f t="shared" si="17"/>
        <v>6.5806342496384298</v>
      </c>
      <c r="AQ54" s="76">
        <f t="shared" si="18"/>
        <v>3.0000000000000027E-2</v>
      </c>
      <c r="AR54" s="76"/>
      <c r="AS54" s="76" t="str">
        <f t="shared" si="19"/>
        <v/>
      </c>
      <c r="AT54" s="76" t="str">
        <f t="shared" si="20"/>
        <v/>
      </c>
      <c r="AU54" s="76"/>
      <c r="AV54" s="76" t="str">
        <f t="shared" si="21"/>
        <v/>
      </c>
      <c r="AW54" s="76" t="str">
        <f t="shared" si="22"/>
        <v/>
      </c>
    </row>
    <row r="55" spans="1:49" x14ac:dyDescent="0.2">
      <c r="A55" s="74" t="s">
        <v>124</v>
      </c>
      <c r="B55" s="74" t="s">
        <v>125</v>
      </c>
      <c r="C55" s="23" t="s">
        <v>126</v>
      </c>
      <c r="D55" s="74" t="s">
        <v>126</v>
      </c>
      <c r="E55" s="75">
        <v>8001</v>
      </c>
      <c r="F55" s="74" t="s">
        <v>132</v>
      </c>
      <c r="G55" s="126">
        <f>VLOOKUP(F55,[11]BPU_25_INDICADOR!$F$2:$G$118,2,FALSE)</f>
        <v>8108</v>
      </c>
      <c r="H55" s="76">
        <v>449.61</v>
      </c>
      <c r="I55" s="76">
        <f t="shared" si="0"/>
        <v>96.93293235994166</v>
      </c>
      <c r="J55" s="76" t="str">
        <f t="shared" si="1"/>
        <v>Baja</v>
      </c>
      <c r="K55" s="76">
        <v>12.55</v>
      </c>
      <c r="L55" s="76">
        <f t="shared" si="2"/>
        <v>42.119473506581166</v>
      </c>
      <c r="M55" s="76">
        <f t="shared" si="3"/>
        <v>0.89</v>
      </c>
      <c r="N55" s="76"/>
      <c r="O55" s="76" t="str">
        <f t="shared" si="4"/>
        <v/>
      </c>
      <c r="P55" s="76" t="str">
        <f t="shared" si="5"/>
        <v/>
      </c>
      <c r="Q55" s="76"/>
      <c r="R55" s="76" t="str">
        <f t="shared" si="6"/>
        <v/>
      </c>
      <c r="S55" s="76" t="str">
        <f t="shared" si="7"/>
        <v/>
      </c>
      <c r="T55" s="76"/>
      <c r="U55" s="76"/>
      <c r="V55" s="76"/>
      <c r="W55" s="76">
        <v>4.78</v>
      </c>
      <c r="X55" s="76">
        <f t="shared" si="8"/>
        <v>28.727332081559268</v>
      </c>
      <c r="Y55" s="76">
        <f t="shared" si="9"/>
        <v>0.82</v>
      </c>
      <c r="Z55" s="134">
        <v>19.940000000000001</v>
      </c>
      <c r="AA55" s="76">
        <f t="shared" si="23"/>
        <v>18.936558210960744</v>
      </c>
      <c r="AB55" s="76">
        <f t="shared" si="24"/>
        <v>0.51</v>
      </c>
      <c r="AC55" s="76"/>
      <c r="AD55" s="76" t="str">
        <f t="shared" si="10"/>
        <v/>
      </c>
      <c r="AE55" s="76" t="str">
        <f t="shared" si="11"/>
        <v/>
      </c>
      <c r="AF55" s="76"/>
      <c r="AG55" s="76" t="str">
        <f t="shared" si="12"/>
        <v/>
      </c>
      <c r="AH55" s="76" t="str">
        <f t="shared" si="13"/>
        <v/>
      </c>
      <c r="AI55" s="76"/>
      <c r="AJ55" s="76" t="str">
        <f t="shared" si="14"/>
        <v/>
      </c>
      <c r="AK55" s="76" t="str">
        <f t="shared" si="15"/>
        <v/>
      </c>
      <c r="AL55" s="20">
        <v>5.6787126358454536</v>
      </c>
      <c r="AM55" s="76">
        <f t="shared" si="25"/>
        <v>90.560977473465599</v>
      </c>
      <c r="AN55" s="76">
        <f t="shared" si="16"/>
        <v>0.54</v>
      </c>
      <c r="AO55" s="20">
        <v>232.11737899018294</v>
      </c>
      <c r="AP55" s="76">
        <f t="shared" si="17"/>
        <v>73.312347433001676</v>
      </c>
      <c r="AQ55" s="76">
        <f t="shared" si="18"/>
        <v>0.67999999999999994</v>
      </c>
      <c r="AR55" s="76"/>
      <c r="AS55" s="76" t="str">
        <f t="shared" si="19"/>
        <v/>
      </c>
      <c r="AT55" s="76" t="str">
        <f t="shared" si="20"/>
        <v/>
      </c>
      <c r="AU55" s="76"/>
      <c r="AV55" s="76" t="str">
        <f t="shared" si="21"/>
        <v/>
      </c>
      <c r="AW55" s="76" t="str">
        <f t="shared" si="22"/>
        <v/>
      </c>
    </row>
    <row r="56" spans="1:49" x14ac:dyDescent="0.2">
      <c r="A56" s="74" t="s">
        <v>124</v>
      </c>
      <c r="B56" s="74" t="s">
        <v>125</v>
      </c>
      <c r="C56" s="23" t="s">
        <v>126</v>
      </c>
      <c r="D56" s="74" t="s">
        <v>126</v>
      </c>
      <c r="E56" s="75">
        <v>8001</v>
      </c>
      <c r="F56" s="74" t="s">
        <v>133</v>
      </c>
      <c r="G56" s="126">
        <f>VLOOKUP(F56,[11]BPU_25_INDICADOR!$F$2:$G$118,2,FALSE)</f>
        <v>8109</v>
      </c>
      <c r="H56" s="76"/>
      <c r="I56" s="76" t="str">
        <f t="shared" si="0"/>
        <v/>
      </c>
      <c r="J56" s="76" t="str">
        <f t="shared" si="1"/>
        <v/>
      </c>
      <c r="K56" s="76"/>
      <c r="L56" s="76" t="str">
        <f t="shared" si="2"/>
        <v/>
      </c>
      <c r="M56" s="76" t="str">
        <f t="shared" si="3"/>
        <v/>
      </c>
      <c r="N56" s="76"/>
      <c r="O56" s="76" t="str">
        <f t="shared" si="4"/>
        <v/>
      </c>
      <c r="P56" s="76" t="str">
        <f t="shared" si="5"/>
        <v/>
      </c>
      <c r="Q56" s="76"/>
      <c r="R56" s="76" t="str">
        <f t="shared" si="6"/>
        <v/>
      </c>
      <c r="S56" s="76" t="str">
        <f t="shared" si="7"/>
        <v/>
      </c>
      <c r="T56" s="76"/>
      <c r="U56" s="76"/>
      <c r="V56" s="76"/>
      <c r="W56" s="76"/>
      <c r="X56" s="76" t="str">
        <f t="shared" si="8"/>
        <v/>
      </c>
      <c r="Y56" s="76" t="str">
        <f t="shared" si="9"/>
        <v/>
      </c>
      <c r="Z56" s="134">
        <v>3.38</v>
      </c>
      <c r="AA56" s="76">
        <f t="shared" si="23"/>
        <v>3.0425184758614066</v>
      </c>
      <c r="AB56" s="76">
        <f t="shared" si="24"/>
        <v>0.05</v>
      </c>
      <c r="AC56" s="76"/>
      <c r="AD56" s="76" t="str">
        <f t="shared" si="10"/>
        <v/>
      </c>
      <c r="AE56" s="76" t="str">
        <f t="shared" si="11"/>
        <v/>
      </c>
      <c r="AF56" s="76"/>
      <c r="AG56" s="76" t="str">
        <f t="shared" si="12"/>
        <v/>
      </c>
      <c r="AH56" s="76" t="str">
        <f t="shared" si="13"/>
        <v/>
      </c>
      <c r="AI56" s="76"/>
      <c r="AJ56" s="76" t="str">
        <f t="shared" si="14"/>
        <v/>
      </c>
      <c r="AK56" s="76" t="str">
        <f t="shared" si="15"/>
        <v/>
      </c>
      <c r="AL56" s="20">
        <v>20.461055790478788</v>
      </c>
      <c r="AM56" s="76">
        <f t="shared" si="25"/>
        <v>65.990114501672991</v>
      </c>
      <c r="AN56" s="76">
        <f t="shared" si="16"/>
        <v>6.0000000000000053E-2</v>
      </c>
      <c r="AO56" s="20">
        <v>381.93970808893738</v>
      </c>
      <c r="AP56" s="76">
        <f t="shared" si="17"/>
        <v>51.207890455918523</v>
      </c>
      <c r="AQ56" s="76">
        <f t="shared" si="18"/>
        <v>0.30000000000000004</v>
      </c>
      <c r="AR56" s="76"/>
      <c r="AS56" s="76" t="str">
        <f t="shared" si="19"/>
        <v/>
      </c>
      <c r="AT56" s="76" t="str">
        <f t="shared" si="20"/>
        <v/>
      </c>
      <c r="AU56" s="76"/>
      <c r="AV56" s="76" t="str">
        <f t="shared" si="21"/>
        <v/>
      </c>
      <c r="AW56" s="76" t="str">
        <f t="shared" si="22"/>
        <v/>
      </c>
    </row>
    <row r="57" spans="1:49" x14ac:dyDescent="0.2">
      <c r="A57" s="74" t="s">
        <v>124</v>
      </c>
      <c r="B57" s="74" t="s">
        <v>125</v>
      </c>
      <c r="C57" s="23" t="s">
        <v>126</v>
      </c>
      <c r="D57" s="74" t="s">
        <v>126</v>
      </c>
      <c r="E57" s="75">
        <v>8001</v>
      </c>
      <c r="F57" s="74" t="s">
        <v>134</v>
      </c>
      <c r="G57" s="126">
        <f>VLOOKUP(F57,[11]BPU_25_INDICADOR!$F$2:$G$118,2,FALSE)</f>
        <v>8110</v>
      </c>
      <c r="H57" s="76">
        <v>242.83</v>
      </c>
      <c r="I57" s="76">
        <f t="shared" si="0"/>
        <v>99.108753159349035</v>
      </c>
      <c r="J57" s="76" t="str">
        <f t="shared" si="1"/>
        <v>Nula</v>
      </c>
      <c r="K57" s="76">
        <v>17.04</v>
      </c>
      <c r="L57" s="76">
        <f t="shared" si="2"/>
        <v>57.273034087073917</v>
      </c>
      <c r="M57" s="76">
        <f t="shared" si="3"/>
        <v>0.93</v>
      </c>
      <c r="N57" s="76"/>
      <c r="O57" s="76" t="str">
        <f t="shared" si="4"/>
        <v/>
      </c>
      <c r="P57" s="76" t="str">
        <f t="shared" si="5"/>
        <v/>
      </c>
      <c r="Q57" s="76"/>
      <c r="R57" s="76" t="str">
        <f t="shared" si="6"/>
        <v/>
      </c>
      <c r="S57" s="76" t="str">
        <f t="shared" si="7"/>
        <v/>
      </c>
      <c r="T57" s="76"/>
      <c r="U57" s="76"/>
      <c r="V57" s="76"/>
      <c r="W57" s="76">
        <v>2.5499999999999998</v>
      </c>
      <c r="X57" s="76">
        <f t="shared" si="8"/>
        <v>14.958124727834862</v>
      </c>
      <c r="Y57" s="76">
        <f t="shared" si="9"/>
        <v>0.57999999999999996</v>
      </c>
      <c r="Z57" s="134">
        <v>23.3</v>
      </c>
      <c r="AA57" s="76">
        <f t="shared" si="23"/>
        <v>22.161435838372203</v>
      </c>
      <c r="AB57" s="76">
        <f t="shared" si="24"/>
        <v>0.56000000000000005</v>
      </c>
      <c r="AC57" s="76"/>
      <c r="AD57" s="76" t="str">
        <f t="shared" si="10"/>
        <v/>
      </c>
      <c r="AE57" s="76" t="str">
        <f t="shared" si="11"/>
        <v/>
      </c>
      <c r="AF57" s="76"/>
      <c r="AG57" s="76" t="str">
        <f t="shared" si="12"/>
        <v/>
      </c>
      <c r="AH57" s="76" t="str">
        <f t="shared" si="13"/>
        <v/>
      </c>
      <c r="AI57" s="76"/>
      <c r="AJ57" s="76" t="str">
        <f t="shared" si="14"/>
        <v/>
      </c>
      <c r="AK57" s="76" t="str">
        <f t="shared" si="15"/>
        <v/>
      </c>
      <c r="AL57" s="20">
        <v>5.6930677411804895</v>
      </c>
      <c r="AM57" s="76">
        <f t="shared" si="25"/>
        <v>90.537116755144879</v>
      </c>
      <c r="AN57" s="76">
        <f t="shared" si="16"/>
        <v>0.53</v>
      </c>
      <c r="AO57" s="20">
        <v>232.78321430604669</v>
      </c>
      <c r="AP57" s="76">
        <f t="shared" si="17"/>
        <v>73.214111554665863</v>
      </c>
      <c r="AQ57" s="76">
        <f t="shared" si="18"/>
        <v>0.66999999999999993</v>
      </c>
      <c r="AR57" s="76"/>
      <c r="AS57" s="76" t="str">
        <f t="shared" si="19"/>
        <v/>
      </c>
      <c r="AT57" s="76" t="str">
        <f t="shared" si="20"/>
        <v/>
      </c>
      <c r="AU57" s="76"/>
      <c r="AV57" s="76" t="str">
        <f t="shared" si="21"/>
        <v/>
      </c>
      <c r="AW57" s="76" t="str">
        <f t="shared" si="22"/>
        <v/>
      </c>
    </row>
    <row r="58" spans="1:49" x14ac:dyDescent="0.2">
      <c r="A58" s="74" t="s">
        <v>124</v>
      </c>
      <c r="B58" s="74" t="s">
        <v>125</v>
      </c>
      <c r="C58" s="23" t="s">
        <v>126</v>
      </c>
      <c r="D58" s="74" t="s">
        <v>126</v>
      </c>
      <c r="E58" s="75">
        <v>8001</v>
      </c>
      <c r="F58" s="74" t="s">
        <v>135</v>
      </c>
      <c r="G58" s="126">
        <f>VLOOKUP(F58,[11]BPU_25_INDICADOR!$F$2:$G$118,2,FALSE)</f>
        <v>8111</v>
      </c>
      <c r="H58" s="76"/>
      <c r="I58" s="76" t="str">
        <f t="shared" si="0"/>
        <v/>
      </c>
      <c r="J58" s="76" t="str">
        <f t="shared" si="1"/>
        <v/>
      </c>
      <c r="K58" s="76"/>
      <c r="L58" s="76" t="str">
        <f t="shared" si="2"/>
        <v/>
      </c>
      <c r="M58" s="76" t="str">
        <f t="shared" si="3"/>
        <v/>
      </c>
      <c r="N58" s="76"/>
      <c r="O58" s="76" t="str">
        <f t="shared" si="4"/>
        <v/>
      </c>
      <c r="P58" s="76" t="str">
        <f t="shared" si="5"/>
        <v/>
      </c>
      <c r="Q58" s="76"/>
      <c r="R58" s="76" t="str">
        <f t="shared" si="6"/>
        <v/>
      </c>
      <c r="S58" s="76" t="str">
        <f t="shared" si="7"/>
        <v/>
      </c>
      <c r="T58" s="76"/>
      <c r="U58" s="76"/>
      <c r="V58" s="76"/>
      <c r="W58" s="76">
        <v>1.89</v>
      </c>
      <c r="X58" s="76">
        <f t="shared" si="8"/>
        <v>10.882933313728088</v>
      </c>
      <c r="Y58" s="76">
        <f t="shared" si="9"/>
        <v>0.43</v>
      </c>
      <c r="Z58" s="134">
        <v>7</v>
      </c>
      <c r="AA58" s="76">
        <f t="shared" si="23"/>
        <v>6.5169402053939907</v>
      </c>
      <c r="AB58" s="76">
        <f t="shared" si="24"/>
        <v>0.15</v>
      </c>
      <c r="AC58" s="76"/>
      <c r="AD58" s="76" t="str">
        <f t="shared" si="10"/>
        <v/>
      </c>
      <c r="AE58" s="76" t="str">
        <f t="shared" si="11"/>
        <v/>
      </c>
      <c r="AF58" s="76"/>
      <c r="AG58" s="76" t="str">
        <f t="shared" si="12"/>
        <v/>
      </c>
      <c r="AH58" s="76" t="str">
        <f t="shared" si="13"/>
        <v/>
      </c>
      <c r="AI58" s="76"/>
      <c r="AJ58" s="76" t="str">
        <f t="shared" si="14"/>
        <v/>
      </c>
      <c r="AK58" s="76" t="str">
        <f t="shared" si="15"/>
        <v/>
      </c>
      <c r="AL58" s="20">
        <v>1.7154424125982093</v>
      </c>
      <c r="AM58" s="76">
        <f t="shared" si="25"/>
        <v>97.148631985130137</v>
      </c>
      <c r="AN58" s="76">
        <f t="shared" si="16"/>
        <v>0.91</v>
      </c>
      <c r="AO58" s="20">
        <v>265.89357395272242</v>
      </c>
      <c r="AP58" s="76">
        <f t="shared" si="17"/>
        <v>68.329081901821027</v>
      </c>
      <c r="AQ58" s="76">
        <f t="shared" si="18"/>
        <v>0.59000000000000008</v>
      </c>
      <c r="AR58" s="76"/>
      <c r="AS58" s="76" t="str">
        <f t="shared" si="19"/>
        <v/>
      </c>
      <c r="AT58" s="76" t="str">
        <f t="shared" si="20"/>
        <v/>
      </c>
      <c r="AU58" s="76"/>
      <c r="AV58" s="76" t="str">
        <f t="shared" si="21"/>
        <v/>
      </c>
      <c r="AW58" s="76" t="str">
        <f t="shared" si="22"/>
        <v/>
      </c>
    </row>
    <row r="59" spans="1:49" x14ac:dyDescent="0.2">
      <c r="A59" s="74" t="s">
        <v>124</v>
      </c>
      <c r="B59" s="74" t="s">
        <v>125</v>
      </c>
      <c r="C59" s="23" t="s">
        <v>126</v>
      </c>
      <c r="D59" s="74" t="s">
        <v>126</v>
      </c>
      <c r="E59" s="75">
        <v>8001</v>
      </c>
      <c r="F59" s="74" t="s">
        <v>136</v>
      </c>
      <c r="G59" s="126">
        <f>VLOOKUP(F59,[11]BPU_25_INDICADOR!$F$2:$G$118,2,FALSE)</f>
        <v>8112</v>
      </c>
      <c r="H59" s="76">
        <v>168.42</v>
      </c>
      <c r="I59" s="76">
        <f t="shared" si="0"/>
        <v>99.891724557375454</v>
      </c>
      <c r="J59" s="76" t="str">
        <f t="shared" si="1"/>
        <v>Nula</v>
      </c>
      <c r="K59" s="76">
        <v>20.36</v>
      </c>
      <c r="L59" s="76">
        <f t="shared" si="2"/>
        <v>68.477894026324677</v>
      </c>
      <c r="M59" s="76">
        <f t="shared" si="3"/>
        <v>0.95</v>
      </c>
      <c r="N59" s="76"/>
      <c r="O59" s="76" t="str">
        <f t="shared" si="4"/>
        <v/>
      </c>
      <c r="P59" s="76" t="str">
        <f t="shared" si="5"/>
        <v/>
      </c>
      <c r="Q59" s="76"/>
      <c r="R59" s="76" t="str">
        <f t="shared" si="6"/>
        <v/>
      </c>
      <c r="S59" s="76" t="str">
        <f t="shared" si="7"/>
        <v/>
      </c>
      <c r="T59" s="76"/>
      <c r="U59" s="76"/>
      <c r="V59" s="76"/>
      <c r="W59" s="76">
        <v>3.41</v>
      </c>
      <c r="X59" s="76">
        <f t="shared" si="8"/>
        <v>20.268222631064905</v>
      </c>
      <c r="Y59" s="76">
        <f t="shared" si="9"/>
        <v>0.67</v>
      </c>
      <c r="Z59" s="134">
        <v>39.700000000000003</v>
      </c>
      <c r="AA59" s="76">
        <f t="shared" si="23"/>
        <v>37.90190997216623</v>
      </c>
      <c r="AB59" s="76">
        <f t="shared" si="24"/>
        <v>0.74</v>
      </c>
      <c r="AC59" s="76"/>
      <c r="AD59" s="76" t="str">
        <f t="shared" si="10"/>
        <v/>
      </c>
      <c r="AE59" s="76" t="str">
        <f t="shared" si="11"/>
        <v/>
      </c>
      <c r="AF59" s="76"/>
      <c r="AG59" s="76" t="str">
        <f t="shared" si="12"/>
        <v/>
      </c>
      <c r="AH59" s="76" t="str">
        <f t="shared" si="13"/>
        <v/>
      </c>
      <c r="AI59" s="76"/>
      <c r="AJ59" s="76" t="str">
        <f t="shared" si="14"/>
        <v/>
      </c>
      <c r="AK59" s="76" t="str">
        <f t="shared" si="15"/>
        <v/>
      </c>
      <c r="AL59" s="20">
        <v>10.362801687064115</v>
      </c>
      <c r="AM59" s="76">
        <f t="shared" si="25"/>
        <v>82.775194866389953</v>
      </c>
      <c r="AN59" s="76">
        <f t="shared" si="16"/>
        <v>0.26</v>
      </c>
      <c r="AO59" s="20">
        <v>318.13801179286833</v>
      </c>
      <c r="AP59" s="76">
        <f t="shared" si="17"/>
        <v>60.621052428002088</v>
      </c>
      <c r="AQ59" s="76">
        <f t="shared" si="18"/>
        <v>0.44999999999999996</v>
      </c>
      <c r="AR59" s="76"/>
      <c r="AS59" s="76" t="str">
        <f t="shared" si="19"/>
        <v/>
      </c>
      <c r="AT59" s="76" t="str">
        <f t="shared" si="20"/>
        <v/>
      </c>
      <c r="AU59" s="76"/>
      <c r="AV59" s="76" t="str">
        <f t="shared" si="21"/>
        <v/>
      </c>
      <c r="AW59" s="76" t="str">
        <f t="shared" si="22"/>
        <v/>
      </c>
    </row>
    <row r="60" spans="1:49" x14ac:dyDescent="0.2">
      <c r="A60" s="74" t="s">
        <v>124</v>
      </c>
      <c r="B60" s="74" t="s">
        <v>124</v>
      </c>
      <c r="C60" s="23" t="s">
        <v>61</v>
      </c>
      <c r="D60" s="74" t="s">
        <v>137</v>
      </c>
      <c r="E60" s="75">
        <v>8301</v>
      </c>
      <c r="F60" s="74" t="s">
        <v>138</v>
      </c>
      <c r="G60" s="126">
        <f>VLOOKUP(F60,[11]BPU_25_INDICADOR!$F$2:$G$118,2,FALSE)</f>
        <v>8301</v>
      </c>
      <c r="H60" s="76">
        <v>249.23</v>
      </c>
      <c r="I60" s="76">
        <f t="shared" si="0"/>
        <v>99.041409832546606</v>
      </c>
      <c r="J60" s="76" t="str">
        <f t="shared" si="1"/>
        <v>Nula</v>
      </c>
      <c r="K60" s="76"/>
      <c r="L60" s="76" t="str">
        <f t="shared" si="2"/>
        <v/>
      </c>
      <c r="M60" s="76" t="str">
        <f t="shared" si="3"/>
        <v/>
      </c>
      <c r="N60" s="76"/>
      <c r="O60" s="76" t="str">
        <f t="shared" si="4"/>
        <v/>
      </c>
      <c r="P60" s="76" t="str">
        <f t="shared" si="5"/>
        <v/>
      </c>
      <c r="Q60" s="76"/>
      <c r="R60" s="76" t="str">
        <f t="shared" si="6"/>
        <v/>
      </c>
      <c r="S60" s="76" t="str">
        <f t="shared" si="7"/>
        <v/>
      </c>
      <c r="T60" s="76"/>
      <c r="U60" s="76"/>
      <c r="V60" s="76"/>
      <c r="W60" s="76">
        <v>4.53</v>
      </c>
      <c r="X60" s="76">
        <f t="shared" si="8"/>
        <v>27.183698970155188</v>
      </c>
      <c r="Y60" s="76">
        <f t="shared" si="9"/>
        <v>0.78</v>
      </c>
      <c r="Z60" s="134">
        <v>18.28</v>
      </c>
      <c r="AA60" s="76">
        <f t="shared" si="23"/>
        <v>17.343315097418177</v>
      </c>
      <c r="AB60" s="76">
        <f t="shared" si="24"/>
        <v>0.48</v>
      </c>
      <c r="AC60" s="76"/>
      <c r="AD60" s="76" t="str">
        <f t="shared" si="10"/>
        <v/>
      </c>
      <c r="AE60" s="76" t="str">
        <f t="shared" si="11"/>
        <v/>
      </c>
      <c r="AF60" s="76"/>
      <c r="AG60" s="76" t="str">
        <f t="shared" si="12"/>
        <v/>
      </c>
      <c r="AH60" s="76" t="str">
        <f t="shared" si="13"/>
        <v/>
      </c>
      <c r="AI60" s="76"/>
      <c r="AJ60" s="76" t="str">
        <f t="shared" si="14"/>
        <v/>
      </c>
      <c r="AK60" s="76" t="str">
        <f t="shared" si="15"/>
        <v/>
      </c>
      <c r="AL60" s="20">
        <v>9.7765818276621399</v>
      </c>
      <c r="AM60" s="76">
        <f t="shared" si="25"/>
        <v>83.749595723279455</v>
      </c>
      <c r="AN60" s="76">
        <f t="shared" si="16"/>
        <v>0.28000000000000003</v>
      </c>
      <c r="AO60" s="20">
        <v>489.76019441431288</v>
      </c>
      <c r="AP60" s="76">
        <f t="shared" si="17"/>
        <v>35.300292999891127</v>
      </c>
      <c r="AQ60" s="76">
        <f t="shared" si="18"/>
        <v>0.13</v>
      </c>
      <c r="AR60" s="76"/>
      <c r="AS60" s="76" t="str">
        <f t="shared" si="19"/>
        <v/>
      </c>
      <c r="AT60" s="76" t="str">
        <f t="shared" si="20"/>
        <v/>
      </c>
      <c r="AU60" s="76"/>
      <c r="AV60" s="76" t="str">
        <f t="shared" si="21"/>
        <v/>
      </c>
      <c r="AW60" s="76" t="str">
        <f t="shared" si="22"/>
        <v/>
      </c>
    </row>
    <row r="61" spans="1:49" x14ac:dyDescent="0.2">
      <c r="A61" s="74" t="s">
        <v>124</v>
      </c>
      <c r="B61" s="74" t="s">
        <v>124</v>
      </c>
      <c r="C61" s="23" t="s">
        <v>61</v>
      </c>
      <c r="D61" s="74" t="s">
        <v>137</v>
      </c>
      <c r="E61" s="75">
        <v>8301</v>
      </c>
      <c r="F61" s="80" t="s">
        <v>139</v>
      </c>
      <c r="G61" s="126">
        <f>VLOOKUP(F61,[11]BPU_25_INDICADOR!$F$2:$G$118,2,FALSE)</f>
        <v>8306</v>
      </c>
      <c r="H61" s="76"/>
      <c r="I61" s="76" t="str">
        <f t="shared" si="0"/>
        <v/>
      </c>
      <c r="J61" s="76" t="str">
        <f t="shared" si="1"/>
        <v/>
      </c>
      <c r="K61" s="76"/>
      <c r="L61" s="76" t="str">
        <f t="shared" si="2"/>
        <v/>
      </c>
      <c r="M61" s="76" t="str">
        <f t="shared" si="3"/>
        <v/>
      </c>
      <c r="N61" s="76"/>
      <c r="O61" s="76" t="str">
        <f t="shared" si="4"/>
        <v/>
      </c>
      <c r="P61" s="76" t="str">
        <f t="shared" si="5"/>
        <v/>
      </c>
      <c r="Q61" s="76"/>
      <c r="R61" s="76" t="str">
        <f t="shared" si="6"/>
        <v/>
      </c>
      <c r="S61" s="76" t="str">
        <f t="shared" si="7"/>
        <v/>
      </c>
      <c r="T61" s="76"/>
      <c r="U61" s="76"/>
      <c r="V61" s="76"/>
      <c r="W61" s="76"/>
      <c r="X61" s="76" t="str">
        <f t="shared" si="8"/>
        <v/>
      </c>
      <c r="Y61" s="76" t="str">
        <f t="shared" si="9"/>
        <v/>
      </c>
      <c r="Z61" s="134">
        <v>9.5</v>
      </c>
      <c r="AA61" s="76">
        <f t="shared" si="23"/>
        <v>8.9164027257894212</v>
      </c>
      <c r="AB61" s="76">
        <f t="shared" si="24"/>
        <v>0.22</v>
      </c>
      <c r="AC61" s="76"/>
      <c r="AD61" s="76" t="str">
        <f t="shared" si="10"/>
        <v/>
      </c>
      <c r="AE61" s="76" t="str">
        <f t="shared" si="11"/>
        <v/>
      </c>
      <c r="AF61" s="76"/>
      <c r="AG61" s="76" t="str">
        <f t="shared" si="12"/>
        <v/>
      </c>
      <c r="AH61" s="76" t="str">
        <f t="shared" si="13"/>
        <v/>
      </c>
      <c r="AI61" s="76"/>
      <c r="AJ61" s="76" t="str">
        <f t="shared" si="14"/>
        <v/>
      </c>
      <c r="AK61" s="76" t="str">
        <f t="shared" si="15"/>
        <v/>
      </c>
      <c r="AL61" s="20">
        <v>7.1906234270511264</v>
      </c>
      <c r="AM61" s="76">
        <f t="shared" si="25"/>
        <v>88.047914930695072</v>
      </c>
      <c r="AN61" s="76">
        <f t="shared" si="16"/>
        <v>0.43999999999999995</v>
      </c>
      <c r="AO61" s="20">
        <v>359.53117135255627</v>
      </c>
      <c r="AP61" s="76">
        <f t="shared" si="17"/>
        <v>54.513996689804607</v>
      </c>
      <c r="AQ61" s="76">
        <f t="shared" si="18"/>
        <v>0.36</v>
      </c>
      <c r="AR61" s="76"/>
      <c r="AS61" s="76" t="str">
        <f t="shared" si="19"/>
        <v/>
      </c>
      <c r="AT61" s="76" t="str">
        <f t="shared" si="20"/>
        <v/>
      </c>
      <c r="AU61" s="76"/>
      <c r="AV61" s="76" t="str">
        <f t="shared" si="21"/>
        <v/>
      </c>
      <c r="AW61" s="76" t="str">
        <f t="shared" si="22"/>
        <v/>
      </c>
    </row>
    <row r="62" spans="1:49" x14ac:dyDescent="0.2">
      <c r="A62" s="74" t="s">
        <v>140</v>
      </c>
      <c r="B62" s="74" t="s">
        <v>141</v>
      </c>
      <c r="C62" s="23" t="s">
        <v>61</v>
      </c>
      <c r="D62" s="74" t="s">
        <v>142</v>
      </c>
      <c r="E62" s="75">
        <v>9001</v>
      </c>
      <c r="F62" s="74" t="s">
        <v>143</v>
      </c>
      <c r="G62" s="126">
        <f>VLOOKUP(F62,[11]BPU_25_INDICADOR!$F$2:$G$118,2,FALSE)</f>
        <v>9101</v>
      </c>
      <c r="H62" s="76">
        <v>234.37</v>
      </c>
      <c r="I62" s="76">
        <f t="shared" si="0"/>
        <v>99.197772619465994</v>
      </c>
      <c r="J62" s="76" t="str">
        <f t="shared" si="1"/>
        <v>Nula</v>
      </c>
      <c r="K62" s="76">
        <v>11.26</v>
      </c>
      <c r="L62" s="76">
        <f t="shared" si="2"/>
        <v>37.765777927775908</v>
      </c>
      <c r="M62" s="76">
        <f t="shared" si="3"/>
        <v>0.84</v>
      </c>
      <c r="N62" s="76"/>
      <c r="O62" s="76" t="str">
        <f t="shared" si="4"/>
        <v/>
      </c>
      <c r="P62" s="76" t="str">
        <f t="shared" si="5"/>
        <v/>
      </c>
      <c r="Q62" s="76"/>
      <c r="R62" s="76" t="str">
        <f t="shared" si="6"/>
        <v/>
      </c>
      <c r="S62" s="76" t="str">
        <f t="shared" si="7"/>
        <v/>
      </c>
      <c r="T62" s="76"/>
      <c r="U62" s="76"/>
      <c r="V62" s="76"/>
      <c r="W62" s="76">
        <v>6.07</v>
      </c>
      <c r="X62" s="76">
        <f t="shared" si="8"/>
        <v>36.692478936404328</v>
      </c>
      <c r="Y62" s="76">
        <f t="shared" si="9"/>
        <v>0.9</v>
      </c>
      <c r="Z62" s="134">
        <v>34.76</v>
      </c>
      <c r="AA62" s="76">
        <f t="shared" si="23"/>
        <v>33.160572031864852</v>
      </c>
      <c r="AB62" s="76">
        <f t="shared" si="24"/>
        <v>0.71</v>
      </c>
      <c r="AC62" s="76">
        <v>1.1299999999999999</v>
      </c>
      <c r="AD62" s="76">
        <f t="shared" si="10"/>
        <v>99.488215488215488</v>
      </c>
      <c r="AE62" s="76">
        <f t="shared" si="11"/>
        <v>0.74</v>
      </c>
      <c r="AF62" s="76">
        <v>36.799999999999997</v>
      </c>
      <c r="AG62" s="76">
        <f t="shared" si="12"/>
        <v>74.336283185840699</v>
      </c>
      <c r="AH62" s="76">
        <f t="shared" si="13"/>
        <v>0.89</v>
      </c>
      <c r="AI62" s="76">
        <v>62.4</v>
      </c>
      <c r="AJ62" s="76">
        <f t="shared" si="14"/>
        <v>53.070175438596486</v>
      </c>
      <c r="AK62" s="76">
        <f t="shared" si="15"/>
        <v>0.25</v>
      </c>
      <c r="AL62" s="20">
        <v>3.3530155345209716</v>
      </c>
      <c r="AM62" s="76">
        <f t="shared" si="25"/>
        <v>94.426696473002409</v>
      </c>
      <c r="AN62" s="76">
        <f t="shared" si="16"/>
        <v>0.77</v>
      </c>
      <c r="AO62" s="20">
        <v>414.09741851333996</v>
      </c>
      <c r="AP62" s="76">
        <f t="shared" si="17"/>
        <v>46.463412574459568</v>
      </c>
      <c r="AQ62" s="76">
        <f t="shared" si="18"/>
        <v>0.21999999999999997</v>
      </c>
      <c r="AR62" s="76">
        <v>45</v>
      </c>
      <c r="AS62" s="76">
        <f t="shared" si="19"/>
        <v>83.333333333333329</v>
      </c>
      <c r="AT62" s="76" t="str">
        <f t="shared" si="20"/>
        <v>Nula</v>
      </c>
      <c r="AU62" s="76">
        <v>50</v>
      </c>
      <c r="AV62" s="76">
        <f t="shared" si="21"/>
        <v>85.714285714285708</v>
      </c>
      <c r="AW62" s="76" t="str">
        <f t="shared" si="22"/>
        <v>Nula</v>
      </c>
    </row>
    <row r="63" spans="1:49" x14ac:dyDescent="0.2">
      <c r="A63" s="74" t="s">
        <v>140</v>
      </c>
      <c r="B63" s="74" t="s">
        <v>141</v>
      </c>
      <c r="C63" s="23" t="s">
        <v>61</v>
      </c>
      <c r="D63" s="74" t="s">
        <v>142</v>
      </c>
      <c r="E63" s="75">
        <v>9001</v>
      </c>
      <c r="F63" s="74" t="s">
        <v>144</v>
      </c>
      <c r="G63" s="126">
        <f>VLOOKUP(F63,[11]BPU_25_INDICADOR!$F$2:$G$118,2,FALSE)</f>
        <v>9112</v>
      </c>
      <c r="H63" s="76">
        <v>207.02</v>
      </c>
      <c r="I63" s="76">
        <f t="shared" si="0"/>
        <v>99.485560117598268</v>
      </c>
      <c r="J63" s="76" t="str">
        <f t="shared" si="1"/>
        <v>Nula</v>
      </c>
      <c r="K63" s="76">
        <v>4.9400000000000004</v>
      </c>
      <c r="L63" s="76">
        <f t="shared" si="2"/>
        <v>16.436044549443132</v>
      </c>
      <c r="M63" s="76">
        <f t="shared" si="3"/>
        <v>0.28999999999999998</v>
      </c>
      <c r="N63" s="76"/>
      <c r="O63" s="76" t="str">
        <f t="shared" si="4"/>
        <v/>
      </c>
      <c r="P63" s="76" t="str">
        <f t="shared" si="5"/>
        <v/>
      </c>
      <c r="Q63" s="76"/>
      <c r="R63" s="76" t="str">
        <f t="shared" si="6"/>
        <v/>
      </c>
      <c r="S63" s="76" t="str">
        <f t="shared" si="7"/>
        <v/>
      </c>
      <c r="T63" s="76"/>
      <c r="U63" s="76"/>
      <c r="V63" s="76"/>
      <c r="W63" s="76">
        <v>11.84</v>
      </c>
      <c r="X63" s="76">
        <f t="shared" si="8"/>
        <v>72.319531147610505</v>
      </c>
      <c r="Y63" s="76">
        <f t="shared" si="9"/>
        <v>0.97</v>
      </c>
      <c r="Z63" s="134">
        <v>23.89</v>
      </c>
      <c r="AA63" s="76">
        <f t="shared" si="23"/>
        <v>22.727708993185523</v>
      </c>
      <c r="AB63" s="76">
        <f t="shared" si="24"/>
        <v>0.6</v>
      </c>
      <c r="AC63" s="76">
        <v>1.25</v>
      </c>
      <c r="AD63" s="76">
        <f t="shared" si="10"/>
        <v>99.326599326599322</v>
      </c>
      <c r="AE63" s="76">
        <f t="shared" si="11"/>
        <v>0.61</v>
      </c>
      <c r="AF63" s="76">
        <v>31.3</v>
      </c>
      <c r="AG63" s="76">
        <f t="shared" si="12"/>
        <v>58.112094395280245</v>
      </c>
      <c r="AH63" s="76">
        <f t="shared" si="13"/>
        <v>0.6</v>
      </c>
      <c r="AI63" s="76">
        <v>68.2</v>
      </c>
      <c r="AJ63" s="76">
        <f t="shared" si="14"/>
        <v>65.789473684210535</v>
      </c>
      <c r="AK63" s="76">
        <f t="shared" si="15"/>
        <v>0.39</v>
      </c>
      <c r="AL63" s="20">
        <v>8.7426780071689958</v>
      </c>
      <c r="AM63" s="76">
        <f t="shared" si="25"/>
        <v>85.468126326554454</v>
      </c>
      <c r="AN63" s="76">
        <f t="shared" si="16"/>
        <v>0.33999999999999997</v>
      </c>
      <c r="AO63" s="20">
        <v>400.91423432874967</v>
      </c>
      <c r="AP63" s="76">
        <f t="shared" si="17"/>
        <v>48.408430579333583</v>
      </c>
      <c r="AQ63" s="76">
        <f t="shared" si="18"/>
        <v>0.25</v>
      </c>
      <c r="AR63" s="76">
        <v>50</v>
      </c>
      <c r="AS63" s="76">
        <f t="shared" si="19"/>
        <v>77.777777777777771</v>
      </c>
      <c r="AT63" s="76" t="str">
        <f t="shared" si="20"/>
        <v>Nula</v>
      </c>
      <c r="AU63" s="76">
        <v>50</v>
      </c>
      <c r="AV63" s="76">
        <f t="shared" si="21"/>
        <v>85.714285714285708</v>
      </c>
      <c r="AW63" s="76" t="str">
        <f t="shared" si="22"/>
        <v>Nula</v>
      </c>
    </row>
    <row r="64" spans="1:49" x14ac:dyDescent="0.2">
      <c r="A64" s="74" t="s">
        <v>140</v>
      </c>
      <c r="B64" s="79" t="s">
        <v>141</v>
      </c>
      <c r="C64" s="23" t="s">
        <v>61</v>
      </c>
      <c r="D64" s="79" t="s">
        <v>145</v>
      </c>
      <c r="E64" s="75">
        <v>9120</v>
      </c>
      <c r="F64" s="79" t="s">
        <v>145</v>
      </c>
      <c r="G64" s="126">
        <f>VLOOKUP(F64,[11]BPU_25_INDICADOR!$F$2:$G$118,2,FALSE)</f>
        <v>9120</v>
      </c>
      <c r="H64" s="76">
        <v>238.4</v>
      </c>
      <c r="I64" s="76">
        <f t="shared" si="0"/>
        <v>99.155367368370094</v>
      </c>
      <c r="J64" s="76" t="str">
        <f t="shared" si="1"/>
        <v>Nula</v>
      </c>
      <c r="K64" s="76"/>
      <c r="L64" s="76" t="str">
        <f t="shared" si="2"/>
        <v/>
      </c>
      <c r="M64" s="76" t="str">
        <f t="shared" si="3"/>
        <v/>
      </c>
      <c r="N64" s="76"/>
      <c r="O64" s="76" t="str">
        <f t="shared" si="4"/>
        <v/>
      </c>
      <c r="P64" s="76" t="str">
        <f t="shared" si="5"/>
        <v/>
      </c>
      <c r="Q64" s="76"/>
      <c r="R64" s="76" t="str">
        <f t="shared" si="6"/>
        <v/>
      </c>
      <c r="S64" s="76" t="str">
        <f t="shared" si="7"/>
        <v/>
      </c>
      <c r="T64" s="76"/>
      <c r="U64" s="76"/>
      <c r="V64" s="76"/>
      <c r="W64" s="76">
        <v>3.63</v>
      </c>
      <c r="X64" s="76">
        <f t="shared" si="8"/>
        <v>21.626619769100493</v>
      </c>
      <c r="Y64" s="76">
        <f t="shared" si="9"/>
        <v>0.7</v>
      </c>
      <c r="Z64" s="134">
        <v>8.85</v>
      </c>
      <c r="AA64" s="76">
        <f t="shared" si="23"/>
        <v>8.2925424704866089</v>
      </c>
      <c r="AB64" s="76">
        <f t="shared" si="24"/>
        <v>0.21</v>
      </c>
      <c r="AC64" s="76"/>
      <c r="AD64" s="76" t="str">
        <f t="shared" si="10"/>
        <v/>
      </c>
      <c r="AE64" s="76" t="str">
        <f t="shared" si="11"/>
        <v/>
      </c>
      <c r="AF64" s="76"/>
      <c r="AG64" s="76" t="str">
        <f t="shared" si="12"/>
        <v/>
      </c>
      <c r="AH64" s="76" t="str">
        <f t="shared" si="13"/>
        <v/>
      </c>
      <c r="AI64" s="76"/>
      <c r="AJ64" s="76" t="str">
        <f t="shared" si="14"/>
        <v/>
      </c>
      <c r="AK64" s="76" t="str">
        <f t="shared" si="15"/>
        <v/>
      </c>
      <c r="AL64" s="20">
        <v>10.340370529943989</v>
      </c>
      <c r="AM64" s="76">
        <f t="shared" si="25"/>
        <v>82.812479407963096</v>
      </c>
      <c r="AN64" s="76">
        <f t="shared" si="16"/>
        <v>0.27</v>
      </c>
      <c r="AO64" s="20">
        <v>592.84791038345543</v>
      </c>
      <c r="AP64" s="76">
        <f t="shared" si="17"/>
        <v>20.0909580748968</v>
      </c>
      <c r="AQ64" s="76">
        <f t="shared" si="18"/>
        <v>5.0000000000000044E-2</v>
      </c>
      <c r="AR64" s="76"/>
      <c r="AS64" s="76" t="str">
        <f t="shared" si="19"/>
        <v/>
      </c>
      <c r="AT64" s="76" t="str">
        <f t="shared" si="20"/>
        <v/>
      </c>
      <c r="AU64" s="76"/>
      <c r="AV64" s="76" t="str">
        <f t="shared" si="21"/>
        <v/>
      </c>
      <c r="AW64" s="76" t="str">
        <f t="shared" si="22"/>
        <v/>
      </c>
    </row>
    <row r="65" spans="1:49" x14ac:dyDescent="0.2">
      <c r="A65" s="74" t="s">
        <v>140</v>
      </c>
      <c r="B65" s="79" t="s">
        <v>146</v>
      </c>
      <c r="C65" s="23" t="s">
        <v>61</v>
      </c>
      <c r="D65" s="79" t="s">
        <v>147</v>
      </c>
      <c r="E65" s="75">
        <v>9201</v>
      </c>
      <c r="F65" s="79" t="s">
        <v>147</v>
      </c>
      <c r="G65" s="126">
        <f>VLOOKUP(F65,[11]BPU_25_INDICADOR!$F$2:$G$118,2,FALSE)</f>
        <v>9201</v>
      </c>
      <c r="H65" s="76"/>
      <c r="I65" s="76" t="str">
        <f t="shared" si="0"/>
        <v/>
      </c>
      <c r="J65" s="76" t="str">
        <f t="shared" si="1"/>
        <v/>
      </c>
      <c r="K65" s="76"/>
      <c r="L65" s="76" t="str">
        <f t="shared" si="2"/>
        <v/>
      </c>
      <c r="M65" s="76" t="str">
        <f t="shared" si="3"/>
        <v/>
      </c>
      <c r="N65" s="76"/>
      <c r="O65" s="76" t="str">
        <f t="shared" si="4"/>
        <v/>
      </c>
      <c r="P65" s="76" t="str">
        <f t="shared" si="5"/>
        <v/>
      </c>
      <c r="Q65" s="76"/>
      <c r="R65" s="76" t="str">
        <f t="shared" si="6"/>
        <v/>
      </c>
      <c r="S65" s="76" t="str">
        <f t="shared" si="7"/>
        <v/>
      </c>
      <c r="T65" s="76"/>
      <c r="U65" s="76"/>
      <c r="V65" s="76"/>
      <c r="W65" s="76">
        <v>4.55</v>
      </c>
      <c r="X65" s="76">
        <f t="shared" si="8"/>
        <v>27.307189619067511</v>
      </c>
      <c r="Y65" s="76">
        <f t="shared" si="9"/>
        <v>0.79</v>
      </c>
      <c r="Z65" s="134">
        <v>4.42</v>
      </c>
      <c r="AA65" s="76">
        <f t="shared" si="23"/>
        <v>4.0406948843459061</v>
      </c>
      <c r="AB65" s="76">
        <f t="shared" si="24"/>
        <v>7.0000000000000007E-2</v>
      </c>
      <c r="AC65" s="76"/>
      <c r="AD65" s="76" t="str">
        <f t="shared" si="10"/>
        <v/>
      </c>
      <c r="AE65" s="76" t="str">
        <f t="shared" si="11"/>
        <v/>
      </c>
      <c r="AF65" s="76"/>
      <c r="AG65" s="76" t="str">
        <f t="shared" si="12"/>
        <v/>
      </c>
      <c r="AH65" s="76" t="str">
        <f t="shared" si="13"/>
        <v/>
      </c>
      <c r="AI65" s="76"/>
      <c r="AJ65" s="76" t="str">
        <f t="shared" si="14"/>
        <v/>
      </c>
      <c r="AK65" s="76" t="str">
        <f t="shared" si="15"/>
        <v/>
      </c>
      <c r="AL65" s="20">
        <v>16.230545887360012</v>
      </c>
      <c r="AM65" s="76">
        <f t="shared" si="25"/>
        <v>73.021968521227521</v>
      </c>
      <c r="AN65" s="76">
        <f t="shared" si="16"/>
        <v>9.9999999999999978E-2</v>
      </c>
      <c r="AO65" s="20">
        <v>458.06207282104924</v>
      </c>
      <c r="AP65" s="76">
        <f t="shared" si="17"/>
        <v>39.976964155836143</v>
      </c>
      <c r="AQ65" s="76">
        <f t="shared" si="18"/>
        <v>0.18000000000000005</v>
      </c>
      <c r="AR65" s="76"/>
      <c r="AS65" s="76" t="str">
        <f t="shared" si="19"/>
        <v/>
      </c>
      <c r="AT65" s="76" t="str">
        <f t="shared" si="20"/>
        <v/>
      </c>
      <c r="AU65" s="76"/>
      <c r="AV65" s="76" t="str">
        <f t="shared" si="21"/>
        <v/>
      </c>
      <c r="AW65" s="76" t="str">
        <f t="shared" si="22"/>
        <v/>
      </c>
    </row>
    <row r="66" spans="1:49" x14ac:dyDescent="0.2">
      <c r="A66" s="74" t="s">
        <v>148</v>
      </c>
      <c r="B66" s="74" t="s">
        <v>149</v>
      </c>
      <c r="C66" s="23" t="s">
        <v>61</v>
      </c>
      <c r="D66" s="74" t="s">
        <v>150</v>
      </c>
      <c r="E66" s="75">
        <v>10001</v>
      </c>
      <c r="F66" s="74" t="s">
        <v>151</v>
      </c>
      <c r="G66" s="126">
        <f>VLOOKUP(F66,[11]BPU_25_INDICADOR!$F$2:$G$118,2,FALSE)</f>
        <v>10101</v>
      </c>
      <c r="H66" s="76">
        <v>358.11</v>
      </c>
      <c r="I66" s="76">
        <f t="shared" si="0"/>
        <v>97.895731485320198</v>
      </c>
      <c r="J66" s="76" t="str">
        <f t="shared" si="1"/>
        <v>Nula</v>
      </c>
      <c r="K66" s="76">
        <v>4.29</v>
      </c>
      <c r="L66" s="76">
        <f t="shared" si="2"/>
        <v>14.242321970975363</v>
      </c>
      <c r="M66" s="76">
        <f t="shared" si="3"/>
        <v>0.23</v>
      </c>
      <c r="N66" s="76"/>
      <c r="O66" s="76" t="str">
        <f t="shared" si="4"/>
        <v/>
      </c>
      <c r="P66" s="76" t="str">
        <f t="shared" si="5"/>
        <v/>
      </c>
      <c r="Q66" s="76"/>
      <c r="R66" s="76" t="str">
        <f t="shared" si="6"/>
        <v/>
      </c>
      <c r="S66" s="76" t="str">
        <f t="shared" si="7"/>
        <v/>
      </c>
      <c r="T66" s="76"/>
      <c r="U66" s="76"/>
      <c r="V66" s="76"/>
      <c r="W66" s="76">
        <v>2.39</v>
      </c>
      <c r="X66" s="76">
        <f t="shared" si="8"/>
        <v>13.970199536536253</v>
      </c>
      <c r="Y66" s="76">
        <f t="shared" si="9"/>
        <v>0.56000000000000005</v>
      </c>
      <c r="Z66" s="134">
        <v>20.05</v>
      </c>
      <c r="AA66" s="76">
        <f t="shared" si="23"/>
        <v>19.042134561858141</v>
      </c>
      <c r="AB66" s="76">
        <f t="shared" si="24"/>
        <v>0.52</v>
      </c>
      <c r="AC66" s="76">
        <v>1</v>
      </c>
      <c r="AD66" s="76">
        <f t="shared" si="10"/>
        <v>99.663299663299668</v>
      </c>
      <c r="AE66" s="76">
        <f t="shared" si="11"/>
        <v>0.88</v>
      </c>
      <c r="AF66" s="76">
        <v>33.299999999999997</v>
      </c>
      <c r="AG66" s="76">
        <f t="shared" si="12"/>
        <v>64.011799410029482</v>
      </c>
      <c r="AH66" s="76">
        <f t="shared" si="13"/>
        <v>0.73</v>
      </c>
      <c r="AI66" s="76">
        <v>52.9</v>
      </c>
      <c r="AJ66" s="76">
        <f t="shared" si="14"/>
        <v>32.23684210526315</v>
      </c>
      <c r="AK66" s="76">
        <f t="shared" si="15"/>
        <v>0.1</v>
      </c>
      <c r="AL66" s="20">
        <v>11.058361455890484</v>
      </c>
      <c r="AM66" s="76">
        <f t="shared" si="25"/>
        <v>81.619051784758966</v>
      </c>
      <c r="AN66" s="76">
        <f t="shared" si="16"/>
        <v>0.21999999999999997</v>
      </c>
      <c r="AO66" s="20">
        <v>330.60687525024309</v>
      </c>
      <c r="AP66" s="76">
        <f t="shared" si="17"/>
        <v>58.781423732435663</v>
      </c>
      <c r="AQ66" s="76">
        <f t="shared" si="18"/>
        <v>0.42000000000000004</v>
      </c>
      <c r="AR66" s="76">
        <v>60</v>
      </c>
      <c r="AS66" s="76">
        <f t="shared" si="19"/>
        <v>66.666666666666671</v>
      </c>
      <c r="AT66" s="76" t="str">
        <f t="shared" si="20"/>
        <v>Nula</v>
      </c>
      <c r="AU66" s="76">
        <v>75</v>
      </c>
      <c r="AV66" s="76">
        <f t="shared" si="21"/>
        <v>61.904761904761905</v>
      </c>
      <c r="AW66" s="76" t="str">
        <f t="shared" si="22"/>
        <v>Media</v>
      </c>
    </row>
    <row r="67" spans="1:49" x14ac:dyDescent="0.2">
      <c r="A67" s="74" t="s">
        <v>148</v>
      </c>
      <c r="B67" s="74" t="s">
        <v>149</v>
      </c>
      <c r="C67" s="23" t="s">
        <v>61</v>
      </c>
      <c r="D67" s="74" t="s">
        <v>150</v>
      </c>
      <c r="E67" s="75">
        <v>10001</v>
      </c>
      <c r="F67" s="74" t="s">
        <v>152</v>
      </c>
      <c r="G67" s="126">
        <f>VLOOKUP(F67,[11]BPU_25_INDICADOR!$F$2:$G$118,2,FALSE)</f>
        <v>10109</v>
      </c>
      <c r="H67" s="76">
        <v>662.56</v>
      </c>
      <c r="I67" s="76">
        <f t="shared" si="0"/>
        <v>94.692188384538809</v>
      </c>
      <c r="J67" s="76" t="str">
        <f t="shared" si="1"/>
        <v>Baja</v>
      </c>
      <c r="K67" s="76">
        <v>1.1200000000000001</v>
      </c>
      <c r="L67" s="76">
        <f t="shared" si="2"/>
        <v>3.5437057036787043</v>
      </c>
      <c r="M67" s="76">
        <f t="shared" si="3"/>
        <v>0.06</v>
      </c>
      <c r="N67" s="76"/>
      <c r="O67" s="76" t="str">
        <f t="shared" si="4"/>
        <v/>
      </c>
      <c r="P67" s="76" t="str">
        <f t="shared" si="5"/>
        <v/>
      </c>
      <c r="Q67" s="76"/>
      <c r="R67" s="76" t="str">
        <f t="shared" si="6"/>
        <v/>
      </c>
      <c r="S67" s="76" t="str">
        <f t="shared" si="7"/>
        <v/>
      </c>
      <c r="T67" s="76"/>
      <c r="U67" s="76"/>
      <c r="V67" s="76"/>
      <c r="W67" s="76"/>
      <c r="X67" s="76" t="str">
        <f t="shared" si="8"/>
        <v/>
      </c>
      <c r="Y67" s="76" t="str">
        <f t="shared" si="9"/>
        <v/>
      </c>
      <c r="Z67" s="134">
        <v>8.75</v>
      </c>
      <c r="AA67" s="76">
        <f t="shared" si="23"/>
        <v>8.196563969670791</v>
      </c>
      <c r="AB67" s="76">
        <f t="shared" si="24"/>
        <v>0.2</v>
      </c>
      <c r="AC67" s="76"/>
      <c r="AD67" s="76" t="str">
        <f t="shared" si="10"/>
        <v/>
      </c>
      <c r="AE67" s="76" t="str">
        <f t="shared" si="11"/>
        <v/>
      </c>
      <c r="AF67" s="76"/>
      <c r="AG67" s="76" t="str">
        <f t="shared" si="12"/>
        <v/>
      </c>
      <c r="AH67" s="76" t="str">
        <f t="shared" si="13"/>
        <v/>
      </c>
      <c r="AI67" s="76"/>
      <c r="AJ67" s="76" t="str">
        <f t="shared" si="14"/>
        <v/>
      </c>
      <c r="AK67" s="76" t="str">
        <f t="shared" si="15"/>
        <v/>
      </c>
      <c r="AL67" s="20">
        <v>10.62405711493105</v>
      </c>
      <c r="AM67" s="76">
        <f t="shared" si="25"/>
        <v>82.340942241376069</v>
      </c>
      <c r="AN67" s="76">
        <f t="shared" si="16"/>
        <v>0.25</v>
      </c>
      <c r="AO67" s="20">
        <v>422.83747317425582</v>
      </c>
      <c r="AP67" s="76">
        <f t="shared" si="17"/>
        <v>45.173924129100875</v>
      </c>
      <c r="AQ67" s="76">
        <f t="shared" si="18"/>
        <v>0.20999999999999996</v>
      </c>
      <c r="AR67" s="76"/>
      <c r="AS67" s="76" t="str">
        <f t="shared" si="19"/>
        <v/>
      </c>
      <c r="AT67" s="76" t="str">
        <f t="shared" si="20"/>
        <v/>
      </c>
      <c r="AU67" s="76"/>
      <c r="AV67" s="76" t="str">
        <f t="shared" si="21"/>
        <v/>
      </c>
      <c r="AW67" s="76" t="str">
        <f t="shared" si="22"/>
        <v/>
      </c>
    </row>
    <row r="68" spans="1:49" x14ac:dyDescent="0.2">
      <c r="A68" s="74" t="s">
        <v>148</v>
      </c>
      <c r="B68" s="79" t="s">
        <v>153</v>
      </c>
      <c r="C68" s="23" t="s">
        <v>61</v>
      </c>
      <c r="D68" s="79" t="s">
        <v>154</v>
      </c>
      <c r="E68" s="75">
        <v>10201</v>
      </c>
      <c r="F68" s="79" t="s">
        <v>154</v>
      </c>
      <c r="G68" s="126">
        <f>VLOOKUP(F68,[11]BPU_25_INDICADOR!$F$2:$G$118,2,FALSE)</f>
        <v>10201</v>
      </c>
      <c r="H68" s="76">
        <v>517.88</v>
      </c>
      <c r="I68" s="76">
        <f t="shared" si="0"/>
        <v>96.214568466066339</v>
      </c>
      <c r="J68" s="76" t="str">
        <f t="shared" si="1"/>
        <v>Baja</v>
      </c>
      <c r="K68" s="76">
        <v>0.56999999999999995</v>
      </c>
      <c r="L68" s="76">
        <f t="shared" si="2"/>
        <v>1.6874789065136684</v>
      </c>
      <c r="M68" s="76">
        <f t="shared" si="3"/>
        <v>0.04</v>
      </c>
      <c r="N68" s="76"/>
      <c r="O68" s="76" t="str">
        <f t="shared" si="4"/>
        <v/>
      </c>
      <c r="P68" s="76" t="str">
        <f t="shared" si="5"/>
        <v/>
      </c>
      <c r="Q68" s="76"/>
      <c r="R68" s="76" t="str">
        <f t="shared" si="6"/>
        <v/>
      </c>
      <c r="S68" s="76" t="str">
        <f t="shared" si="7"/>
        <v/>
      </c>
      <c r="T68" s="76"/>
      <c r="U68" s="76"/>
      <c r="V68" s="76"/>
      <c r="W68" s="76"/>
      <c r="X68" s="76" t="str">
        <f t="shared" si="8"/>
        <v/>
      </c>
      <c r="Y68" s="76" t="str">
        <f t="shared" si="9"/>
        <v/>
      </c>
      <c r="Z68" s="134">
        <v>3.33</v>
      </c>
      <c r="AA68" s="76">
        <f t="shared" si="23"/>
        <v>2.9945292254534981</v>
      </c>
      <c r="AB68" s="76">
        <f t="shared" si="24"/>
        <v>0.05</v>
      </c>
      <c r="AC68" s="76"/>
      <c r="AD68" s="76" t="str">
        <f t="shared" si="10"/>
        <v/>
      </c>
      <c r="AE68" s="76" t="str">
        <f t="shared" si="11"/>
        <v/>
      </c>
      <c r="AF68" s="76"/>
      <c r="AG68" s="76" t="str">
        <f t="shared" si="12"/>
        <v/>
      </c>
      <c r="AH68" s="76" t="str">
        <f t="shared" si="13"/>
        <v/>
      </c>
      <c r="AI68" s="76"/>
      <c r="AJ68" s="76" t="str">
        <f t="shared" si="14"/>
        <v/>
      </c>
      <c r="AK68" s="76" t="str">
        <f t="shared" si="15"/>
        <v/>
      </c>
      <c r="AL68" s="20">
        <v>12.819143253925864</v>
      </c>
      <c r="AM68" s="76">
        <f t="shared" si="25"/>
        <v>78.692321710224519</v>
      </c>
      <c r="AN68" s="76">
        <f t="shared" si="16"/>
        <v>0.17000000000000004</v>
      </c>
      <c r="AO68" s="20">
        <v>348.25339173165258</v>
      </c>
      <c r="AP68" s="76">
        <f t="shared" si="17"/>
        <v>56.177895495322261</v>
      </c>
      <c r="AQ68" s="76">
        <f t="shared" si="18"/>
        <v>0.38</v>
      </c>
      <c r="AR68" s="76"/>
      <c r="AS68" s="76" t="str">
        <f t="shared" si="19"/>
        <v/>
      </c>
      <c r="AT68" s="76" t="str">
        <f t="shared" si="20"/>
        <v/>
      </c>
      <c r="AU68" s="76"/>
      <c r="AV68" s="76" t="str">
        <f t="shared" si="21"/>
        <v/>
      </c>
      <c r="AW68" s="76" t="str">
        <f t="shared" si="22"/>
        <v/>
      </c>
    </row>
    <row r="69" spans="1:49" x14ac:dyDescent="0.2">
      <c r="A69" s="74" t="s">
        <v>148</v>
      </c>
      <c r="B69" s="74" t="s">
        <v>155</v>
      </c>
      <c r="C69" s="23" t="s">
        <v>61</v>
      </c>
      <c r="D69" s="74" t="s">
        <v>155</v>
      </c>
      <c r="E69" s="75">
        <v>10301</v>
      </c>
      <c r="F69" s="74" t="s">
        <v>155</v>
      </c>
      <c r="G69" s="126">
        <f>VLOOKUP(F69,[11]BPU_25_INDICADOR!$F$2:$G$118,2,FALSE)</f>
        <v>10301</v>
      </c>
      <c r="H69" s="76">
        <v>295.19</v>
      </c>
      <c r="I69" s="76">
        <f t="shared" si="0"/>
        <v>98.557800566946625</v>
      </c>
      <c r="J69" s="76" t="str">
        <f t="shared" si="1"/>
        <v>Nula</v>
      </c>
      <c r="K69" s="76">
        <v>5.68</v>
      </c>
      <c r="L69" s="76">
        <f t="shared" si="2"/>
        <v>18.933513331083361</v>
      </c>
      <c r="M69" s="76">
        <f t="shared" si="3"/>
        <v>0.4</v>
      </c>
      <c r="N69" s="76"/>
      <c r="O69" s="76" t="str">
        <f t="shared" si="4"/>
        <v/>
      </c>
      <c r="P69" s="76" t="str">
        <f t="shared" si="5"/>
        <v/>
      </c>
      <c r="Q69" s="76"/>
      <c r="R69" s="76" t="str">
        <f t="shared" si="6"/>
        <v/>
      </c>
      <c r="S69" s="76" t="str">
        <f t="shared" si="7"/>
        <v/>
      </c>
      <c r="T69" s="76"/>
      <c r="U69" s="76"/>
      <c r="V69" s="76"/>
      <c r="W69" s="76">
        <v>3.04</v>
      </c>
      <c r="X69" s="76">
        <f t="shared" si="8"/>
        <v>17.983645626186863</v>
      </c>
      <c r="Y69" s="76">
        <f t="shared" si="9"/>
        <v>0.63</v>
      </c>
      <c r="Z69" s="134">
        <v>25.33</v>
      </c>
      <c r="AA69" s="76">
        <f t="shared" si="23"/>
        <v>24.109799404933288</v>
      </c>
      <c r="AB69" s="76">
        <f t="shared" si="24"/>
        <v>0.62</v>
      </c>
      <c r="AC69" s="76">
        <v>1.25</v>
      </c>
      <c r="AD69" s="76">
        <f t="shared" si="10"/>
        <v>99.326599326599322</v>
      </c>
      <c r="AE69" s="76">
        <f t="shared" si="11"/>
        <v>0.61</v>
      </c>
      <c r="AF69" s="76">
        <v>31.3</v>
      </c>
      <c r="AG69" s="76">
        <f t="shared" si="12"/>
        <v>58.112094395280245</v>
      </c>
      <c r="AH69" s="76">
        <f t="shared" si="13"/>
        <v>0.6</v>
      </c>
      <c r="AI69" s="76">
        <v>53.2</v>
      </c>
      <c r="AJ69" s="76">
        <f t="shared" si="14"/>
        <v>32.894736842105267</v>
      </c>
      <c r="AK69" s="76">
        <f t="shared" si="15"/>
        <v>0.12</v>
      </c>
      <c r="AL69" s="20">
        <v>13.431990328966965</v>
      </c>
      <c r="AM69" s="76">
        <f t="shared" si="25"/>
        <v>77.673661722022388</v>
      </c>
      <c r="AN69" s="76">
        <f t="shared" si="16"/>
        <v>0.15000000000000002</v>
      </c>
      <c r="AO69" s="20">
        <v>505.15963628506188</v>
      </c>
      <c r="AP69" s="76">
        <f t="shared" si="17"/>
        <v>33.028293209534816</v>
      </c>
      <c r="AQ69" s="76">
        <f t="shared" si="18"/>
        <v>0.10999999999999999</v>
      </c>
      <c r="AR69" s="76">
        <v>50</v>
      </c>
      <c r="AS69" s="76">
        <f t="shared" si="19"/>
        <v>77.777777777777771</v>
      </c>
      <c r="AT69" s="76" t="str">
        <f t="shared" si="20"/>
        <v>Nula</v>
      </c>
      <c r="AU69" s="76">
        <v>55</v>
      </c>
      <c r="AV69" s="76">
        <f t="shared" si="21"/>
        <v>80.952380952380949</v>
      </c>
      <c r="AW69" s="76" t="str">
        <f t="shared" si="22"/>
        <v>Nula</v>
      </c>
    </row>
    <row r="70" spans="1:49" x14ac:dyDescent="0.2">
      <c r="A70" s="74" t="s">
        <v>156</v>
      </c>
      <c r="B70" s="79" t="s">
        <v>157</v>
      </c>
      <c r="C70" s="23" t="s">
        <v>61</v>
      </c>
      <c r="D70" s="79" t="s">
        <v>157</v>
      </c>
      <c r="E70" s="75">
        <v>11101</v>
      </c>
      <c r="F70" s="79" t="s">
        <v>157</v>
      </c>
      <c r="G70" s="126">
        <f>VLOOKUP(F70,[11]BPU_25_INDICADOR!$F$2:$G$118,2,FALSE)</f>
        <v>11101</v>
      </c>
      <c r="H70" s="76">
        <v>1966.32</v>
      </c>
      <c r="I70" s="76">
        <f t="shared" si="0"/>
        <v>80.973510923298051</v>
      </c>
      <c r="J70" s="76" t="str">
        <f t="shared" si="1"/>
        <v>Alta</v>
      </c>
      <c r="K70" s="76"/>
      <c r="L70" s="76" t="str">
        <f t="shared" si="2"/>
        <v/>
      </c>
      <c r="M70" s="76" t="str">
        <f t="shared" si="3"/>
        <v/>
      </c>
      <c r="N70" s="76"/>
      <c r="O70" s="76" t="str">
        <f t="shared" si="4"/>
        <v/>
      </c>
      <c r="P70" s="76" t="str">
        <f t="shared" si="5"/>
        <v/>
      </c>
      <c r="Q70" s="76"/>
      <c r="R70" s="76" t="str">
        <f t="shared" si="6"/>
        <v/>
      </c>
      <c r="S70" s="76" t="str">
        <f t="shared" si="7"/>
        <v/>
      </c>
      <c r="T70" s="76"/>
      <c r="U70" s="76"/>
      <c r="V70" s="76"/>
      <c r="W70" s="76"/>
      <c r="X70" s="76" t="str">
        <f t="shared" si="8"/>
        <v/>
      </c>
      <c r="Y70" s="76" t="str">
        <f t="shared" si="9"/>
        <v/>
      </c>
      <c r="Z70" s="134">
        <v>20.52</v>
      </c>
      <c r="AA70" s="76">
        <f t="shared" si="23"/>
        <v>19.493233515692481</v>
      </c>
      <c r="AB70" s="76">
        <f t="shared" si="24"/>
        <v>0.54</v>
      </c>
      <c r="AC70" s="76"/>
      <c r="AD70" s="76" t="str">
        <f t="shared" si="10"/>
        <v/>
      </c>
      <c r="AE70" s="76" t="str">
        <f t="shared" si="11"/>
        <v/>
      </c>
      <c r="AF70" s="76"/>
      <c r="AG70" s="76" t="str">
        <f t="shared" si="12"/>
        <v/>
      </c>
      <c r="AH70" s="76" t="str">
        <f t="shared" si="13"/>
        <v/>
      </c>
      <c r="AI70" s="76"/>
      <c r="AJ70" s="76" t="str">
        <f t="shared" si="14"/>
        <v/>
      </c>
      <c r="AK70" s="76" t="str">
        <f t="shared" si="15"/>
        <v/>
      </c>
      <c r="AL70" s="20">
        <v>0</v>
      </c>
      <c r="AM70" s="76">
        <f t="shared" si="25"/>
        <v>100</v>
      </c>
      <c r="AN70" s="76">
        <f t="shared" si="16"/>
        <v>1</v>
      </c>
      <c r="AO70" s="20">
        <v>486.6743916570104</v>
      </c>
      <c r="AP70" s="76">
        <f t="shared" si="17"/>
        <v>35.755565553047056</v>
      </c>
      <c r="AQ70" s="76">
        <f t="shared" si="18"/>
        <v>0.15000000000000002</v>
      </c>
      <c r="AR70" s="76"/>
      <c r="AS70" s="76" t="str">
        <f t="shared" si="19"/>
        <v/>
      </c>
      <c r="AT70" s="76" t="str">
        <f t="shared" si="20"/>
        <v/>
      </c>
      <c r="AU70" s="76"/>
      <c r="AV70" s="76" t="str">
        <f t="shared" si="21"/>
        <v/>
      </c>
      <c r="AW70" s="76" t="str">
        <f t="shared" si="22"/>
        <v/>
      </c>
    </row>
    <row r="71" spans="1:49" x14ac:dyDescent="0.2">
      <c r="A71" s="74" t="s">
        <v>158</v>
      </c>
      <c r="B71" s="74" t="s">
        <v>158</v>
      </c>
      <c r="C71" s="23" t="s">
        <v>61</v>
      </c>
      <c r="D71" s="74" t="s">
        <v>159</v>
      </c>
      <c r="E71" s="75">
        <v>12101</v>
      </c>
      <c r="F71" s="80" t="s">
        <v>159</v>
      </c>
      <c r="G71" s="126">
        <f>VLOOKUP(F71,[11]BPU_25_INDICADOR!$F$2:$G$118,2,FALSE)</f>
        <v>12101</v>
      </c>
      <c r="H71" s="76">
        <v>298.70999999999998</v>
      </c>
      <c r="I71" s="76">
        <f t="shared" si="0"/>
        <v>98.520761737205291</v>
      </c>
      <c r="J71" s="76" t="str">
        <f t="shared" si="1"/>
        <v>Nula</v>
      </c>
      <c r="K71" s="76"/>
      <c r="L71" s="76" t="str">
        <f t="shared" si="2"/>
        <v/>
      </c>
      <c r="M71" s="76" t="str">
        <f t="shared" si="3"/>
        <v/>
      </c>
      <c r="N71" s="76"/>
      <c r="O71" s="76" t="str">
        <f t="shared" si="4"/>
        <v/>
      </c>
      <c r="P71" s="76" t="str">
        <f t="shared" si="5"/>
        <v/>
      </c>
      <c r="Q71" s="76"/>
      <c r="R71" s="76" t="str">
        <f t="shared" si="6"/>
        <v/>
      </c>
      <c r="S71" s="76" t="str">
        <f t="shared" si="7"/>
        <v/>
      </c>
      <c r="T71" s="76"/>
      <c r="U71" s="76"/>
      <c r="V71" s="76"/>
      <c r="W71" s="76">
        <v>3.47</v>
      </c>
      <c r="X71" s="76">
        <f t="shared" si="8"/>
        <v>20.638694577801882</v>
      </c>
      <c r="Y71" s="76">
        <f t="shared" si="9"/>
        <v>0.68</v>
      </c>
      <c r="Z71" s="134">
        <v>28.11</v>
      </c>
      <c r="AA71" s="76">
        <f t="shared" si="23"/>
        <v>26.778001727613013</v>
      </c>
      <c r="AB71" s="76">
        <f t="shared" si="24"/>
        <v>0.65</v>
      </c>
      <c r="AC71" s="76"/>
      <c r="AD71" s="76" t="str">
        <f t="shared" si="10"/>
        <v/>
      </c>
      <c r="AE71" s="76" t="str">
        <f t="shared" si="11"/>
        <v/>
      </c>
      <c r="AF71" s="76"/>
      <c r="AG71" s="76" t="str">
        <f t="shared" si="12"/>
        <v/>
      </c>
      <c r="AH71" s="76" t="str">
        <f t="shared" si="13"/>
        <v/>
      </c>
      <c r="AI71" s="76"/>
      <c r="AJ71" s="76" t="str">
        <f t="shared" si="14"/>
        <v/>
      </c>
      <c r="AK71" s="76" t="str">
        <f t="shared" si="15"/>
        <v/>
      </c>
      <c r="AL71" s="20">
        <v>4.3400266188299286</v>
      </c>
      <c r="AM71" s="76">
        <f t="shared" si="25"/>
        <v>92.786109872454276</v>
      </c>
      <c r="AN71" s="76">
        <f t="shared" si="16"/>
        <v>0.65999999999999992</v>
      </c>
      <c r="AO71" s="20">
        <v>499.10306116544183</v>
      </c>
      <c r="AP71" s="76">
        <f t="shared" si="17"/>
        <v>33.921866984321547</v>
      </c>
      <c r="AQ71" s="76">
        <f t="shared" si="18"/>
        <v>0.12</v>
      </c>
      <c r="AR71" s="76"/>
      <c r="AS71" s="76" t="str">
        <f t="shared" si="19"/>
        <v/>
      </c>
      <c r="AT71" s="76" t="str">
        <f t="shared" si="20"/>
        <v/>
      </c>
      <c r="AU71" s="76"/>
      <c r="AV71" s="76" t="str">
        <f t="shared" si="21"/>
        <v/>
      </c>
      <c r="AW71" s="76" t="str">
        <f t="shared" si="22"/>
        <v/>
      </c>
    </row>
    <row r="72" spans="1:49" x14ac:dyDescent="0.2">
      <c r="A72" s="74" t="s">
        <v>160</v>
      </c>
      <c r="B72" s="74" t="s">
        <v>161</v>
      </c>
      <c r="C72" s="23" t="s">
        <v>162</v>
      </c>
      <c r="D72" s="74" t="s">
        <v>162</v>
      </c>
      <c r="E72" s="75">
        <v>13001</v>
      </c>
      <c r="F72" s="74" t="s">
        <v>161</v>
      </c>
      <c r="G72" s="126">
        <f>VLOOKUP(F72,[11]BPU_25_INDICADOR!$F$2:$G$118,2,FALSE)</f>
        <v>13101</v>
      </c>
      <c r="H72" s="76">
        <v>158.13</v>
      </c>
      <c r="I72" s="76">
        <f t="shared" ref="I72:I124" si="26">+IF(H72&lt;&gt;"",(H$127-H72)*100/(H$127-H$126),"")</f>
        <v>100</v>
      </c>
      <c r="J72" s="76" t="str">
        <f t="shared" ref="J72:J124" si="27">+IF(AND(I72&lt;&gt;"",I72&gt;=J$6),"Nula",IF(AND(I72&lt;&gt;"",I72&lt;J$6,I72&gt;J$6-(_xlfn.STDEV.S(I$8:I$124)/2)),"Baja",IF(AND(I72&lt;&gt;"",I72&lt;J$6-(_xlfn.STDEV.S(I$8:I$124)/2),I72&gt;J$6-(_xlfn.STDEV.S(I$8:I$124))),"Media",IF(AND(I72&lt;&gt;"",I72&lt;J$6-(_xlfn.STDEV.S(I$8:I$124))),"Alta",""))))</f>
        <v>Nula</v>
      </c>
      <c r="K72" s="76">
        <v>16.46</v>
      </c>
      <c r="L72" s="76">
        <f t="shared" ref="L72:L124" si="28">+IF(K72&lt;&gt;"",(K72-K$126)*100/(K$127-K$126),"")</f>
        <v>55.315558555518059</v>
      </c>
      <c r="M72" s="76">
        <f t="shared" ref="M72:M124" si="29">+IF(K72&lt;&gt;"",_xlfn.PERCENTRANK.EXC(K$8:K$124,K72,2),"")</f>
        <v>0.92</v>
      </c>
      <c r="N72" s="76">
        <v>16.43</v>
      </c>
      <c r="O72" s="76">
        <f t="shared" ref="O72:O124" si="30">+IF(N72&lt;&gt;"",(N72-N$126)*100/(N$127-N$126),"")</f>
        <v>100</v>
      </c>
      <c r="P72" s="76">
        <f t="shared" ref="P72:P124" si="31">+IF(N72&lt;&gt;"",_xlfn.PERCENTRANK.EXC(N$8:N$124,N72,2),"")</f>
        <v>0.97</v>
      </c>
      <c r="Q72" s="76">
        <v>1.27</v>
      </c>
      <c r="R72" s="76">
        <f t="shared" ref="R72:R124" si="32">+IF(Q72&lt;&gt;"",(Q72-Q$126)*100/(Q$127-Q$126),"")</f>
        <v>5.921680993314232</v>
      </c>
      <c r="S72" s="76">
        <f t="shared" ref="S72:S124" si="33">+IF(Q72&lt;&gt;"",_xlfn.PERCENTRANK.EXC(Q$8:Q$124,Q72,2),"")</f>
        <v>0.77</v>
      </c>
      <c r="T72" s="76"/>
      <c r="U72" s="76"/>
      <c r="V72" s="76"/>
      <c r="W72" s="76">
        <v>11.37</v>
      </c>
      <c r="X72" s="76">
        <f t="shared" ref="X72:X124" si="34">+IF(W72&lt;&gt;"",(W72-W$126)*100/(W$127-W$126),"")</f>
        <v>69.417500898170843</v>
      </c>
      <c r="Y72" s="76">
        <f t="shared" ref="Y72:Y124" si="35">+IF(W72&lt;&gt;"",_xlfn.PERCENTRANK.EXC(W$8:W$124,W72,2),"")</f>
        <v>0.96</v>
      </c>
      <c r="Z72" s="134">
        <v>79.459999999999994</v>
      </c>
      <c r="AA72" s="76">
        <f t="shared" si="23"/>
        <v>76.062961896535171</v>
      </c>
      <c r="AB72" s="76">
        <f t="shared" si="24"/>
        <v>0.91</v>
      </c>
      <c r="AC72" s="76">
        <v>75</v>
      </c>
      <c r="AD72" s="76">
        <f t="shared" ref="AD72:AD124" si="36">+IF(AC72&lt;&gt;"",(AC$127-AC72)*100/(AC$127-AC$126),"")</f>
        <v>0</v>
      </c>
      <c r="AE72" s="76">
        <f t="shared" ref="AE72:AE124" si="37">+IF(AC72&lt;&gt;"",1-_xlfn.PERCENTRANK.EXC(AC$8:AC$124,AC72,2),"")</f>
        <v>2.0000000000000018E-2</v>
      </c>
      <c r="AF72" s="76">
        <v>42.8</v>
      </c>
      <c r="AG72" s="76">
        <f t="shared" ref="AG72:AG124" si="38">+IF(AF72&lt;&gt;"",(AF72-AF$126)*100/(AF$127-AF$126),"")</f>
        <v>92.035398230088489</v>
      </c>
      <c r="AH72" s="76">
        <f t="shared" ref="AH72:AH124" si="39">+IF(AF72&lt;&gt;"",_xlfn.PERCENTRANK.EXC(AF$8:AF$124,AF72,2),"")</f>
        <v>0.96</v>
      </c>
      <c r="AI72" s="76">
        <v>78</v>
      </c>
      <c r="AJ72" s="76">
        <f t="shared" ref="AJ72:AJ124" si="40">+IF(AI72&lt;&gt;"",(AI72-AI$126)*100/(AI$127-AI$126),"")</f>
        <v>87.280701754385973</v>
      </c>
      <c r="AK72" s="76">
        <f t="shared" ref="AK72:AK124" si="41">+IF(AI72&lt;&gt;"",_xlfn.PERCENTRANK.EXC(AI$8:AI$124,AI72,2),"")</f>
        <v>0.9</v>
      </c>
      <c r="AL72" s="20">
        <v>2.992316159575946</v>
      </c>
      <c r="AM72" s="76">
        <f t="shared" ref="AM72:AM124" si="42">+IF(AL72&lt;&gt;"",(AL$127-AL72)*100/(AL$127-AL$126),"")</f>
        <v>95.026242486991919</v>
      </c>
      <c r="AN72" s="76">
        <f t="shared" ref="AN72:AN124" si="43">+IF(AL72&lt;&gt;"",1-_xlfn.PERCENTRANK.EXC(AL$8:AL$124,AL72,2),"")</f>
        <v>0.79</v>
      </c>
      <c r="AO72" s="20">
        <v>170.98949483291122</v>
      </c>
      <c r="AP72" s="76">
        <f t="shared" ref="AP72:AP124" si="44">+IF(AO72&lt;&gt;"",(AO$127-AO72)*100/(AO$127-AO$126),"")</f>
        <v>82.331021041819369</v>
      </c>
      <c r="AQ72" s="76">
        <f t="shared" ref="AQ72:AQ124" si="45">+IF(AO72&lt;&gt;"",1-_xlfn.PERCENTRANK.EXC(AO$8:AO$124,AO72,2),"")</f>
        <v>0.84</v>
      </c>
      <c r="AR72" s="76">
        <v>60</v>
      </c>
      <c r="AS72" s="76">
        <f t="shared" ref="AS72:AS124" si="46">+IF(AR72&lt;&gt;"",(AR$127-AR72)*100/(AR$127-AR$126),"")</f>
        <v>66.666666666666671</v>
      </c>
      <c r="AT72" s="76" t="str">
        <f t="shared" ref="AT72:AT124" si="47">+IF(AND(AS72&lt;&gt;"",AS72&gt;=AT$6),"Nula",IF(AND(AS72&lt;&gt;"",AS72&lt;AT$6,AS72&gt;AT$6-(_xlfn.STDEV.S(AS$8:AS$124)/2)),"Baja",IF(AND(AS72&lt;&gt;"",AS72&lt;AT$6-(_xlfn.STDEV.S(AS$8:AS$124)/2),AS72&gt;AT$6-(_xlfn.STDEV.S(AS$8:AS$124))),"Media",IF(AND(AS72&lt;&gt;"",AS72&lt;AT$6-(_xlfn.STDEV.S(AS$8:AS$124))),"Alta",""))))</f>
        <v>Nula</v>
      </c>
      <c r="AU72" s="76">
        <v>85</v>
      </c>
      <c r="AV72" s="76">
        <f t="shared" ref="AV72:AV124" si="48">+IF(AU72&lt;&gt;"",(AU$127-AU72)*100/(AU$127-AU$126),"")</f>
        <v>52.38095238095238</v>
      </c>
      <c r="AW72" s="76" t="str">
        <f t="shared" ref="AW72:AW124" si="49">+IF(AND(AV72&lt;&gt;"",AV72&gt;=AW$6),"Nula",IF(AND(AV72&lt;&gt;"",AV72&lt;AW$6,AV72&gt;AW$6-(_xlfn.STDEV.S(AV$8:AV$124)/2)),"Baja",IF(AND(AV72&lt;&gt;"",AV72&lt;AW$6-(_xlfn.STDEV.S(AV$8:AV$124)/2),AV72&gt;AW$6-(_xlfn.STDEV.S(AV$8:AV$124))),"Media",IF(AND(AV72&lt;&gt;"",AV72&lt;AW$6-(_xlfn.STDEV.S(AV$8:AV$124))),"Alta",""))))</f>
        <v>Media</v>
      </c>
    </row>
    <row r="73" spans="1:49" x14ac:dyDescent="0.2">
      <c r="A73" s="74" t="s">
        <v>160</v>
      </c>
      <c r="B73" s="74" t="s">
        <v>161</v>
      </c>
      <c r="C73" s="23" t="s">
        <v>162</v>
      </c>
      <c r="D73" s="74" t="s">
        <v>162</v>
      </c>
      <c r="E73" s="75">
        <v>13001</v>
      </c>
      <c r="F73" s="74" t="s">
        <v>163</v>
      </c>
      <c r="G73" s="126">
        <f>VLOOKUP(F73,[11]BPU_25_INDICADOR!$F$2:$G$118,2,FALSE)</f>
        <v>13102</v>
      </c>
      <c r="H73" s="76">
        <v>251.88</v>
      </c>
      <c r="I73" s="76">
        <f t="shared" si="26"/>
        <v>99.01352548629248</v>
      </c>
      <c r="J73" s="76" t="str">
        <f t="shared" si="27"/>
        <v>Nula</v>
      </c>
      <c r="K73" s="76">
        <v>5.86</v>
      </c>
      <c r="L73" s="76">
        <f t="shared" si="28"/>
        <v>19.541005737428282</v>
      </c>
      <c r="M73" s="76">
        <f t="shared" si="29"/>
        <v>0.43</v>
      </c>
      <c r="N73" s="76">
        <v>5.79</v>
      </c>
      <c r="O73" s="76">
        <f t="shared" si="30"/>
        <v>21.822189566495226</v>
      </c>
      <c r="P73" s="76">
        <f t="shared" si="31"/>
        <v>0.31</v>
      </c>
      <c r="Q73" s="76">
        <v>0.22</v>
      </c>
      <c r="R73" s="76">
        <f t="shared" si="32"/>
        <v>0.90735434574976137</v>
      </c>
      <c r="S73" s="76">
        <f t="shared" si="33"/>
        <v>0.35</v>
      </c>
      <c r="T73" s="76"/>
      <c r="U73" s="76"/>
      <c r="V73" s="76"/>
      <c r="W73" s="76">
        <v>3.11</v>
      </c>
      <c r="X73" s="76">
        <f t="shared" si="34"/>
        <v>18.415862897380006</v>
      </c>
      <c r="Y73" s="76">
        <f t="shared" si="35"/>
        <v>0.65</v>
      </c>
      <c r="Z73" s="134">
        <v>82.04</v>
      </c>
      <c r="AA73" s="76">
        <f t="shared" ref="AA73:AA124" si="50">+IF(Z73&lt;&gt;"",(Z73-Z$126)*100/(Z$127-Z$126),"")</f>
        <v>78.539207217583268</v>
      </c>
      <c r="AB73" s="76">
        <f t="shared" ref="AB73:AB124" si="51">+IF(Z73&lt;&gt;"",_xlfn.PERCENTRANK.EXC(Z$8:Z$124,Z73,2),"")</f>
        <v>0.93</v>
      </c>
      <c r="AC73" s="76">
        <v>1.1538461538461537</v>
      </c>
      <c r="AD73" s="76">
        <f t="shared" si="36"/>
        <v>99.456099456099452</v>
      </c>
      <c r="AE73" s="76">
        <f t="shared" si="37"/>
        <v>0.67999999999999994</v>
      </c>
      <c r="AF73" s="76">
        <v>31</v>
      </c>
      <c r="AG73" s="76">
        <f t="shared" si="38"/>
        <v>57.227138643067839</v>
      </c>
      <c r="AH73" s="76">
        <f t="shared" si="39"/>
        <v>0.59</v>
      </c>
      <c r="AI73" s="76">
        <v>68.599999999999994</v>
      </c>
      <c r="AJ73" s="76">
        <f t="shared" si="40"/>
        <v>66.666666666666657</v>
      </c>
      <c r="AK73" s="76">
        <f t="shared" si="41"/>
        <v>0.4</v>
      </c>
      <c r="AL73" s="20">
        <v>13.880695422840684</v>
      </c>
      <c r="AM73" s="76">
        <f t="shared" si="42"/>
        <v>76.927834672752411</v>
      </c>
      <c r="AN73" s="76">
        <f t="shared" si="43"/>
        <v>0.13</v>
      </c>
      <c r="AO73" s="20">
        <v>427.98810887092111</v>
      </c>
      <c r="AP73" s="76">
        <f t="shared" si="44"/>
        <v>44.414010664623092</v>
      </c>
      <c r="AQ73" s="76">
        <f t="shared" si="45"/>
        <v>0.18999999999999995</v>
      </c>
      <c r="AR73" s="76">
        <v>75</v>
      </c>
      <c r="AS73" s="76">
        <f t="shared" si="46"/>
        <v>50</v>
      </c>
      <c r="AT73" s="76" t="str">
        <f t="shared" si="47"/>
        <v>Media</v>
      </c>
      <c r="AU73" s="76">
        <v>90</v>
      </c>
      <c r="AV73" s="76">
        <f t="shared" si="48"/>
        <v>47.61904761904762</v>
      </c>
      <c r="AW73" s="76" t="str">
        <f t="shared" si="49"/>
        <v>Alta</v>
      </c>
    </row>
    <row r="74" spans="1:49" x14ac:dyDescent="0.2">
      <c r="A74" s="74" t="s">
        <v>160</v>
      </c>
      <c r="B74" s="74" t="s">
        <v>161</v>
      </c>
      <c r="C74" s="23" t="s">
        <v>162</v>
      </c>
      <c r="D74" s="74" t="s">
        <v>162</v>
      </c>
      <c r="E74" s="75">
        <v>13001</v>
      </c>
      <c r="F74" s="74" t="s">
        <v>164</v>
      </c>
      <c r="G74" s="126">
        <f>VLOOKUP(F74,[11]BPU_25_INDICADOR!$F$2:$G$118,2,FALSE)</f>
        <v>13103</v>
      </c>
      <c r="H74" s="76">
        <v>189.5</v>
      </c>
      <c r="I74" s="76">
        <f t="shared" si="26"/>
        <v>99.669912474719936</v>
      </c>
      <c r="J74" s="76" t="str">
        <f t="shared" si="27"/>
        <v>Nula</v>
      </c>
      <c r="K74" s="76">
        <v>7.69</v>
      </c>
      <c r="L74" s="76">
        <f t="shared" si="28"/>
        <v>25.71717853526831</v>
      </c>
      <c r="M74" s="76">
        <f t="shared" si="29"/>
        <v>0.69</v>
      </c>
      <c r="N74" s="76">
        <v>7.67</v>
      </c>
      <c r="O74" s="76">
        <f t="shared" si="30"/>
        <v>35.635562086700951</v>
      </c>
      <c r="P74" s="76">
        <f t="shared" si="31"/>
        <v>0.68</v>
      </c>
      <c r="Q74" s="76">
        <v>0.16</v>
      </c>
      <c r="R74" s="76">
        <f t="shared" si="32"/>
        <v>0.620821394460363</v>
      </c>
      <c r="S74" s="76">
        <f t="shared" si="33"/>
        <v>0.26</v>
      </c>
      <c r="T74" s="76"/>
      <c r="U74" s="76"/>
      <c r="V74" s="76"/>
      <c r="W74" s="76">
        <v>1.2</v>
      </c>
      <c r="X74" s="76">
        <f t="shared" si="34"/>
        <v>6.622505926252825</v>
      </c>
      <c r="Y74" s="76">
        <f t="shared" si="35"/>
        <v>0.26</v>
      </c>
      <c r="Z74" s="134">
        <v>58.6</v>
      </c>
      <c r="AA74" s="76">
        <f t="shared" si="50"/>
        <v>56.041846626355692</v>
      </c>
      <c r="AB74" s="76">
        <f t="shared" si="51"/>
        <v>0.82</v>
      </c>
      <c r="AC74" s="76">
        <v>1.5454545454545454</v>
      </c>
      <c r="AD74" s="76">
        <f t="shared" si="36"/>
        <v>98.928680746862554</v>
      </c>
      <c r="AE74" s="76">
        <f t="shared" si="37"/>
        <v>0.16000000000000003</v>
      </c>
      <c r="AF74" s="76">
        <v>27.9</v>
      </c>
      <c r="AG74" s="76">
        <f t="shared" si="38"/>
        <v>48.082595870206482</v>
      </c>
      <c r="AH74" s="76">
        <f t="shared" si="39"/>
        <v>0.39</v>
      </c>
      <c r="AI74" s="76">
        <v>83.8</v>
      </c>
      <c r="AJ74" s="76">
        <f t="shared" si="40"/>
        <v>99.999999999999986</v>
      </c>
      <c r="AK74" s="76">
        <f t="shared" si="41"/>
        <v>0.98</v>
      </c>
      <c r="AL74" s="20">
        <v>2.8499162837091658</v>
      </c>
      <c r="AM74" s="76">
        <f t="shared" si="42"/>
        <v>95.262936210072368</v>
      </c>
      <c r="AN74" s="76">
        <f t="shared" si="43"/>
        <v>0.82000000000000006</v>
      </c>
      <c r="AO74" s="20">
        <v>69.822948950874562</v>
      </c>
      <c r="AP74" s="76">
        <f t="shared" si="44"/>
        <v>97.256910756800309</v>
      </c>
      <c r="AQ74" s="76">
        <f t="shared" si="45"/>
        <v>0.99</v>
      </c>
      <c r="AR74" s="76">
        <v>85</v>
      </c>
      <c r="AS74" s="76">
        <f t="shared" si="46"/>
        <v>38.888888888888886</v>
      </c>
      <c r="AT74" s="76" t="str">
        <f t="shared" si="47"/>
        <v>Alta</v>
      </c>
      <c r="AU74" s="76">
        <v>110</v>
      </c>
      <c r="AV74" s="76">
        <f t="shared" si="48"/>
        <v>28.571428571428573</v>
      </c>
      <c r="AW74" s="76" t="str">
        <f t="shared" si="49"/>
        <v>Alta</v>
      </c>
    </row>
    <row r="75" spans="1:49" x14ac:dyDescent="0.2">
      <c r="A75" s="74" t="s">
        <v>160</v>
      </c>
      <c r="B75" s="74" t="s">
        <v>161</v>
      </c>
      <c r="C75" s="23" t="s">
        <v>162</v>
      </c>
      <c r="D75" s="74" t="s">
        <v>162</v>
      </c>
      <c r="E75" s="75">
        <v>13001</v>
      </c>
      <c r="F75" s="74" t="s">
        <v>165</v>
      </c>
      <c r="G75" s="126">
        <f>VLOOKUP(F75,[11]BPU_25_INDICADOR!$F$2:$G$118,2,FALSE)</f>
        <v>13104</v>
      </c>
      <c r="H75" s="76">
        <v>189.94</v>
      </c>
      <c r="I75" s="76">
        <f t="shared" si="26"/>
        <v>99.665282621002277</v>
      </c>
      <c r="J75" s="76" t="str">
        <f t="shared" si="27"/>
        <v>Nula</v>
      </c>
      <c r="K75" s="76">
        <v>7.94</v>
      </c>
      <c r="L75" s="76">
        <f t="shared" si="28"/>
        <v>26.560917988525144</v>
      </c>
      <c r="M75" s="76">
        <f t="shared" si="29"/>
        <v>0.72</v>
      </c>
      <c r="N75" s="76">
        <v>7.93</v>
      </c>
      <c r="O75" s="76">
        <f t="shared" si="30"/>
        <v>37.545922116091106</v>
      </c>
      <c r="P75" s="76">
        <f t="shared" si="31"/>
        <v>0.74</v>
      </c>
      <c r="Q75" s="76">
        <v>0.2</v>
      </c>
      <c r="R75" s="76">
        <f t="shared" si="32"/>
        <v>0.81184336198662854</v>
      </c>
      <c r="S75" s="76">
        <f t="shared" si="33"/>
        <v>0.33</v>
      </c>
      <c r="T75" s="76"/>
      <c r="U75" s="76"/>
      <c r="V75" s="76"/>
      <c r="W75" s="76">
        <v>1.02</v>
      </c>
      <c r="X75" s="76">
        <f t="shared" si="34"/>
        <v>5.5110900860418868</v>
      </c>
      <c r="Y75" s="76">
        <f t="shared" si="35"/>
        <v>0.21</v>
      </c>
      <c r="Z75" s="134">
        <v>80.36</v>
      </c>
      <c r="AA75" s="76">
        <f t="shared" si="50"/>
        <v>76.926768403877531</v>
      </c>
      <c r="AB75" s="76">
        <f t="shared" si="51"/>
        <v>0.92</v>
      </c>
      <c r="AC75" s="76">
        <v>1.2711864467797001</v>
      </c>
      <c r="AD75" s="76">
        <f t="shared" si="36"/>
        <v>99.298065391542494</v>
      </c>
      <c r="AE75" s="76">
        <f t="shared" si="37"/>
        <v>0.43999999999999995</v>
      </c>
      <c r="AF75" s="76">
        <v>40.799999999999997</v>
      </c>
      <c r="AG75" s="76">
        <f t="shared" si="38"/>
        <v>86.135693215339217</v>
      </c>
      <c r="AH75" s="76">
        <f t="shared" si="39"/>
        <v>0.95</v>
      </c>
      <c r="AI75" s="76">
        <v>78.2</v>
      </c>
      <c r="AJ75" s="76">
        <f t="shared" si="40"/>
        <v>87.719298245614041</v>
      </c>
      <c r="AK75" s="76">
        <f t="shared" si="41"/>
        <v>0.93</v>
      </c>
      <c r="AL75" s="20">
        <v>3.7009896446309747</v>
      </c>
      <c r="AM75" s="76">
        <f t="shared" si="42"/>
        <v>93.848302094803685</v>
      </c>
      <c r="AN75" s="76">
        <f t="shared" si="43"/>
        <v>0.72</v>
      </c>
      <c r="AO75" s="20">
        <v>101.40711626288869</v>
      </c>
      <c r="AP75" s="76">
        <f t="shared" si="44"/>
        <v>92.597052164926254</v>
      </c>
      <c r="AQ75" s="76">
        <f t="shared" si="45"/>
        <v>0.95</v>
      </c>
      <c r="AR75" s="76">
        <v>75</v>
      </c>
      <c r="AS75" s="76">
        <f t="shared" si="46"/>
        <v>50</v>
      </c>
      <c r="AT75" s="76" t="str">
        <f t="shared" si="47"/>
        <v>Media</v>
      </c>
      <c r="AU75" s="76">
        <v>80</v>
      </c>
      <c r="AV75" s="76">
        <f t="shared" si="48"/>
        <v>57.142857142857146</v>
      </c>
      <c r="AW75" s="76" t="str">
        <f t="shared" si="49"/>
        <v>Media</v>
      </c>
    </row>
    <row r="76" spans="1:49" x14ac:dyDescent="0.2">
      <c r="A76" s="74" t="s">
        <v>160</v>
      </c>
      <c r="B76" s="74" t="s">
        <v>161</v>
      </c>
      <c r="C76" s="23" t="s">
        <v>162</v>
      </c>
      <c r="D76" s="74" t="s">
        <v>162</v>
      </c>
      <c r="E76" s="75">
        <v>13001</v>
      </c>
      <c r="F76" s="74" t="s">
        <v>166</v>
      </c>
      <c r="G76" s="126">
        <f>VLOOKUP(F76,[11]BPU_25_INDICADOR!$F$2:$G$118,2,FALSE)</f>
        <v>13105</v>
      </c>
      <c r="H76" s="76">
        <v>210.66</v>
      </c>
      <c r="I76" s="76">
        <f t="shared" si="26"/>
        <v>99.447258600479387</v>
      </c>
      <c r="J76" s="76" t="str">
        <f t="shared" si="27"/>
        <v>Nula</v>
      </c>
      <c r="K76" s="76">
        <v>8.23</v>
      </c>
      <c r="L76" s="76">
        <f t="shared" si="28"/>
        <v>27.539655754303073</v>
      </c>
      <c r="M76" s="76">
        <f t="shared" si="29"/>
        <v>0.73</v>
      </c>
      <c r="N76" s="76">
        <v>8.23</v>
      </c>
      <c r="O76" s="76">
        <f t="shared" si="30"/>
        <v>39.750183688464368</v>
      </c>
      <c r="P76" s="76">
        <f t="shared" si="31"/>
        <v>0.77</v>
      </c>
      <c r="Q76" s="76">
        <v>0.48</v>
      </c>
      <c r="R76" s="76">
        <f t="shared" si="32"/>
        <v>2.1489971346704868</v>
      </c>
      <c r="S76" s="76">
        <f t="shared" si="33"/>
        <v>0.54</v>
      </c>
      <c r="T76" s="76"/>
      <c r="U76" s="76"/>
      <c r="V76" s="76"/>
      <c r="W76" s="76">
        <v>2.09</v>
      </c>
      <c r="X76" s="76">
        <f t="shared" si="34"/>
        <v>12.117839802851353</v>
      </c>
      <c r="Y76" s="76">
        <f t="shared" si="35"/>
        <v>0.47</v>
      </c>
      <c r="Z76" s="134">
        <v>56.42</v>
      </c>
      <c r="AA76" s="76">
        <f t="shared" si="50"/>
        <v>53.949515308570874</v>
      </c>
      <c r="AB76" s="76">
        <f t="shared" si="51"/>
        <v>0.81</v>
      </c>
      <c r="AC76" s="76">
        <v>2</v>
      </c>
      <c r="AD76" s="76">
        <f t="shared" si="36"/>
        <v>98.316498316498311</v>
      </c>
      <c r="AE76" s="76">
        <f t="shared" si="37"/>
        <v>5.0000000000000044E-2</v>
      </c>
      <c r="AF76" s="76">
        <v>21.4</v>
      </c>
      <c r="AG76" s="76">
        <f t="shared" si="38"/>
        <v>28.908554572271385</v>
      </c>
      <c r="AH76" s="76">
        <f t="shared" si="39"/>
        <v>0.12</v>
      </c>
      <c r="AI76" s="76">
        <v>78.099999999999994</v>
      </c>
      <c r="AJ76" s="76">
        <f t="shared" si="40"/>
        <v>87.499999999999986</v>
      </c>
      <c r="AK76" s="76">
        <f t="shared" si="41"/>
        <v>0.92</v>
      </c>
      <c r="AL76" s="20">
        <v>3.5081154403854251</v>
      </c>
      <c r="AM76" s="76">
        <f t="shared" si="42"/>
        <v>94.168893058884066</v>
      </c>
      <c r="AN76" s="76">
        <f t="shared" si="43"/>
        <v>0.75</v>
      </c>
      <c r="AO76" s="20">
        <v>239.1365358529398</v>
      </c>
      <c r="AP76" s="76">
        <f t="shared" si="44"/>
        <v>72.276756464542373</v>
      </c>
      <c r="AQ76" s="76">
        <f t="shared" si="45"/>
        <v>0.66999999999999993</v>
      </c>
      <c r="AR76" s="76">
        <v>90</v>
      </c>
      <c r="AS76" s="76">
        <f t="shared" si="46"/>
        <v>33.333333333333336</v>
      </c>
      <c r="AT76" s="76" t="str">
        <f t="shared" si="47"/>
        <v>Alta</v>
      </c>
      <c r="AU76" s="76">
        <v>105</v>
      </c>
      <c r="AV76" s="76">
        <f t="shared" si="48"/>
        <v>33.333333333333336</v>
      </c>
      <c r="AW76" s="76" t="str">
        <f t="shared" si="49"/>
        <v>Alta</v>
      </c>
    </row>
    <row r="77" spans="1:49" x14ac:dyDescent="0.2">
      <c r="A77" s="74" t="s">
        <v>160</v>
      </c>
      <c r="B77" s="74" t="s">
        <v>161</v>
      </c>
      <c r="C77" s="23" t="s">
        <v>162</v>
      </c>
      <c r="D77" s="74" t="s">
        <v>162</v>
      </c>
      <c r="E77" s="75">
        <v>13001</v>
      </c>
      <c r="F77" s="74" t="s">
        <v>167</v>
      </c>
      <c r="G77" s="126">
        <f>VLOOKUP(F77,[11]BPU_25_INDICADOR!$F$2:$G$118,2,FALSE)</f>
        <v>13106</v>
      </c>
      <c r="H77" s="76">
        <v>212.65</v>
      </c>
      <c r="I77" s="76">
        <f t="shared" si="26"/>
        <v>99.426319034801764</v>
      </c>
      <c r="J77" s="76" t="str">
        <f t="shared" si="27"/>
        <v>Nula</v>
      </c>
      <c r="K77" s="76">
        <v>9.16</v>
      </c>
      <c r="L77" s="76">
        <f t="shared" si="28"/>
        <v>30.678366520418496</v>
      </c>
      <c r="M77" s="76">
        <f t="shared" si="29"/>
        <v>0.8</v>
      </c>
      <c r="N77" s="76">
        <v>9.1</v>
      </c>
      <c r="O77" s="76">
        <f t="shared" si="30"/>
        <v>46.1425422483468</v>
      </c>
      <c r="P77" s="76">
        <f t="shared" si="31"/>
        <v>0.85</v>
      </c>
      <c r="Q77" s="76">
        <v>0.72</v>
      </c>
      <c r="R77" s="76">
        <f t="shared" si="32"/>
        <v>3.2951289398280807</v>
      </c>
      <c r="S77" s="76">
        <f t="shared" si="33"/>
        <v>0.67</v>
      </c>
      <c r="T77" s="76"/>
      <c r="U77" s="76"/>
      <c r="V77" s="76"/>
      <c r="W77" s="76">
        <v>2.79</v>
      </c>
      <c r="X77" s="76">
        <f t="shared" si="34"/>
        <v>16.440012514782783</v>
      </c>
      <c r="Y77" s="76">
        <f t="shared" si="35"/>
        <v>0.62</v>
      </c>
      <c r="Z77" s="134">
        <v>98.35</v>
      </c>
      <c r="AA77" s="76">
        <f t="shared" si="50"/>
        <v>94.19330070064305</v>
      </c>
      <c r="AB77" s="76">
        <f t="shared" si="51"/>
        <v>0.98</v>
      </c>
      <c r="AC77" s="76">
        <v>1.25</v>
      </c>
      <c r="AD77" s="76">
        <f t="shared" si="36"/>
        <v>99.326599326599322</v>
      </c>
      <c r="AE77" s="76">
        <f t="shared" si="37"/>
        <v>0.61</v>
      </c>
      <c r="AF77" s="76">
        <v>30.6</v>
      </c>
      <c r="AG77" s="76">
        <f t="shared" si="38"/>
        <v>56.047197640117993</v>
      </c>
      <c r="AH77" s="76">
        <f t="shared" si="39"/>
        <v>0.54</v>
      </c>
      <c r="AI77" s="76">
        <v>71.8</v>
      </c>
      <c r="AJ77" s="76">
        <f t="shared" si="40"/>
        <v>73.684210526315795</v>
      </c>
      <c r="AK77" s="76">
        <f t="shared" si="41"/>
        <v>0.62</v>
      </c>
      <c r="AL77" s="20">
        <v>2.4071154332206004</v>
      </c>
      <c r="AM77" s="76">
        <f t="shared" si="42"/>
        <v>95.998949364910914</v>
      </c>
      <c r="AN77" s="76">
        <f t="shared" si="43"/>
        <v>0.84</v>
      </c>
      <c r="AO77" s="20">
        <v>162.48029174239051</v>
      </c>
      <c r="AP77" s="76">
        <f t="shared" si="44"/>
        <v>83.586450154122787</v>
      </c>
      <c r="AQ77" s="76">
        <f t="shared" si="45"/>
        <v>0.86</v>
      </c>
      <c r="AR77" s="76">
        <v>75</v>
      </c>
      <c r="AS77" s="76">
        <f t="shared" si="46"/>
        <v>50</v>
      </c>
      <c r="AT77" s="76" t="str">
        <f t="shared" si="47"/>
        <v>Media</v>
      </c>
      <c r="AU77" s="76">
        <v>100</v>
      </c>
      <c r="AV77" s="76">
        <f t="shared" si="48"/>
        <v>38.095238095238095</v>
      </c>
      <c r="AW77" s="76" t="str">
        <f t="shared" si="49"/>
        <v>Alta</v>
      </c>
    </row>
    <row r="78" spans="1:49" x14ac:dyDescent="0.2">
      <c r="A78" s="74" t="s">
        <v>160</v>
      </c>
      <c r="B78" s="74" t="s">
        <v>161</v>
      </c>
      <c r="C78" s="23" t="s">
        <v>162</v>
      </c>
      <c r="D78" s="74" t="s">
        <v>162</v>
      </c>
      <c r="E78" s="75">
        <v>13001</v>
      </c>
      <c r="F78" s="74" t="s">
        <v>168</v>
      </c>
      <c r="G78" s="126">
        <f>VLOOKUP(F78,[11]BPU_25_INDICADOR!$F$2:$G$118,2,FALSE)</f>
        <v>13107</v>
      </c>
      <c r="H78" s="76">
        <v>371.66</v>
      </c>
      <c r="I78" s="76">
        <f t="shared" si="26"/>
        <v>97.753153035605663</v>
      </c>
      <c r="J78" s="76" t="str">
        <f t="shared" si="27"/>
        <v>Nula</v>
      </c>
      <c r="K78" s="76">
        <v>4.1100000000000003</v>
      </c>
      <c r="L78" s="76">
        <f t="shared" si="28"/>
        <v>13.634829564630442</v>
      </c>
      <c r="M78" s="76">
        <f t="shared" si="29"/>
        <v>0.2</v>
      </c>
      <c r="N78" s="76">
        <v>4.8</v>
      </c>
      <c r="O78" s="76">
        <f t="shared" si="30"/>
        <v>14.548126377663483</v>
      </c>
      <c r="P78" s="76">
        <f t="shared" si="31"/>
        <v>0.11</v>
      </c>
      <c r="Q78" s="76">
        <v>0.03</v>
      </c>
      <c r="R78" s="76">
        <f t="shared" si="32"/>
        <v>0</v>
      </c>
      <c r="S78" s="76">
        <f t="shared" si="33"/>
        <v>0.01</v>
      </c>
      <c r="T78" s="76"/>
      <c r="U78" s="76"/>
      <c r="V78" s="76"/>
      <c r="W78" s="76">
        <v>0.62</v>
      </c>
      <c r="X78" s="76">
        <f t="shared" si="34"/>
        <v>3.0412771077953571</v>
      </c>
      <c r="Y78" s="76">
        <f t="shared" si="35"/>
        <v>0.13</v>
      </c>
      <c r="Z78" s="134">
        <v>31.95</v>
      </c>
      <c r="AA78" s="76">
        <f t="shared" si="50"/>
        <v>30.463576158940395</v>
      </c>
      <c r="AB78" s="76">
        <f t="shared" si="51"/>
        <v>0.68</v>
      </c>
      <c r="AC78" s="76">
        <v>1.1666666666666667</v>
      </c>
      <c r="AD78" s="76">
        <f t="shared" si="36"/>
        <v>99.438832772166108</v>
      </c>
      <c r="AE78" s="76">
        <f t="shared" si="37"/>
        <v>0.65999999999999992</v>
      </c>
      <c r="AF78" s="76">
        <v>22.2</v>
      </c>
      <c r="AG78" s="76">
        <f t="shared" si="38"/>
        <v>31.268436578171094</v>
      </c>
      <c r="AH78" s="76">
        <f t="shared" si="39"/>
        <v>0.17</v>
      </c>
      <c r="AI78" s="76">
        <v>63.5</v>
      </c>
      <c r="AJ78" s="76">
        <f t="shared" si="40"/>
        <v>55.482456140350877</v>
      </c>
      <c r="AK78" s="76">
        <f t="shared" si="41"/>
        <v>0.32</v>
      </c>
      <c r="AL78" s="20">
        <v>0.93715442430603724</v>
      </c>
      <c r="AM78" s="76">
        <f t="shared" si="42"/>
        <v>98.44228396661083</v>
      </c>
      <c r="AN78" s="76">
        <f t="shared" si="43"/>
        <v>0.95</v>
      </c>
      <c r="AO78" s="20">
        <v>201.48820122579798</v>
      </c>
      <c r="AP78" s="76">
        <f t="shared" si="44"/>
        <v>77.831308967033166</v>
      </c>
      <c r="AQ78" s="76">
        <f t="shared" si="45"/>
        <v>0.76</v>
      </c>
      <c r="AR78" s="76">
        <v>70</v>
      </c>
      <c r="AS78" s="76">
        <f t="shared" si="46"/>
        <v>55.555555555555557</v>
      </c>
      <c r="AT78" s="76" t="str">
        <f t="shared" si="47"/>
        <v>Baja</v>
      </c>
      <c r="AU78" s="76">
        <v>90</v>
      </c>
      <c r="AV78" s="76">
        <f t="shared" si="48"/>
        <v>47.61904761904762</v>
      </c>
      <c r="AW78" s="76" t="str">
        <f t="shared" si="49"/>
        <v>Alta</v>
      </c>
    </row>
    <row r="79" spans="1:49" x14ac:dyDescent="0.2">
      <c r="A79" s="74" t="s">
        <v>160</v>
      </c>
      <c r="B79" s="74" t="s">
        <v>161</v>
      </c>
      <c r="C79" s="23" t="s">
        <v>162</v>
      </c>
      <c r="D79" s="74" t="s">
        <v>162</v>
      </c>
      <c r="E79" s="75">
        <v>13001</v>
      </c>
      <c r="F79" s="74" t="s">
        <v>169</v>
      </c>
      <c r="G79" s="126">
        <f>VLOOKUP(F79,[11]BPU_25_INDICADOR!$F$2:$G$118,2,FALSE)</f>
        <v>13108</v>
      </c>
      <c r="H79" s="76">
        <v>202.14</v>
      </c>
      <c r="I79" s="76">
        <f t="shared" si="26"/>
        <v>99.53690940428514</v>
      </c>
      <c r="J79" s="76" t="str">
        <f t="shared" si="27"/>
        <v>Nula</v>
      </c>
      <c r="K79" s="76">
        <v>6.84</v>
      </c>
      <c r="L79" s="76">
        <f t="shared" si="28"/>
        <v>22.848464394195073</v>
      </c>
      <c r="M79" s="76">
        <f t="shared" si="29"/>
        <v>0.6</v>
      </c>
      <c r="N79" s="76">
        <v>6.83</v>
      </c>
      <c r="O79" s="76">
        <f t="shared" si="30"/>
        <v>29.463629684055842</v>
      </c>
      <c r="P79" s="76">
        <f t="shared" si="31"/>
        <v>0.54</v>
      </c>
      <c r="Q79" s="76">
        <v>0.57999999999999996</v>
      </c>
      <c r="R79" s="76">
        <f t="shared" si="32"/>
        <v>2.6265520534861508</v>
      </c>
      <c r="S79" s="76">
        <f t="shared" si="33"/>
        <v>0.57999999999999996</v>
      </c>
      <c r="T79" s="76"/>
      <c r="U79" s="76"/>
      <c r="V79" s="76"/>
      <c r="W79" s="76">
        <v>0.33</v>
      </c>
      <c r="X79" s="76">
        <f t="shared" si="34"/>
        <v>1.2506626985666234</v>
      </c>
      <c r="Y79" s="76">
        <f t="shared" si="35"/>
        <v>0.05</v>
      </c>
      <c r="Z79" s="134">
        <v>65.62</v>
      </c>
      <c r="AA79" s="76">
        <f t="shared" si="50"/>
        <v>62.779537383626071</v>
      </c>
      <c r="AB79" s="76">
        <f t="shared" si="51"/>
        <v>0.85</v>
      </c>
      <c r="AC79" s="76">
        <v>0.8</v>
      </c>
      <c r="AD79" s="76">
        <f t="shared" si="36"/>
        <v>99.932659932659931</v>
      </c>
      <c r="AE79" s="76">
        <f t="shared" si="37"/>
        <v>0.96</v>
      </c>
      <c r="AF79" s="76">
        <v>34</v>
      </c>
      <c r="AG79" s="76">
        <f t="shared" si="38"/>
        <v>66.076696165191748</v>
      </c>
      <c r="AH79" s="76">
        <f t="shared" si="39"/>
        <v>0.78</v>
      </c>
      <c r="AI79" s="76">
        <v>76.7</v>
      </c>
      <c r="AJ79" s="76">
        <f t="shared" si="40"/>
        <v>84.429824561403521</v>
      </c>
      <c r="AK79" s="76">
        <f t="shared" si="41"/>
        <v>0.85</v>
      </c>
      <c r="AL79" s="20">
        <v>0</v>
      </c>
      <c r="AM79" s="76">
        <f t="shared" si="42"/>
        <v>100</v>
      </c>
      <c r="AN79" s="76">
        <f>+IF(AL79&lt;&gt;"",1-_xlfn.PERCENTRANK.EXC(AL$8:AL$124,AL79,2),"")</f>
        <v>1</v>
      </c>
      <c r="AO79" s="20">
        <v>164.56764753532235</v>
      </c>
      <c r="AP79" s="76">
        <f t="shared" si="44"/>
        <v>83.278486270512914</v>
      </c>
      <c r="AQ79" s="76">
        <f t="shared" si="45"/>
        <v>0.85</v>
      </c>
      <c r="AR79" s="76">
        <v>60</v>
      </c>
      <c r="AS79" s="76">
        <f t="shared" si="46"/>
        <v>66.666666666666671</v>
      </c>
      <c r="AT79" s="76" t="str">
        <f t="shared" si="47"/>
        <v>Nula</v>
      </c>
      <c r="AU79" s="76">
        <v>90</v>
      </c>
      <c r="AV79" s="76">
        <f t="shared" si="48"/>
        <v>47.61904761904762</v>
      </c>
      <c r="AW79" s="76" t="str">
        <f t="shared" si="49"/>
        <v>Alta</v>
      </c>
    </row>
    <row r="80" spans="1:49" x14ac:dyDescent="0.2">
      <c r="A80" s="74" t="s">
        <v>160</v>
      </c>
      <c r="B80" s="74" t="s">
        <v>161</v>
      </c>
      <c r="C80" s="23" t="s">
        <v>162</v>
      </c>
      <c r="D80" s="74" t="s">
        <v>162</v>
      </c>
      <c r="E80" s="75">
        <v>13001</v>
      </c>
      <c r="F80" s="74" t="s">
        <v>170</v>
      </c>
      <c r="G80" s="126">
        <f>VLOOKUP(F80,[11]BPU_25_INDICADOR!$F$2:$G$118,2,FALSE)</f>
        <v>13109</v>
      </c>
      <c r="H80" s="76">
        <v>188.3</v>
      </c>
      <c r="I80" s="76">
        <f t="shared" si="26"/>
        <v>99.682539348495411</v>
      </c>
      <c r="J80" s="76" t="str">
        <f t="shared" si="27"/>
        <v>Nula</v>
      </c>
      <c r="K80" s="76">
        <v>5.15</v>
      </c>
      <c r="L80" s="76">
        <f t="shared" si="28"/>
        <v>17.144785690178875</v>
      </c>
      <c r="M80" s="76">
        <f t="shared" si="29"/>
        <v>0.32</v>
      </c>
      <c r="N80" s="76">
        <v>5.13</v>
      </c>
      <c r="O80" s="76">
        <f t="shared" si="30"/>
        <v>16.972814107274065</v>
      </c>
      <c r="P80" s="76">
        <f t="shared" si="31"/>
        <v>0.2</v>
      </c>
      <c r="Q80" s="76">
        <v>0.8</v>
      </c>
      <c r="R80" s="76">
        <f t="shared" si="32"/>
        <v>3.6771728748806116</v>
      </c>
      <c r="S80" s="76">
        <f t="shared" si="33"/>
        <v>0.69</v>
      </c>
      <c r="T80" s="76" t="s">
        <v>279</v>
      </c>
      <c r="U80" s="76"/>
      <c r="V80" s="76"/>
      <c r="W80" s="76">
        <v>0.89</v>
      </c>
      <c r="X80" s="76">
        <f t="shared" si="34"/>
        <v>4.7084008681117648</v>
      </c>
      <c r="Y80" s="76">
        <f t="shared" si="35"/>
        <v>0.19</v>
      </c>
      <c r="Z80" s="134">
        <v>64.209999999999994</v>
      </c>
      <c r="AA80" s="76">
        <f t="shared" si="50"/>
        <v>61.426240522123031</v>
      </c>
      <c r="AB80" s="76">
        <f t="shared" si="51"/>
        <v>0.84</v>
      </c>
      <c r="AC80" s="76">
        <v>1.3333333333333333</v>
      </c>
      <c r="AD80" s="76">
        <f t="shared" si="36"/>
        <v>99.214365881032549</v>
      </c>
      <c r="AE80" s="76">
        <f t="shared" si="37"/>
        <v>0.41000000000000003</v>
      </c>
      <c r="AF80" s="76">
        <v>24.5</v>
      </c>
      <c r="AG80" s="76">
        <f t="shared" si="38"/>
        <v>38.053097345132748</v>
      </c>
      <c r="AH80" s="76">
        <f t="shared" si="39"/>
        <v>0.28000000000000003</v>
      </c>
      <c r="AI80" s="76">
        <v>73.400000000000006</v>
      </c>
      <c r="AJ80" s="76">
        <f t="shared" si="40"/>
        <v>77.192982456140371</v>
      </c>
      <c r="AK80" s="76">
        <f t="shared" si="41"/>
        <v>0.68</v>
      </c>
      <c r="AL80" s="20">
        <v>3.0888030888030888</v>
      </c>
      <c r="AM80" s="76">
        <f t="shared" si="42"/>
        <v>94.865864183511235</v>
      </c>
      <c r="AN80" s="76">
        <f t="shared" si="43"/>
        <v>0.78</v>
      </c>
      <c r="AO80" s="20">
        <v>283.14028314028315</v>
      </c>
      <c r="AP80" s="76">
        <f t="shared" si="44"/>
        <v>65.784540353668916</v>
      </c>
      <c r="AQ80" s="76">
        <f t="shared" si="45"/>
        <v>0.55000000000000004</v>
      </c>
      <c r="AR80" s="76">
        <v>80</v>
      </c>
      <c r="AS80" s="76">
        <f t="shared" si="46"/>
        <v>44.444444444444443</v>
      </c>
      <c r="AT80" s="76" t="str">
        <f t="shared" si="47"/>
        <v>Media</v>
      </c>
      <c r="AU80" s="76">
        <v>90</v>
      </c>
      <c r="AV80" s="76">
        <f t="shared" si="48"/>
        <v>47.61904761904762</v>
      </c>
      <c r="AW80" s="76" t="str">
        <f t="shared" si="49"/>
        <v>Alta</v>
      </c>
    </row>
    <row r="81" spans="1:49" x14ac:dyDescent="0.2">
      <c r="A81" s="74" t="s">
        <v>160</v>
      </c>
      <c r="B81" s="74" t="s">
        <v>161</v>
      </c>
      <c r="C81" s="23" t="s">
        <v>162</v>
      </c>
      <c r="D81" s="74" t="s">
        <v>162</v>
      </c>
      <c r="E81" s="75">
        <v>13001</v>
      </c>
      <c r="F81" s="74" t="s">
        <v>171</v>
      </c>
      <c r="G81" s="126">
        <f>VLOOKUP(F81,[11]BPU_25_INDICADOR!$F$2:$G$118,2,FALSE)</f>
        <v>13110</v>
      </c>
      <c r="H81" s="76">
        <v>248.67</v>
      </c>
      <c r="I81" s="76">
        <f t="shared" si="26"/>
        <v>99.047302373641813</v>
      </c>
      <c r="J81" s="76" t="str">
        <f t="shared" si="27"/>
        <v>Nula</v>
      </c>
      <c r="K81" s="76">
        <v>5.46</v>
      </c>
      <c r="L81" s="76">
        <f t="shared" si="28"/>
        <v>18.191022612217349</v>
      </c>
      <c r="M81" s="76">
        <f t="shared" si="29"/>
        <v>0.36</v>
      </c>
      <c r="N81" s="76">
        <v>5.43</v>
      </c>
      <c r="O81" s="76">
        <f t="shared" si="30"/>
        <v>19.17707567964732</v>
      </c>
      <c r="P81" s="76">
        <f t="shared" si="31"/>
        <v>0.25</v>
      </c>
      <c r="Q81" s="76">
        <v>0.69</v>
      </c>
      <c r="R81" s="76">
        <f t="shared" si="32"/>
        <v>3.1518624641833806</v>
      </c>
      <c r="S81" s="76">
        <f t="shared" si="33"/>
        <v>0.66</v>
      </c>
      <c r="T81" s="76"/>
      <c r="U81" s="76"/>
      <c r="V81" s="76"/>
      <c r="W81" s="76">
        <v>1.73</v>
      </c>
      <c r="X81" s="76">
        <f t="shared" si="34"/>
        <v>9.895008122429477</v>
      </c>
      <c r="Y81" s="76">
        <f t="shared" si="35"/>
        <v>0.37</v>
      </c>
      <c r="Z81" s="134">
        <v>60.2</v>
      </c>
      <c r="AA81" s="76">
        <f t="shared" si="50"/>
        <v>57.577502639408763</v>
      </c>
      <c r="AB81" s="76">
        <f t="shared" si="51"/>
        <v>0.83</v>
      </c>
      <c r="AC81" s="76">
        <v>1.5</v>
      </c>
      <c r="AD81" s="76">
        <f t="shared" si="36"/>
        <v>98.98989898989899</v>
      </c>
      <c r="AE81" s="76">
        <f t="shared" si="37"/>
        <v>0.29000000000000004</v>
      </c>
      <c r="AF81" s="76">
        <v>32</v>
      </c>
      <c r="AG81" s="76">
        <f t="shared" si="38"/>
        <v>60.176991150442475</v>
      </c>
      <c r="AH81" s="76">
        <f t="shared" si="39"/>
        <v>0.7</v>
      </c>
      <c r="AI81" s="76">
        <v>62.5</v>
      </c>
      <c r="AJ81" s="76">
        <f t="shared" si="40"/>
        <v>53.28947368421052</v>
      </c>
      <c r="AK81" s="76">
        <f t="shared" si="41"/>
        <v>0.26</v>
      </c>
      <c r="AL81" s="20">
        <v>3.0752041166732442</v>
      </c>
      <c r="AM81" s="76">
        <f t="shared" si="42"/>
        <v>94.888468075009655</v>
      </c>
      <c r="AN81" s="76">
        <f t="shared" si="43"/>
        <v>0.78</v>
      </c>
      <c r="AO81" s="20">
        <v>117.88282447247435</v>
      </c>
      <c r="AP81" s="76">
        <f t="shared" si="44"/>
        <v>90.166262405639372</v>
      </c>
      <c r="AQ81" s="76">
        <f t="shared" si="45"/>
        <v>0.94</v>
      </c>
      <c r="AR81" s="76">
        <v>90</v>
      </c>
      <c r="AS81" s="76">
        <f t="shared" si="46"/>
        <v>33.333333333333336</v>
      </c>
      <c r="AT81" s="76" t="str">
        <f t="shared" si="47"/>
        <v>Alta</v>
      </c>
      <c r="AU81" s="76">
        <v>90</v>
      </c>
      <c r="AV81" s="76">
        <f t="shared" si="48"/>
        <v>47.61904761904762</v>
      </c>
      <c r="AW81" s="76" t="str">
        <f t="shared" si="49"/>
        <v>Alta</v>
      </c>
    </row>
    <row r="82" spans="1:49" x14ac:dyDescent="0.2">
      <c r="A82" s="74" t="s">
        <v>160</v>
      </c>
      <c r="B82" s="74" t="s">
        <v>161</v>
      </c>
      <c r="C82" s="23" t="s">
        <v>162</v>
      </c>
      <c r="D82" s="74" t="s">
        <v>162</v>
      </c>
      <c r="E82" s="75">
        <v>13001</v>
      </c>
      <c r="F82" s="74" t="s">
        <v>172</v>
      </c>
      <c r="G82" s="126">
        <f>VLOOKUP(F82,[11]BPU_25_INDICADOR!$F$2:$G$118,2,FALSE)</f>
        <v>13111</v>
      </c>
      <c r="H82" s="76">
        <v>190.2</v>
      </c>
      <c r="I82" s="76">
        <f t="shared" si="26"/>
        <v>99.662546798350903</v>
      </c>
      <c r="J82" s="76" t="str">
        <f t="shared" si="27"/>
        <v>Nula</v>
      </c>
      <c r="K82" s="76">
        <v>5.81</v>
      </c>
      <c r="L82" s="76">
        <f t="shared" si="28"/>
        <v>19.372257846776911</v>
      </c>
      <c r="M82" s="76">
        <f t="shared" si="29"/>
        <v>0.41</v>
      </c>
      <c r="N82" s="76">
        <v>5.8</v>
      </c>
      <c r="O82" s="76">
        <f t="shared" si="30"/>
        <v>21.895664952240999</v>
      </c>
      <c r="P82" s="76">
        <f t="shared" si="31"/>
        <v>0.34</v>
      </c>
      <c r="Q82" s="76">
        <v>0.44</v>
      </c>
      <c r="R82" s="76">
        <f t="shared" si="32"/>
        <v>1.9579751671442218</v>
      </c>
      <c r="S82" s="76">
        <f t="shared" si="33"/>
        <v>0.5</v>
      </c>
      <c r="T82" s="76"/>
      <c r="U82" s="76"/>
      <c r="V82" s="76"/>
      <c r="W82" s="76">
        <v>1.86</v>
      </c>
      <c r="X82" s="76">
        <f t="shared" si="34"/>
        <v>10.697697340359598</v>
      </c>
      <c r="Y82" s="76">
        <f t="shared" si="35"/>
        <v>0.41</v>
      </c>
      <c r="Z82" s="134">
        <v>96.93</v>
      </c>
      <c r="AA82" s="76">
        <f t="shared" si="50"/>
        <v>92.830405989058463</v>
      </c>
      <c r="AB82" s="76">
        <f t="shared" si="51"/>
        <v>0.96</v>
      </c>
      <c r="AC82" s="76">
        <v>1.8</v>
      </c>
      <c r="AD82" s="76">
        <f t="shared" si="36"/>
        <v>98.585858585858588</v>
      </c>
      <c r="AE82" s="76">
        <f t="shared" si="37"/>
        <v>9.9999999999999978E-2</v>
      </c>
      <c r="AF82" s="76">
        <v>21.3</v>
      </c>
      <c r="AG82" s="76">
        <f t="shared" si="38"/>
        <v>28.613569321533927</v>
      </c>
      <c r="AH82" s="76">
        <f t="shared" si="39"/>
        <v>0.1</v>
      </c>
      <c r="AI82" s="76">
        <v>68.599999999999994</v>
      </c>
      <c r="AJ82" s="76">
        <f t="shared" si="40"/>
        <v>66.666666666666657</v>
      </c>
      <c r="AK82" s="76">
        <f t="shared" si="41"/>
        <v>0.4</v>
      </c>
      <c r="AL82" s="20">
        <v>4.0852343290411142</v>
      </c>
      <c r="AM82" s="76">
        <f t="shared" si="42"/>
        <v>93.209619621428544</v>
      </c>
      <c r="AN82" s="76">
        <f t="shared" si="43"/>
        <v>0.67999999999999994</v>
      </c>
      <c r="AO82" s="20">
        <v>204.26171645205571</v>
      </c>
      <c r="AP82" s="76">
        <f t="shared" si="44"/>
        <v>77.422110629489723</v>
      </c>
      <c r="AQ82" s="76">
        <f t="shared" si="45"/>
        <v>0.75</v>
      </c>
      <c r="AR82" s="76">
        <v>90</v>
      </c>
      <c r="AS82" s="76">
        <f t="shared" si="46"/>
        <v>33.333333333333336</v>
      </c>
      <c r="AT82" s="76" t="str">
        <f t="shared" si="47"/>
        <v>Alta</v>
      </c>
      <c r="AU82" s="76">
        <v>100</v>
      </c>
      <c r="AV82" s="76">
        <f t="shared" si="48"/>
        <v>38.095238095238095</v>
      </c>
      <c r="AW82" s="76" t="str">
        <f t="shared" si="49"/>
        <v>Alta</v>
      </c>
    </row>
    <row r="83" spans="1:49" x14ac:dyDescent="0.2">
      <c r="A83" s="74" t="s">
        <v>160</v>
      </c>
      <c r="B83" s="74" t="s">
        <v>161</v>
      </c>
      <c r="C83" s="23" t="s">
        <v>162</v>
      </c>
      <c r="D83" s="74" t="s">
        <v>162</v>
      </c>
      <c r="E83" s="75">
        <v>13001</v>
      </c>
      <c r="F83" s="74" t="s">
        <v>173</v>
      </c>
      <c r="G83" s="126">
        <f>VLOOKUP(F83,[11]BPU_25_INDICADOR!$F$2:$G$118,2,FALSE)</f>
        <v>13112</v>
      </c>
      <c r="H83" s="76">
        <v>208.49</v>
      </c>
      <c r="I83" s="76">
        <f t="shared" si="26"/>
        <v>99.470092197223337</v>
      </c>
      <c r="J83" s="76" t="str">
        <f t="shared" si="27"/>
        <v>Nula</v>
      </c>
      <c r="K83" s="76">
        <v>8.67</v>
      </c>
      <c r="L83" s="76">
        <f t="shared" si="28"/>
        <v>29.024637192035101</v>
      </c>
      <c r="M83" s="76">
        <f t="shared" si="29"/>
        <v>0.76</v>
      </c>
      <c r="N83" s="76">
        <v>8.67</v>
      </c>
      <c r="O83" s="76">
        <f t="shared" si="30"/>
        <v>42.983100661278471</v>
      </c>
      <c r="P83" s="76">
        <f t="shared" si="31"/>
        <v>0.8</v>
      </c>
      <c r="Q83" s="76">
        <v>0.14000000000000001</v>
      </c>
      <c r="R83" s="76">
        <f t="shared" si="32"/>
        <v>0.52531041069723028</v>
      </c>
      <c r="S83" s="76">
        <f t="shared" si="33"/>
        <v>0.18</v>
      </c>
      <c r="T83" s="76"/>
      <c r="U83" s="76"/>
      <c r="V83" s="76"/>
      <c r="W83" s="76">
        <v>5.27</v>
      </c>
      <c r="X83" s="76">
        <f t="shared" si="34"/>
        <v>31.752852979911268</v>
      </c>
      <c r="Y83" s="76">
        <f t="shared" si="35"/>
        <v>0.84</v>
      </c>
      <c r="Z83" s="134">
        <v>33.380000000000003</v>
      </c>
      <c r="AA83" s="76">
        <f t="shared" si="50"/>
        <v>31.83606872060658</v>
      </c>
      <c r="AB83" s="76">
        <f t="shared" si="51"/>
        <v>0.7</v>
      </c>
      <c r="AC83" s="76">
        <v>1.3125</v>
      </c>
      <c r="AD83" s="76">
        <f t="shared" si="36"/>
        <v>99.242424242424249</v>
      </c>
      <c r="AE83" s="76">
        <f t="shared" si="37"/>
        <v>0.43000000000000005</v>
      </c>
      <c r="AF83" s="76">
        <v>38.4</v>
      </c>
      <c r="AG83" s="76">
        <f t="shared" si="38"/>
        <v>79.056047197640112</v>
      </c>
      <c r="AH83" s="76">
        <f t="shared" si="39"/>
        <v>0.93</v>
      </c>
      <c r="AI83" s="76">
        <v>77</v>
      </c>
      <c r="AJ83" s="76">
        <f t="shared" si="40"/>
        <v>85.087719298245617</v>
      </c>
      <c r="AK83" s="76">
        <f t="shared" si="41"/>
        <v>0.89</v>
      </c>
      <c r="AL83" s="20">
        <v>7.436721468221295</v>
      </c>
      <c r="AM83" s="76">
        <f t="shared" si="42"/>
        <v>87.638856557204178</v>
      </c>
      <c r="AN83" s="76">
        <f t="shared" si="43"/>
        <v>0.42000000000000004</v>
      </c>
      <c r="AO83" s="20">
        <v>166.26384425380468</v>
      </c>
      <c r="AP83" s="76">
        <f t="shared" si="44"/>
        <v>83.028233136591538</v>
      </c>
      <c r="AQ83" s="76">
        <f t="shared" si="45"/>
        <v>0.84</v>
      </c>
      <c r="AR83" s="76">
        <v>105</v>
      </c>
      <c r="AS83" s="76">
        <f t="shared" si="46"/>
        <v>16.666666666666668</v>
      </c>
      <c r="AT83" s="76" t="str">
        <f t="shared" si="47"/>
        <v>Alta</v>
      </c>
      <c r="AU83" s="76">
        <v>120</v>
      </c>
      <c r="AV83" s="76">
        <f t="shared" si="48"/>
        <v>19.047619047619047</v>
      </c>
      <c r="AW83" s="76" t="str">
        <f t="shared" si="49"/>
        <v>Alta</v>
      </c>
    </row>
    <row r="84" spans="1:49" x14ac:dyDescent="0.2">
      <c r="A84" s="74" t="s">
        <v>160</v>
      </c>
      <c r="B84" s="74" t="s">
        <v>161</v>
      </c>
      <c r="C84" s="23" t="s">
        <v>162</v>
      </c>
      <c r="D84" s="74" t="s">
        <v>162</v>
      </c>
      <c r="E84" s="75">
        <v>13001</v>
      </c>
      <c r="F84" s="74" t="s">
        <v>174</v>
      </c>
      <c r="G84" s="126">
        <f>VLOOKUP(F84,[11]BPU_25_INDICADOR!$F$2:$G$118,2,FALSE)</f>
        <v>13113</v>
      </c>
      <c r="H84" s="76">
        <v>291.10000000000002</v>
      </c>
      <c r="I84" s="76">
        <f t="shared" si="26"/>
        <v>98.600837161731306</v>
      </c>
      <c r="J84" s="76" t="str">
        <f t="shared" si="27"/>
        <v>Nula</v>
      </c>
      <c r="K84" s="76">
        <v>7.73</v>
      </c>
      <c r="L84" s="76">
        <f t="shared" si="28"/>
        <v>25.852176847789405</v>
      </c>
      <c r="M84" s="76">
        <f t="shared" si="29"/>
        <v>0.7</v>
      </c>
      <c r="N84" s="76">
        <v>7.73</v>
      </c>
      <c r="O84" s="76">
        <f t="shared" si="30"/>
        <v>36.076414401175604</v>
      </c>
      <c r="P84" s="76">
        <f t="shared" si="31"/>
        <v>0.71</v>
      </c>
      <c r="Q84" s="76">
        <v>0.08</v>
      </c>
      <c r="R84" s="76">
        <f t="shared" si="32"/>
        <v>0.23877745940783193</v>
      </c>
      <c r="S84" s="76">
        <f t="shared" si="33"/>
        <v>0.13</v>
      </c>
      <c r="T84" s="76"/>
      <c r="U84" s="76"/>
      <c r="V84" s="76"/>
      <c r="W84" s="76">
        <v>4.29</v>
      </c>
      <c r="X84" s="76">
        <f t="shared" si="34"/>
        <v>25.701811183207269</v>
      </c>
      <c r="Y84" s="76">
        <f t="shared" si="35"/>
        <v>0.74</v>
      </c>
      <c r="Z84" s="134">
        <v>47.42</v>
      </c>
      <c r="AA84" s="76">
        <f t="shared" si="50"/>
        <v>45.311450235147319</v>
      </c>
      <c r="AB84" s="76">
        <f t="shared" si="51"/>
        <v>0.76</v>
      </c>
      <c r="AC84" s="76">
        <v>1.25</v>
      </c>
      <c r="AD84" s="76">
        <f t="shared" si="36"/>
        <v>99.326599326599322</v>
      </c>
      <c r="AE84" s="76">
        <f t="shared" si="37"/>
        <v>0.61</v>
      </c>
      <c r="AF84" s="76">
        <v>23.1</v>
      </c>
      <c r="AG84" s="76">
        <f t="shared" si="38"/>
        <v>33.923303834808266</v>
      </c>
      <c r="AH84" s="76">
        <f t="shared" si="39"/>
        <v>0.2</v>
      </c>
      <c r="AI84" s="76">
        <v>45.9</v>
      </c>
      <c r="AJ84" s="76">
        <f t="shared" si="40"/>
        <v>16.885964912280695</v>
      </c>
      <c r="AK84" s="76">
        <f t="shared" si="41"/>
        <v>0.04</v>
      </c>
      <c r="AL84" s="20">
        <v>5.1119517431755446</v>
      </c>
      <c r="AM84" s="76">
        <f t="shared" si="42"/>
        <v>91.503034093711094</v>
      </c>
      <c r="AN84" s="76">
        <f t="shared" si="43"/>
        <v>0.58000000000000007</v>
      </c>
      <c r="AO84" s="20">
        <v>323.0753501686944</v>
      </c>
      <c r="AP84" s="76">
        <f t="shared" si="44"/>
        <v>59.892608381201747</v>
      </c>
      <c r="AQ84" s="76">
        <f t="shared" si="45"/>
        <v>0.44999999999999996</v>
      </c>
      <c r="AR84" s="76">
        <v>75</v>
      </c>
      <c r="AS84" s="76">
        <f t="shared" si="46"/>
        <v>50</v>
      </c>
      <c r="AT84" s="76" t="str">
        <f t="shared" si="47"/>
        <v>Media</v>
      </c>
      <c r="AU84" s="76">
        <v>90</v>
      </c>
      <c r="AV84" s="76">
        <f t="shared" si="48"/>
        <v>47.61904761904762</v>
      </c>
      <c r="AW84" s="76" t="str">
        <f t="shared" si="49"/>
        <v>Alta</v>
      </c>
    </row>
    <row r="85" spans="1:49" x14ac:dyDescent="0.2">
      <c r="A85" s="74" t="s">
        <v>160</v>
      </c>
      <c r="B85" s="74" t="s">
        <v>161</v>
      </c>
      <c r="C85" s="23" t="s">
        <v>162</v>
      </c>
      <c r="D85" s="74" t="s">
        <v>162</v>
      </c>
      <c r="E85" s="75">
        <v>13001</v>
      </c>
      <c r="F85" s="74" t="s">
        <v>175</v>
      </c>
      <c r="G85" s="126">
        <f>VLOOKUP(F85,[11]BPU_25_INDICADOR!$F$2:$G$118,2,FALSE)</f>
        <v>13114</v>
      </c>
      <c r="H85" s="76">
        <v>314.24</v>
      </c>
      <c r="I85" s="76">
        <f t="shared" si="26"/>
        <v>98.35734894576126</v>
      </c>
      <c r="J85" s="76" t="str">
        <f t="shared" si="27"/>
        <v>Nula</v>
      </c>
      <c r="K85" s="76">
        <v>4.92</v>
      </c>
      <c r="L85" s="76">
        <f t="shared" si="28"/>
        <v>16.368545393182583</v>
      </c>
      <c r="M85" s="76">
        <f t="shared" si="29"/>
        <v>0.27</v>
      </c>
      <c r="N85" s="76">
        <v>4.92</v>
      </c>
      <c r="O85" s="76">
        <f t="shared" si="30"/>
        <v>15.429831006612785</v>
      </c>
      <c r="P85" s="76">
        <f t="shared" si="31"/>
        <v>0.14000000000000001</v>
      </c>
      <c r="Q85" s="76">
        <v>7.0000000000000007E-2</v>
      </c>
      <c r="R85" s="76">
        <f t="shared" si="32"/>
        <v>0.19102196752626557</v>
      </c>
      <c r="S85" s="76">
        <f t="shared" si="33"/>
        <v>0.11</v>
      </c>
      <c r="T85" s="76"/>
      <c r="U85" s="76"/>
      <c r="V85" s="76"/>
      <c r="W85" s="76">
        <v>3.47</v>
      </c>
      <c r="X85" s="76">
        <f t="shared" si="34"/>
        <v>20.638694577801882</v>
      </c>
      <c r="Y85" s="76">
        <f t="shared" si="35"/>
        <v>0.68</v>
      </c>
      <c r="Z85" s="134">
        <v>53.94</v>
      </c>
      <c r="AA85" s="76">
        <f t="shared" si="50"/>
        <v>51.569248488338609</v>
      </c>
      <c r="AB85" s="76">
        <f t="shared" si="51"/>
        <v>0.8</v>
      </c>
      <c r="AC85" s="76">
        <v>1</v>
      </c>
      <c r="AD85" s="76">
        <f t="shared" si="36"/>
        <v>99.663299663299668</v>
      </c>
      <c r="AE85" s="76">
        <f t="shared" si="37"/>
        <v>0.88</v>
      </c>
      <c r="AF85" s="76">
        <v>23.6</v>
      </c>
      <c r="AG85" s="76">
        <f t="shared" si="38"/>
        <v>35.398230088495581</v>
      </c>
      <c r="AH85" s="76">
        <f t="shared" si="39"/>
        <v>0.23</v>
      </c>
      <c r="AI85" s="76">
        <v>48.6</v>
      </c>
      <c r="AJ85" s="76">
        <f t="shared" si="40"/>
        <v>22.807017543859647</v>
      </c>
      <c r="AK85" s="76">
        <f t="shared" si="41"/>
        <v>7.0000000000000007E-2</v>
      </c>
      <c r="AL85" s="20">
        <v>1.903655971292868</v>
      </c>
      <c r="AM85" s="76">
        <f t="shared" si="42"/>
        <v>96.835787836422199</v>
      </c>
      <c r="AN85" s="76">
        <f t="shared" si="43"/>
        <v>0.89</v>
      </c>
      <c r="AO85" s="20">
        <v>138.96688590437935</v>
      </c>
      <c r="AP85" s="76">
        <f t="shared" si="44"/>
        <v>87.055566345664715</v>
      </c>
      <c r="AQ85" s="76">
        <f t="shared" si="45"/>
        <v>0.9</v>
      </c>
      <c r="AR85" s="76">
        <v>60</v>
      </c>
      <c r="AS85" s="76">
        <f t="shared" si="46"/>
        <v>66.666666666666671</v>
      </c>
      <c r="AT85" s="76" t="str">
        <f t="shared" si="47"/>
        <v>Nula</v>
      </c>
      <c r="AU85" s="76">
        <v>80</v>
      </c>
      <c r="AV85" s="76">
        <f t="shared" si="48"/>
        <v>57.142857142857146</v>
      </c>
      <c r="AW85" s="76" t="str">
        <f t="shared" si="49"/>
        <v>Media</v>
      </c>
    </row>
    <row r="86" spans="1:49" x14ac:dyDescent="0.2">
      <c r="A86" s="74" t="s">
        <v>160</v>
      </c>
      <c r="B86" s="74" t="s">
        <v>161</v>
      </c>
      <c r="C86" s="23" t="s">
        <v>162</v>
      </c>
      <c r="D86" s="74" t="s">
        <v>162</v>
      </c>
      <c r="E86" s="75">
        <v>13001</v>
      </c>
      <c r="F86" s="74" t="s">
        <v>176</v>
      </c>
      <c r="G86" s="126">
        <f>VLOOKUP(F86,[11]BPU_25_INDICADOR!$F$2:$G$118,2,FALSE)</f>
        <v>13115</v>
      </c>
      <c r="H86" s="76">
        <v>633.15</v>
      </c>
      <c r="I86" s="76">
        <f>+IF(H86&lt;&gt;"",(H$127-H86)*100/(H$127-H$126),"")</f>
        <v>95.001652015985613</v>
      </c>
      <c r="J86" s="76" t="str">
        <f t="shared" si="27"/>
        <v>Baja</v>
      </c>
      <c r="K86" s="76">
        <v>2.82</v>
      </c>
      <c r="L86" s="76">
        <f t="shared" si="28"/>
        <v>9.2811339858251767</v>
      </c>
      <c r="M86" s="76">
        <f t="shared" si="29"/>
        <v>0.12</v>
      </c>
      <c r="N86" s="76">
        <v>2.82</v>
      </c>
      <c r="O86" s="76">
        <f t="shared" si="30"/>
        <v>0</v>
      </c>
      <c r="P86" s="76">
        <f t="shared" si="31"/>
        <v>0.02</v>
      </c>
      <c r="Q86" s="76">
        <v>0.14000000000000001</v>
      </c>
      <c r="R86" s="76">
        <f t="shared" si="32"/>
        <v>0.52531041069723028</v>
      </c>
      <c r="S86" s="76">
        <f t="shared" si="33"/>
        <v>0.18</v>
      </c>
      <c r="T86" s="76"/>
      <c r="U86" s="76"/>
      <c r="V86" s="76"/>
      <c r="W86" s="76"/>
      <c r="X86" s="76" t="str">
        <f t="shared" si="34"/>
        <v/>
      </c>
      <c r="Y86" s="76" t="str">
        <f t="shared" si="35"/>
        <v/>
      </c>
      <c r="Z86" s="134">
        <v>16.34</v>
      </c>
      <c r="AA86" s="76">
        <f t="shared" si="50"/>
        <v>15.481332181591322</v>
      </c>
      <c r="AB86" s="76">
        <f t="shared" si="51"/>
        <v>0.4</v>
      </c>
      <c r="AC86" s="76">
        <v>1</v>
      </c>
      <c r="AD86" s="76">
        <f t="shared" si="36"/>
        <v>99.663299663299668</v>
      </c>
      <c r="AE86" s="76">
        <f t="shared" si="37"/>
        <v>0.88</v>
      </c>
      <c r="AF86" s="76">
        <v>11.6</v>
      </c>
      <c r="AG86" s="76">
        <f t="shared" si="38"/>
        <v>0</v>
      </c>
      <c r="AH86" s="76">
        <f t="shared" si="39"/>
        <v>0.01</v>
      </c>
      <c r="AI86" s="76">
        <v>41.1</v>
      </c>
      <c r="AJ86" s="76">
        <f t="shared" si="40"/>
        <v>6.3596491228070162</v>
      </c>
      <c r="AK86" s="76">
        <f t="shared" si="41"/>
        <v>0.03</v>
      </c>
      <c r="AL86" s="20">
        <v>1.7494445513549448</v>
      </c>
      <c r="AM86" s="76">
        <f t="shared" si="42"/>
        <v>97.092114430139006</v>
      </c>
      <c r="AN86" s="76">
        <f t="shared" si="43"/>
        <v>0.9</v>
      </c>
      <c r="AO86" s="20">
        <v>129.4588968002659</v>
      </c>
      <c r="AP86" s="76">
        <f t="shared" si="44"/>
        <v>88.458354150090855</v>
      </c>
      <c r="AQ86" s="76">
        <f t="shared" si="45"/>
        <v>0.91</v>
      </c>
      <c r="AR86" s="76">
        <v>60</v>
      </c>
      <c r="AS86" s="76">
        <f t="shared" si="46"/>
        <v>66.666666666666671</v>
      </c>
      <c r="AT86" s="76" t="str">
        <f t="shared" si="47"/>
        <v>Nula</v>
      </c>
      <c r="AU86" s="76">
        <v>90</v>
      </c>
      <c r="AV86" s="76">
        <f t="shared" si="48"/>
        <v>47.61904761904762</v>
      </c>
      <c r="AW86" s="76" t="str">
        <f t="shared" si="49"/>
        <v>Alta</v>
      </c>
    </row>
    <row r="87" spans="1:49" x14ac:dyDescent="0.2">
      <c r="A87" s="74" t="s">
        <v>160</v>
      </c>
      <c r="B87" s="74" t="s">
        <v>161</v>
      </c>
      <c r="C87" s="23" t="s">
        <v>162</v>
      </c>
      <c r="D87" s="74" t="s">
        <v>162</v>
      </c>
      <c r="E87" s="75">
        <v>13001</v>
      </c>
      <c r="F87" s="74" t="s">
        <v>177</v>
      </c>
      <c r="G87" s="126">
        <f>VLOOKUP(F87,[11]BPU_25_INDICADOR!$F$2:$G$118,2,FALSE)</f>
        <v>13116</v>
      </c>
      <c r="H87" s="76">
        <v>169.61</v>
      </c>
      <c r="I87" s="76">
        <f t="shared" si="26"/>
        <v>99.87920290754812</v>
      </c>
      <c r="J87" s="76" t="str">
        <f t="shared" si="27"/>
        <v>Nula</v>
      </c>
      <c r="K87" s="76">
        <v>7.56</v>
      </c>
      <c r="L87" s="76">
        <f t="shared" si="28"/>
        <v>25.278434019574753</v>
      </c>
      <c r="M87" s="76">
        <f t="shared" si="29"/>
        <v>0.66</v>
      </c>
      <c r="N87" s="76">
        <v>7.42</v>
      </c>
      <c r="O87" s="76">
        <f t="shared" si="30"/>
        <v>33.798677443056576</v>
      </c>
      <c r="P87" s="76">
        <f t="shared" si="31"/>
        <v>0.6</v>
      </c>
      <c r="Q87" s="76">
        <v>0.62</v>
      </c>
      <c r="R87" s="76">
        <f t="shared" si="32"/>
        <v>2.8175740210124167</v>
      </c>
      <c r="S87" s="76">
        <f t="shared" si="33"/>
        <v>0.62</v>
      </c>
      <c r="T87" s="76"/>
      <c r="U87" s="76"/>
      <c r="V87" s="76"/>
      <c r="W87" s="76">
        <v>1.5</v>
      </c>
      <c r="X87" s="76">
        <f t="shared" si="34"/>
        <v>8.4748656599377217</v>
      </c>
      <c r="Y87" s="76">
        <f t="shared" si="35"/>
        <v>0.31</v>
      </c>
      <c r="Z87" s="134">
        <v>66.92</v>
      </c>
      <c r="AA87" s="76">
        <f t="shared" si="50"/>
        <v>64.027257894231695</v>
      </c>
      <c r="AB87" s="76">
        <f t="shared" si="51"/>
        <v>0.86</v>
      </c>
      <c r="AC87" s="76">
        <v>1.4545454545454546</v>
      </c>
      <c r="AD87" s="76">
        <f t="shared" si="36"/>
        <v>99.051117232935425</v>
      </c>
      <c r="AE87" s="76">
        <f t="shared" si="37"/>
        <v>0.30000000000000004</v>
      </c>
      <c r="AF87" s="76">
        <v>19.899999999999999</v>
      </c>
      <c r="AG87" s="76">
        <f t="shared" si="38"/>
        <v>24.483775811209437</v>
      </c>
      <c r="AH87" s="76">
        <f t="shared" si="39"/>
        <v>0.06</v>
      </c>
      <c r="AI87" s="76">
        <v>79.599999999999994</v>
      </c>
      <c r="AJ87" s="76">
        <f t="shared" si="40"/>
        <v>90.78947368421052</v>
      </c>
      <c r="AK87" s="76">
        <f t="shared" si="41"/>
        <v>0.95</v>
      </c>
      <c r="AL87" s="20">
        <v>3.86645272294933</v>
      </c>
      <c r="AM87" s="76">
        <f t="shared" si="42"/>
        <v>93.573273259271815</v>
      </c>
      <c r="AN87" s="76">
        <f t="shared" si="43"/>
        <v>0.7</v>
      </c>
      <c r="AO87" s="20">
        <v>51.23049857907862</v>
      </c>
      <c r="AP87" s="76">
        <f t="shared" si="44"/>
        <v>100.00000000000001</v>
      </c>
      <c r="AQ87" s="76">
        <f t="shared" si="45"/>
        <v>1</v>
      </c>
      <c r="AR87" s="76">
        <v>80</v>
      </c>
      <c r="AS87" s="76">
        <f t="shared" si="46"/>
        <v>44.444444444444443</v>
      </c>
      <c r="AT87" s="76" t="str">
        <f t="shared" si="47"/>
        <v>Media</v>
      </c>
      <c r="AU87" s="76">
        <v>130</v>
      </c>
      <c r="AV87" s="76">
        <f t="shared" si="48"/>
        <v>9.5238095238095237</v>
      </c>
      <c r="AW87" s="76" t="str">
        <f t="shared" si="49"/>
        <v>Alta</v>
      </c>
    </row>
    <row r="88" spans="1:49" x14ac:dyDescent="0.2">
      <c r="A88" s="74" t="s">
        <v>160</v>
      </c>
      <c r="B88" s="74" t="s">
        <v>161</v>
      </c>
      <c r="C88" s="23" t="s">
        <v>162</v>
      </c>
      <c r="D88" s="74" t="s">
        <v>162</v>
      </c>
      <c r="E88" s="75">
        <v>13001</v>
      </c>
      <c r="F88" s="74" t="s">
        <v>178</v>
      </c>
      <c r="G88" s="126">
        <f>VLOOKUP(F88,[11]BPU_25_INDICADOR!$F$2:$G$118,2,FALSE)</f>
        <v>13117</v>
      </c>
      <c r="H88" s="76">
        <v>172.91</v>
      </c>
      <c r="I88" s="76">
        <f t="shared" si="26"/>
        <v>99.844479004665615</v>
      </c>
      <c r="J88" s="76" t="str">
        <f t="shared" si="27"/>
        <v>Nula</v>
      </c>
      <c r="K88" s="76">
        <v>8.84</v>
      </c>
      <c r="L88" s="76">
        <f t="shared" si="28"/>
        <v>29.598380020249749</v>
      </c>
      <c r="M88" s="76">
        <f t="shared" si="29"/>
        <v>0.78</v>
      </c>
      <c r="N88" s="76">
        <v>8.82</v>
      </c>
      <c r="O88" s="76">
        <f t="shared" si="30"/>
        <v>44.085231447465098</v>
      </c>
      <c r="P88" s="76">
        <f t="shared" si="31"/>
        <v>0.82</v>
      </c>
      <c r="Q88" s="76">
        <v>0.19</v>
      </c>
      <c r="R88" s="76">
        <f t="shared" si="32"/>
        <v>0.76408787010506218</v>
      </c>
      <c r="S88" s="76">
        <f t="shared" si="33"/>
        <v>0.3</v>
      </c>
      <c r="T88" s="76"/>
      <c r="U88" s="76"/>
      <c r="V88" s="76"/>
      <c r="W88" s="76">
        <v>1.1399999999999999</v>
      </c>
      <c r="X88" s="76">
        <f t="shared" si="34"/>
        <v>6.2520339795158453</v>
      </c>
      <c r="Y88" s="76">
        <f t="shared" si="35"/>
        <v>0.25</v>
      </c>
      <c r="Z88" s="134">
        <v>92.5</v>
      </c>
      <c r="AA88" s="76">
        <f t="shared" si="50"/>
        <v>88.578558402917736</v>
      </c>
      <c r="AB88" s="76">
        <f t="shared" si="51"/>
        <v>0.95</v>
      </c>
      <c r="AC88" s="76">
        <v>1.25</v>
      </c>
      <c r="AD88" s="76">
        <f t="shared" si="36"/>
        <v>99.326599326599322</v>
      </c>
      <c r="AE88" s="76">
        <f t="shared" si="37"/>
        <v>0.61</v>
      </c>
      <c r="AF88" s="76">
        <v>30.6</v>
      </c>
      <c r="AG88" s="76">
        <f t="shared" si="38"/>
        <v>56.047197640117993</v>
      </c>
      <c r="AH88" s="76">
        <f t="shared" si="39"/>
        <v>0.54</v>
      </c>
      <c r="AI88" s="76">
        <v>75.400000000000006</v>
      </c>
      <c r="AJ88" s="76">
        <f t="shared" si="40"/>
        <v>81.578947368421069</v>
      </c>
      <c r="AK88" s="76">
        <f t="shared" si="41"/>
        <v>0.79</v>
      </c>
      <c r="AL88" s="20">
        <v>1.9645786469946858</v>
      </c>
      <c r="AM88" s="76">
        <f t="shared" si="42"/>
        <v>96.734523598345348</v>
      </c>
      <c r="AN88" s="76">
        <f t="shared" si="43"/>
        <v>0.89</v>
      </c>
      <c r="AO88" s="20">
        <v>199.40473266996062</v>
      </c>
      <c r="AP88" s="76">
        <f t="shared" si="44"/>
        <v>78.138699336230118</v>
      </c>
      <c r="AQ88" s="76">
        <f t="shared" si="45"/>
        <v>0.77</v>
      </c>
      <c r="AR88" s="76">
        <v>75</v>
      </c>
      <c r="AS88" s="76">
        <f t="shared" si="46"/>
        <v>50</v>
      </c>
      <c r="AT88" s="76" t="str">
        <f t="shared" si="47"/>
        <v>Media</v>
      </c>
      <c r="AU88" s="76">
        <v>90</v>
      </c>
      <c r="AV88" s="76">
        <f t="shared" si="48"/>
        <v>47.61904761904762</v>
      </c>
      <c r="AW88" s="76" t="str">
        <f t="shared" si="49"/>
        <v>Alta</v>
      </c>
    </row>
    <row r="89" spans="1:49" x14ac:dyDescent="0.2">
      <c r="A89" s="74" t="s">
        <v>160</v>
      </c>
      <c r="B89" s="74" t="s">
        <v>161</v>
      </c>
      <c r="C89" s="23" t="s">
        <v>162</v>
      </c>
      <c r="D89" s="74" t="s">
        <v>162</v>
      </c>
      <c r="E89" s="75">
        <v>13001</v>
      </c>
      <c r="F89" s="74" t="s">
        <v>179</v>
      </c>
      <c r="G89" s="126">
        <f>VLOOKUP(F89,[11]BPU_25_INDICADOR!$F$2:$G$118,2,FALSE)</f>
        <v>13118</v>
      </c>
      <c r="H89" s="76">
        <v>193.27</v>
      </c>
      <c r="I89" s="76">
        <f t="shared" si="26"/>
        <v>99.630243046275382</v>
      </c>
      <c r="J89" s="76" t="str">
        <f t="shared" si="27"/>
        <v>Nula</v>
      </c>
      <c r="K89" s="76">
        <v>6.24</v>
      </c>
      <c r="L89" s="76">
        <f t="shared" si="28"/>
        <v>20.82348970637867</v>
      </c>
      <c r="M89" s="76">
        <f t="shared" si="29"/>
        <v>0.5</v>
      </c>
      <c r="N89" s="76">
        <v>6.18</v>
      </c>
      <c r="O89" s="76">
        <f t="shared" si="30"/>
        <v>24.687729610580458</v>
      </c>
      <c r="P89" s="76">
        <f t="shared" si="31"/>
        <v>0.4</v>
      </c>
      <c r="Q89" s="76">
        <v>0.34</v>
      </c>
      <c r="R89" s="76">
        <f t="shared" si="32"/>
        <v>1.4804202483285582</v>
      </c>
      <c r="S89" s="76">
        <f t="shared" si="33"/>
        <v>0.43</v>
      </c>
      <c r="T89" s="76"/>
      <c r="U89" s="76"/>
      <c r="V89" s="76"/>
      <c r="W89" s="76">
        <v>2.2799999999999998</v>
      </c>
      <c r="X89" s="76">
        <f t="shared" si="34"/>
        <v>13.291000967518455</v>
      </c>
      <c r="Y89" s="76">
        <f t="shared" si="35"/>
        <v>0.52</v>
      </c>
      <c r="Z89" s="134">
        <v>87.3</v>
      </c>
      <c r="AA89" s="76">
        <f t="shared" si="50"/>
        <v>83.587676360495237</v>
      </c>
      <c r="AB89" s="76">
        <f t="shared" si="51"/>
        <v>0.94</v>
      </c>
      <c r="AC89" s="76">
        <v>1.3333333333333333</v>
      </c>
      <c r="AD89" s="76">
        <f t="shared" si="36"/>
        <v>99.214365881032549</v>
      </c>
      <c r="AE89" s="76">
        <f t="shared" si="37"/>
        <v>0.41000000000000003</v>
      </c>
      <c r="AF89" s="76">
        <v>29.4</v>
      </c>
      <c r="AG89" s="76">
        <f t="shared" si="38"/>
        <v>52.507374631268434</v>
      </c>
      <c r="AH89" s="76">
        <f t="shared" si="39"/>
        <v>0.48</v>
      </c>
      <c r="AI89" s="76">
        <v>62.9</v>
      </c>
      <c r="AJ89" s="76">
        <f t="shared" si="40"/>
        <v>54.166666666666664</v>
      </c>
      <c r="AK89" s="76">
        <f t="shared" si="41"/>
        <v>0.28000000000000003</v>
      </c>
      <c r="AL89" s="20">
        <v>2.365855966688748</v>
      </c>
      <c r="AM89" s="76">
        <f t="shared" si="42"/>
        <v>96.067529879369175</v>
      </c>
      <c r="AN89" s="76">
        <f t="shared" si="43"/>
        <v>0.85</v>
      </c>
      <c r="AO89" s="20">
        <v>219.23598624649065</v>
      </c>
      <c r="AP89" s="76">
        <f t="shared" si="44"/>
        <v>75.212839792322669</v>
      </c>
      <c r="AQ89" s="76">
        <f t="shared" si="45"/>
        <v>0.72</v>
      </c>
      <c r="AR89" s="76">
        <v>80</v>
      </c>
      <c r="AS89" s="76">
        <f t="shared" si="46"/>
        <v>44.444444444444443</v>
      </c>
      <c r="AT89" s="76" t="str">
        <f t="shared" si="47"/>
        <v>Media</v>
      </c>
      <c r="AU89" s="76">
        <v>90</v>
      </c>
      <c r="AV89" s="76">
        <f t="shared" si="48"/>
        <v>47.61904761904762</v>
      </c>
      <c r="AW89" s="76" t="str">
        <f t="shared" si="49"/>
        <v>Alta</v>
      </c>
    </row>
    <row r="90" spans="1:49" x14ac:dyDescent="0.2">
      <c r="A90" s="74" t="s">
        <v>160</v>
      </c>
      <c r="B90" s="74" t="s">
        <v>161</v>
      </c>
      <c r="C90" s="23" t="s">
        <v>162</v>
      </c>
      <c r="D90" s="74" t="s">
        <v>162</v>
      </c>
      <c r="E90" s="75">
        <v>13001</v>
      </c>
      <c r="F90" s="74" t="s">
        <v>180</v>
      </c>
      <c r="G90" s="126">
        <f>VLOOKUP(F90,[11]BPU_25_INDICADOR!$F$2:$G$118,2,FALSE)</f>
        <v>13119</v>
      </c>
      <c r="H90" s="76">
        <v>240.49</v>
      </c>
      <c r="I90" s="76">
        <f t="shared" si="26"/>
        <v>99.133375563211175</v>
      </c>
      <c r="J90" s="76" t="str">
        <f t="shared" si="27"/>
        <v>Nula</v>
      </c>
      <c r="K90" s="76">
        <v>5.89</v>
      </c>
      <c r="L90" s="76">
        <f t="shared" si="28"/>
        <v>19.642254471819101</v>
      </c>
      <c r="M90" s="76">
        <f t="shared" si="29"/>
        <v>0.44</v>
      </c>
      <c r="N90" s="76">
        <v>5.86</v>
      </c>
      <c r="O90" s="76">
        <f t="shared" si="30"/>
        <v>22.336517266715656</v>
      </c>
      <c r="P90" s="76">
        <f t="shared" si="31"/>
        <v>0.37</v>
      </c>
      <c r="Q90" s="76">
        <v>0.38</v>
      </c>
      <c r="R90" s="76">
        <f t="shared" si="32"/>
        <v>1.6714422158548234</v>
      </c>
      <c r="S90" s="76">
        <f t="shared" si="33"/>
        <v>0.45</v>
      </c>
      <c r="T90" s="76"/>
      <c r="U90" s="76"/>
      <c r="V90" s="76"/>
      <c r="W90" s="76">
        <v>1.96</v>
      </c>
      <c r="X90" s="76">
        <f t="shared" si="34"/>
        <v>11.315150584921231</v>
      </c>
      <c r="Y90" s="76">
        <f t="shared" si="35"/>
        <v>0.46</v>
      </c>
      <c r="Z90" s="134">
        <v>69.52</v>
      </c>
      <c r="AA90" s="76">
        <f t="shared" si="50"/>
        <v>66.52269891544293</v>
      </c>
      <c r="AB90" s="76">
        <f t="shared" si="51"/>
        <v>0.88</v>
      </c>
      <c r="AC90" s="76">
        <v>1.5</v>
      </c>
      <c r="AD90" s="76">
        <f t="shared" si="36"/>
        <v>98.98989898989899</v>
      </c>
      <c r="AE90" s="76">
        <f t="shared" si="37"/>
        <v>0.29000000000000004</v>
      </c>
      <c r="AF90" s="76">
        <v>31.8</v>
      </c>
      <c r="AG90" s="76">
        <f t="shared" si="38"/>
        <v>59.58702064896756</v>
      </c>
      <c r="AH90" s="76">
        <f t="shared" si="39"/>
        <v>0.68</v>
      </c>
      <c r="AI90" s="76">
        <v>71</v>
      </c>
      <c r="AJ90" s="76">
        <f t="shared" si="40"/>
        <v>71.929824561403507</v>
      </c>
      <c r="AK90" s="76">
        <f t="shared" si="41"/>
        <v>0.54</v>
      </c>
      <c r="AL90" s="20">
        <v>5.7480039158276677</v>
      </c>
      <c r="AM90" s="76">
        <f t="shared" si="42"/>
        <v>90.445803138262221</v>
      </c>
      <c r="AN90" s="76">
        <f t="shared" si="43"/>
        <v>0.52</v>
      </c>
      <c r="AO90" s="20">
        <v>213.93352074221099</v>
      </c>
      <c r="AP90" s="76">
        <f t="shared" si="44"/>
        <v>75.995153892743318</v>
      </c>
      <c r="AQ90" s="76">
        <f t="shared" si="45"/>
        <v>0.73</v>
      </c>
      <c r="AR90" s="76">
        <v>90</v>
      </c>
      <c r="AS90" s="76">
        <f t="shared" si="46"/>
        <v>33.333333333333336</v>
      </c>
      <c r="AT90" s="76" t="str">
        <f t="shared" si="47"/>
        <v>Alta</v>
      </c>
      <c r="AU90" s="76">
        <v>110</v>
      </c>
      <c r="AV90" s="76">
        <f t="shared" si="48"/>
        <v>28.571428571428573</v>
      </c>
      <c r="AW90" s="76" t="str">
        <f t="shared" si="49"/>
        <v>Alta</v>
      </c>
    </row>
    <row r="91" spans="1:49" x14ac:dyDescent="0.2">
      <c r="A91" s="74" t="s">
        <v>160</v>
      </c>
      <c r="B91" s="74" t="s">
        <v>161</v>
      </c>
      <c r="C91" s="23" t="s">
        <v>162</v>
      </c>
      <c r="D91" s="74" t="s">
        <v>162</v>
      </c>
      <c r="E91" s="75">
        <v>13001</v>
      </c>
      <c r="F91" s="74" t="s">
        <v>181</v>
      </c>
      <c r="G91" s="126">
        <f>VLOOKUP(F91,[11]BPU_25_INDICADOR!$F$2:$G$118,2,FALSE)</f>
        <v>13120</v>
      </c>
      <c r="H91" s="76">
        <v>202.47</v>
      </c>
      <c r="I91" s="76">
        <f t="shared" si="26"/>
        <v>99.533437013996888</v>
      </c>
      <c r="J91" s="76" t="str">
        <f t="shared" si="27"/>
        <v>Nula</v>
      </c>
      <c r="K91" s="76">
        <v>5.15</v>
      </c>
      <c r="L91" s="76">
        <f t="shared" si="28"/>
        <v>17.144785690178875</v>
      </c>
      <c r="M91" s="76">
        <f t="shared" si="29"/>
        <v>0.32</v>
      </c>
      <c r="N91" s="76">
        <v>5.13</v>
      </c>
      <c r="O91" s="76">
        <f t="shared" si="30"/>
        <v>16.972814107274065</v>
      </c>
      <c r="P91" s="76">
        <f t="shared" si="31"/>
        <v>0.2</v>
      </c>
      <c r="Q91" s="76">
        <v>0.14000000000000001</v>
      </c>
      <c r="R91" s="76">
        <f t="shared" si="32"/>
        <v>0.52531041069723028</v>
      </c>
      <c r="S91" s="76">
        <f t="shared" si="33"/>
        <v>0.18</v>
      </c>
      <c r="T91" s="76"/>
      <c r="U91" s="76"/>
      <c r="V91" s="76"/>
      <c r="W91" s="76">
        <v>6.94</v>
      </c>
      <c r="X91" s="76">
        <f t="shared" si="34"/>
        <v>42.064322164090527</v>
      </c>
      <c r="Y91" s="76">
        <f t="shared" si="35"/>
        <v>0.94</v>
      </c>
      <c r="Z91" s="134">
        <v>104.4</v>
      </c>
      <c r="AA91" s="76">
        <f t="shared" si="50"/>
        <v>100</v>
      </c>
      <c r="AB91" s="76">
        <f t="shared" si="51"/>
        <v>0.99</v>
      </c>
      <c r="AC91" s="76">
        <v>1.8333333333333</v>
      </c>
      <c r="AD91" s="76">
        <f t="shared" si="36"/>
        <v>98.540965207631913</v>
      </c>
      <c r="AE91" s="76">
        <f t="shared" si="37"/>
        <v>6.9999999999999951E-2</v>
      </c>
      <c r="AF91" s="76">
        <v>26.7</v>
      </c>
      <c r="AG91" s="76">
        <f t="shared" si="38"/>
        <v>44.542772861356937</v>
      </c>
      <c r="AH91" s="76">
        <f t="shared" si="39"/>
        <v>0.34</v>
      </c>
      <c r="AI91" s="76">
        <v>56.5</v>
      </c>
      <c r="AJ91" s="76">
        <f t="shared" si="40"/>
        <v>40.131578947368418</v>
      </c>
      <c r="AK91" s="76">
        <f t="shared" si="41"/>
        <v>0.14000000000000001</v>
      </c>
      <c r="AL91" s="20">
        <v>2.1663027278083948</v>
      </c>
      <c r="AM91" s="76">
        <f t="shared" si="42"/>
        <v>96.399222577665782</v>
      </c>
      <c r="AN91" s="76">
        <f t="shared" si="43"/>
        <v>0.86</v>
      </c>
      <c r="AO91" s="20">
        <v>207.9650618696059</v>
      </c>
      <c r="AP91" s="76">
        <f t="shared" si="44"/>
        <v>76.875727190212388</v>
      </c>
      <c r="AQ91" s="76">
        <f t="shared" si="45"/>
        <v>0.73</v>
      </c>
      <c r="AR91" s="76">
        <v>65</v>
      </c>
      <c r="AS91" s="76">
        <f t="shared" si="46"/>
        <v>61.111111111111114</v>
      </c>
      <c r="AT91" s="76" t="str">
        <f t="shared" si="47"/>
        <v>Baja</v>
      </c>
      <c r="AU91" s="76">
        <v>83</v>
      </c>
      <c r="AV91" s="76">
        <f t="shared" si="48"/>
        <v>54.285714285714285</v>
      </c>
      <c r="AW91" s="76" t="str">
        <f t="shared" si="49"/>
        <v>Media</v>
      </c>
    </row>
    <row r="92" spans="1:49" x14ac:dyDescent="0.2">
      <c r="A92" s="74" t="s">
        <v>160</v>
      </c>
      <c r="B92" s="74" t="s">
        <v>161</v>
      </c>
      <c r="C92" s="23" t="s">
        <v>162</v>
      </c>
      <c r="D92" s="74" t="s">
        <v>162</v>
      </c>
      <c r="E92" s="75">
        <v>13001</v>
      </c>
      <c r="F92" s="74" t="s">
        <v>182</v>
      </c>
      <c r="G92" s="126">
        <f>VLOOKUP(F92,[11]BPU_25_INDICADOR!$F$2:$G$118,2,FALSE)</f>
        <v>13121</v>
      </c>
      <c r="H92" s="76">
        <v>205.65</v>
      </c>
      <c r="I92" s="76">
        <f t="shared" si="26"/>
        <v>99.499975798491917</v>
      </c>
      <c r="J92" s="76" t="str">
        <f t="shared" si="27"/>
        <v>Nula</v>
      </c>
      <c r="K92" s="76">
        <v>5.0599999999999996</v>
      </c>
      <c r="L92" s="76">
        <f t="shared" si="28"/>
        <v>16.841039487006412</v>
      </c>
      <c r="M92" s="76">
        <f t="shared" si="29"/>
        <v>0.3</v>
      </c>
      <c r="N92" s="76">
        <v>4.93</v>
      </c>
      <c r="O92" s="76">
        <f t="shared" si="30"/>
        <v>15.50330639235856</v>
      </c>
      <c r="P92" s="76">
        <f t="shared" si="31"/>
        <v>0.17</v>
      </c>
      <c r="Q92" s="76">
        <v>0.61</v>
      </c>
      <c r="R92" s="76">
        <f t="shared" si="32"/>
        <v>2.7698185291308501</v>
      </c>
      <c r="S92" s="76">
        <f t="shared" si="33"/>
        <v>0.6</v>
      </c>
      <c r="T92" s="76"/>
      <c r="U92" s="76"/>
      <c r="V92" s="76"/>
      <c r="W92" s="76">
        <v>2.14</v>
      </c>
      <c r="X92" s="76">
        <f t="shared" si="34"/>
        <v>12.426566425132171</v>
      </c>
      <c r="Y92" s="76">
        <f t="shared" si="35"/>
        <v>0.49</v>
      </c>
      <c r="Z92" s="134">
        <v>97.08</v>
      </c>
      <c r="AA92" s="76">
        <f t="shared" si="50"/>
        <v>92.974373740282161</v>
      </c>
      <c r="AB92" s="76">
        <f t="shared" si="51"/>
        <v>0.97</v>
      </c>
      <c r="AC92" s="76">
        <v>1.4166666666666667</v>
      </c>
      <c r="AD92" s="76">
        <f t="shared" si="36"/>
        <v>99.102132435465762</v>
      </c>
      <c r="AE92" s="76">
        <f t="shared" si="37"/>
        <v>0.31999999999999995</v>
      </c>
      <c r="AF92" s="76">
        <v>20.399999999999999</v>
      </c>
      <c r="AG92" s="76">
        <f t="shared" si="38"/>
        <v>25.958702064896752</v>
      </c>
      <c r="AH92" s="76">
        <f t="shared" si="39"/>
        <v>7.0000000000000007E-2</v>
      </c>
      <c r="AI92" s="76">
        <v>69.7</v>
      </c>
      <c r="AJ92" s="76">
        <f t="shared" si="40"/>
        <v>69.078947368421055</v>
      </c>
      <c r="AK92" s="76">
        <f t="shared" si="41"/>
        <v>0.46</v>
      </c>
      <c r="AL92" s="20">
        <v>7.5043384456638993</v>
      </c>
      <c r="AM92" s="76">
        <f t="shared" si="42"/>
        <v>87.52646520828678</v>
      </c>
      <c r="AN92" s="76">
        <f t="shared" si="43"/>
        <v>0.4</v>
      </c>
      <c r="AO92" s="20">
        <v>99.432484405046665</v>
      </c>
      <c r="AP92" s="76">
        <f t="shared" si="44"/>
        <v>92.888385007032028</v>
      </c>
      <c r="AQ92" s="76">
        <f t="shared" si="45"/>
        <v>0.96</v>
      </c>
      <c r="AR92" s="76">
        <v>85</v>
      </c>
      <c r="AS92" s="76">
        <f t="shared" si="46"/>
        <v>38.888888888888886</v>
      </c>
      <c r="AT92" s="76" t="str">
        <f t="shared" si="47"/>
        <v>Alta</v>
      </c>
      <c r="AU92" s="76">
        <v>120</v>
      </c>
      <c r="AV92" s="76">
        <f t="shared" si="48"/>
        <v>19.047619047619047</v>
      </c>
      <c r="AW92" s="76" t="str">
        <f t="shared" si="49"/>
        <v>Alta</v>
      </c>
    </row>
    <row r="93" spans="1:49" x14ac:dyDescent="0.2">
      <c r="A93" s="74" t="s">
        <v>160</v>
      </c>
      <c r="B93" s="74" t="s">
        <v>161</v>
      </c>
      <c r="C93" s="23" t="s">
        <v>162</v>
      </c>
      <c r="D93" s="74" t="s">
        <v>162</v>
      </c>
      <c r="E93" s="75">
        <v>13001</v>
      </c>
      <c r="F93" s="74" t="s">
        <v>183</v>
      </c>
      <c r="G93" s="126">
        <f>VLOOKUP(F93,[11]BPU_25_INDICADOR!$F$2:$G$118,2,FALSE)</f>
        <v>13122</v>
      </c>
      <c r="H93" s="76">
        <v>319.67</v>
      </c>
      <c r="I93" s="76">
        <f t="shared" si="26"/>
        <v>98.30021234192732</v>
      </c>
      <c r="J93" s="76" t="str">
        <f t="shared" si="27"/>
        <v>Nula</v>
      </c>
      <c r="K93" s="76">
        <v>6.52</v>
      </c>
      <c r="L93" s="76">
        <f t="shared" si="28"/>
        <v>21.768477894026322</v>
      </c>
      <c r="M93" s="76">
        <f t="shared" si="29"/>
        <v>0.55000000000000004</v>
      </c>
      <c r="N93" s="76">
        <v>6.5</v>
      </c>
      <c r="O93" s="76">
        <f t="shared" si="30"/>
        <v>27.038941954445264</v>
      </c>
      <c r="P93" s="76">
        <f t="shared" si="31"/>
        <v>0.45</v>
      </c>
      <c r="Q93" s="76">
        <v>0.22</v>
      </c>
      <c r="R93" s="76">
        <f t="shared" si="32"/>
        <v>0.90735434574976137</v>
      </c>
      <c r="S93" s="76">
        <f t="shared" si="33"/>
        <v>0.35</v>
      </c>
      <c r="T93" s="76"/>
      <c r="U93" s="76"/>
      <c r="V93" s="76"/>
      <c r="W93" s="76">
        <v>3.09</v>
      </c>
      <c r="X93" s="76">
        <f t="shared" si="34"/>
        <v>18.292372248467679</v>
      </c>
      <c r="Y93" s="76">
        <f t="shared" si="35"/>
        <v>0.64</v>
      </c>
      <c r="Z93" s="134">
        <v>52.72</v>
      </c>
      <c r="AA93" s="76">
        <f t="shared" si="50"/>
        <v>50.398310778385635</v>
      </c>
      <c r="AB93" s="76">
        <f t="shared" si="51"/>
        <v>0.78</v>
      </c>
      <c r="AC93" s="76">
        <v>1.3333333333333333</v>
      </c>
      <c r="AD93" s="76">
        <f t="shared" si="36"/>
        <v>99.214365881032549</v>
      </c>
      <c r="AE93" s="76">
        <f t="shared" si="37"/>
        <v>0.41000000000000003</v>
      </c>
      <c r="AF93" s="76">
        <v>24.4</v>
      </c>
      <c r="AG93" s="76">
        <f t="shared" si="38"/>
        <v>37.75811209439528</v>
      </c>
      <c r="AH93" s="76">
        <f t="shared" si="39"/>
        <v>0.26</v>
      </c>
      <c r="AI93" s="76">
        <v>64.599999999999994</v>
      </c>
      <c r="AJ93" s="76">
        <f t="shared" si="40"/>
        <v>57.894736842105253</v>
      </c>
      <c r="AK93" s="76">
        <f t="shared" si="41"/>
        <v>0.35</v>
      </c>
      <c r="AL93" s="20">
        <v>5.0443514904118523</v>
      </c>
      <c r="AM93" s="76">
        <f t="shared" si="42"/>
        <v>91.615397643260721</v>
      </c>
      <c r="AN93" s="76">
        <f t="shared" si="43"/>
        <v>0.6</v>
      </c>
      <c r="AO93" s="20">
        <v>146.28619322194371</v>
      </c>
      <c r="AP93" s="76">
        <f t="shared" si="44"/>
        <v>85.975691839131656</v>
      </c>
      <c r="AQ93" s="76">
        <f t="shared" si="45"/>
        <v>0.89</v>
      </c>
      <c r="AR93" s="76">
        <v>80</v>
      </c>
      <c r="AS93" s="76">
        <f t="shared" si="46"/>
        <v>44.444444444444443</v>
      </c>
      <c r="AT93" s="76" t="str">
        <f t="shared" si="47"/>
        <v>Media</v>
      </c>
      <c r="AU93" s="76">
        <v>90</v>
      </c>
      <c r="AV93" s="76">
        <f t="shared" si="48"/>
        <v>47.61904761904762</v>
      </c>
      <c r="AW93" s="76" t="str">
        <f t="shared" si="49"/>
        <v>Alta</v>
      </c>
    </row>
    <row r="94" spans="1:49" x14ac:dyDescent="0.2">
      <c r="A94" s="74" t="s">
        <v>160</v>
      </c>
      <c r="B94" s="74" t="s">
        <v>161</v>
      </c>
      <c r="C94" s="23" t="s">
        <v>162</v>
      </c>
      <c r="D94" s="74" t="s">
        <v>162</v>
      </c>
      <c r="E94" s="75">
        <v>13001</v>
      </c>
      <c r="F94" s="74" t="s">
        <v>184</v>
      </c>
      <c r="G94" s="126">
        <f>VLOOKUP(F94,[11]BPU_25_INDICADOR!$F$2:$G$118,2,FALSE)</f>
        <v>13123</v>
      </c>
      <c r="H94" s="76">
        <v>219.79</v>
      </c>
      <c r="I94" s="76">
        <f t="shared" si="26"/>
        <v>99.351189135837785</v>
      </c>
      <c r="J94" s="76" t="str">
        <f t="shared" si="27"/>
        <v>Nula</v>
      </c>
      <c r="K94" s="76">
        <v>12.06</v>
      </c>
      <c r="L94" s="76">
        <f t="shared" si="28"/>
        <v>40.465744178197774</v>
      </c>
      <c r="M94" s="76">
        <f t="shared" si="29"/>
        <v>0.87</v>
      </c>
      <c r="N94" s="76">
        <v>12.3</v>
      </c>
      <c r="O94" s="76">
        <f t="shared" si="30"/>
        <v>69.654665686994861</v>
      </c>
      <c r="P94" s="76">
        <f t="shared" si="31"/>
        <v>0.94</v>
      </c>
      <c r="Q94" s="76">
        <v>0.32</v>
      </c>
      <c r="R94" s="76">
        <f t="shared" si="32"/>
        <v>1.3849092645654253</v>
      </c>
      <c r="S94" s="76">
        <f t="shared" si="33"/>
        <v>0.41</v>
      </c>
      <c r="T94" s="76"/>
      <c r="U94" s="76"/>
      <c r="V94" s="76"/>
      <c r="W94" s="76">
        <v>9.49</v>
      </c>
      <c r="X94" s="76">
        <f t="shared" si="34"/>
        <v>57.809379900412146</v>
      </c>
      <c r="Y94" s="76">
        <f t="shared" si="35"/>
        <v>0.95</v>
      </c>
      <c r="Z94" s="134">
        <v>91.24</v>
      </c>
      <c r="AA94" s="76">
        <f t="shared" si="50"/>
        <v>87.369229292638437</v>
      </c>
      <c r="AB94" s="76">
        <f t="shared" si="51"/>
        <v>0.94</v>
      </c>
      <c r="AC94" s="76">
        <v>0.75</v>
      </c>
      <c r="AD94" s="76">
        <f t="shared" si="36"/>
        <v>100</v>
      </c>
      <c r="AE94" s="76">
        <f t="shared" si="37"/>
        <v>0.99</v>
      </c>
      <c r="AF94" s="76">
        <v>30.2</v>
      </c>
      <c r="AG94" s="76">
        <f t="shared" si="38"/>
        <v>54.867256637168154</v>
      </c>
      <c r="AH94" s="76">
        <f t="shared" si="39"/>
        <v>0.51</v>
      </c>
      <c r="AI94" s="76">
        <v>57.8</v>
      </c>
      <c r="AJ94" s="76">
        <f t="shared" si="40"/>
        <v>42.98245614035087</v>
      </c>
      <c r="AK94" s="76">
        <f t="shared" si="41"/>
        <v>0.15</v>
      </c>
      <c r="AL94" s="20">
        <v>2.6482700176109959</v>
      </c>
      <c r="AM94" s="76">
        <f t="shared" si="42"/>
        <v>95.598107888962701</v>
      </c>
      <c r="AN94" s="76">
        <f t="shared" si="43"/>
        <v>0.83</v>
      </c>
      <c r="AO94" s="20">
        <v>542.23328610585133</v>
      </c>
      <c r="AP94" s="76">
        <f t="shared" si="44"/>
        <v>27.558528439645787</v>
      </c>
      <c r="AQ94" s="76">
        <f t="shared" si="45"/>
        <v>6.9999999999999951E-2</v>
      </c>
      <c r="AR94" s="76">
        <v>45</v>
      </c>
      <c r="AS94" s="76">
        <f t="shared" si="46"/>
        <v>83.333333333333329</v>
      </c>
      <c r="AT94" s="76" t="str">
        <f t="shared" si="47"/>
        <v>Nula</v>
      </c>
      <c r="AU94" s="76">
        <v>65</v>
      </c>
      <c r="AV94" s="76">
        <f t="shared" si="48"/>
        <v>71.428571428571431</v>
      </c>
      <c r="AW94" s="76" t="str">
        <f t="shared" si="49"/>
        <v>Baja</v>
      </c>
    </row>
    <row r="95" spans="1:49" x14ac:dyDescent="0.2">
      <c r="A95" s="74" t="s">
        <v>160</v>
      </c>
      <c r="B95" s="74" t="s">
        <v>161</v>
      </c>
      <c r="C95" s="23" t="s">
        <v>162</v>
      </c>
      <c r="D95" s="74" t="s">
        <v>162</v>
      </c>
      <c r="E95" s="75">
        <v>13001</v>
      </c>
      <c r="F95" s="74" t="s">
        <v>185</v>
      </c>
      <c r="G95" s="126">
        <f>VLOOKUP(F95,[11]BPU_25_INDICADOR!$F$2:$G$118,2,FALSE)</f>
        <v>13124</v>
      </c>
      <c r="H95" s="76">
        <v>247.58</v>
      </c>
      <c r="I95" s="76">
        <f t="shared" si="26"/>
        <v>99.058771783987851</v>
      </c>
      <c r="J95" s="76" t="str">
        <f t="shared" si="27"/>
        <v>Nula</v>
      </c>
      <c r="K95" s="76">
        <v>7.28</v>
      </c>
      <c r="L95" s="76">
        <f t="shared" si="28"/>
        <v>24.333445831927101</v>
      </c>
      <c r="M95" s="76">
        <f t="shared" si="29"/>
        <v>0.63</v>
      </c>
      <c r="N95" s="76">
        <v>7.23</v>
      </c>
      <c r="O95" s="76">
        <f t="shared" si="30"/>
        <v>32.402645113886848</v>
      </c>
      <c r="P95" s="76">
        <f t="shared" si="31"/>
        <v>0.56999999999999995</v>
      </c>
      <c r="Q95" s="76">
        <v>0.14000000000000001</v>
      </c>
      <c r="R95" s="76">
        <f t="shared" si="32"/>
        <v>0.52531041069723028</v>
      </c>
      <c r="S95" s="76">
        <f t="shared" si="33"/>
        <v>0.18</v>
      </c>
      <c r="T95" s="76"/>
      <c r="U95" s="76"/>
      <c r="V95" s="76"/>
      <c r="W95" s="76">
        <v>0.59</v>
      </c>
      <c r="X95" s="76">
        <f t="shared" si="34"/>
        <v>2.8560411344268672</v>
      </c>
      <c r="Y95" s="76">
        <f t="shared" si="35"/>
        <v>0.1</v>
      </c>
      <c r="Z95" s="134">
        <v>36.85</v>
      </c>
      <c r="AA95" s="76">
        <f t="shared" si="50"/>
        <v>35.166522698915436</v>
      </c>
      <c r="AB95" s="76">
        <f t="shared" si="51"/>
        <v>0.72</v>
      </c>
      <c r="AC95" s="76">
        <v>1.3333333333333333</v>
      </c>
      <c r="AD95" s="76">
        <f t="shared" si="36"/>
        <v>99.214365881032549</v>
      </c>
      <c r="AE95" s="76">
        <f t="shared" si="37"/>
        <v>0.41000000000000003</v>
      </c>
      <c r="AF95" s="76">
        <v>25.4</v>
      </c>
      <c r="AG95" s="76">
        <f t="shared" si="38"/>
        <v>40.707964601769916</v>
      </c>
      <c r="AH95" s="76">
        <f t="shared" si="39"/>
        <v>0.31</v>
      </c>
      <c r="AI95" s="76">
        <v>73.400000000000006</v>
      </c>
      <c r="AJ95" s="76">
        <f t="shared" si="40"/>
        <v>77.192982456140371</v>
      </c>
      <c r="AK95" s="76">
        <f t="shared" si="41"/>
        <v>0.68</v>
      </c>
      <c r="AL95" s="20">
        <v>8.9969982742121495</v>
      </c>
      <c r="AM95" s="76">
        <f t="shared" si="42"/>
        <v>85.0454011626816</v>
      </c>
      <c r="AN95" s="76">
        <f t="shared" si="43"/>
        <v>0.30000000000000004</v>
      </c>
      <c r="AO95" s="20">
        <v>220.83541218520733</v>
      </c>
      <c r="AP95" s="76">
        <f t="shared" si="44"/>
        <v>74.976864006449716</v>
      </c>
      <c r="AQ95" s="76">
        <f t="shared" si="45"/>
        <v>0.71</v>
      </c>
      <c r="AR95" s="76">
        <v>80</v>
      </c>
      <c r="AS95" s="76">
        <f t="shared" si="46"/>
        <v>44.444444444444443</v>
      </c>
      <c r="AT95" s="76" t="str">
        <f t="shared" si="47"/>
        <v>Media</v>
      </c>
      <c r="AU95" s="76">
        <v>105</v>
      </c>
      <c r="AV95" s="76">
        <f t="shared" si="48"/>
        <v>33.333333333333336</v>
      </c>
      <c r="AW95" s="76" t="str">
        <f t="shared" si="49"/>
        <v>Alta</v>
      </c>
    </row>
    <row r="96" spans="1:49" x14ac:dyDescent="0.2">
      <c r="A96" s="74" t="s">
        <v>160</v>
      </c>
      <c r="B96" s="74" t="s">
        <v>161</v>
      </c>
      <c r="C96" s="23" t="s">
        <v>162</v>
      </c>
      <c r="D96" s="74" t="s">
        <v>162</v>
      </c>
      <c r="E96" s="75">
        <v>13001</v>
      </c>
      <c r="F96" s="74" t="s">
        <v>186</v>
      </c>
      <c r="G96" s="126">
        <f>VLOOKUP(F96,[11]BPU_25_INDICADOR!$F$2:$G$118,2,FALSE)</f>
        <v>13125</v>
      </c>
      <c r="H96" s="76">
        <v>303.19</v>
      </c>
      <c r="I96" s="76">
        <f t="shared" si="26"/>
        <v>98.473621408443577</v>
      </c>
      <c r="J96" s="76" t="str">
        <f t="shared" si="27"/>
        <v>Nula</v>
      </c>
      <c r="K96" s="76">
        <v>6.22</v>
      </c>
      <c r="L96" s="76">
        <f t="shared" si="28"/>
        <v>20.755990550118124</v>
      </c>
      <c r="M96" s="76">
        <f t="shared" si="29"/>
        <v>0.49</v>
      </c>
      <c r="N96" s="76">
        <v>6.22</v>
      </c>
      <c r="O96" s="76">
        <f t="shared" si="30"/>
        <v>24.981631153563558</v>
      </c>
      <c r="P96" s="76">
        <f t="shared" si="31"/>
        <v>0.42</v>
      </c>
      <c r="Q96" s="76">
        <v>0.05</v>
      </c>
      <c r="R96" s="76">
        <f t="shared" si="32"/>
        <v>9.5510983763132787E-2</v>
      </c>
      <c r="S96" s="76">
        <f t="shared" si="33"/>
        <v>0.05</v>
      </c>
      <c r="T96" s="76"/>
      <c r="U96" s="76"/>
      <c r="V96" s="76"/>
      <c r="W96" s="76">
        <v>2.16</v>
      </c>
      <c r="X96" s="76">
        <f t="shared" si="34"/>
        <v>12.550057074044497</v>
      </c>
      <c r="Y96" s="76">
        <f t="shared" si="35"/>
        <v>0.5</v>
      </c>
      <c r="Z96" s="134">
        <v>24.25</v>
      </c>
      <c r="AA96" s="76">
        <f t="shared" si="50"/>
        <v>23.073231596122465</v>
      </c>
      <c r="AB96" s="76">
        <f t="shared" si="51"/>
        <v>0.61</v>
      </c>
      <c r="AC96" s="76">
        <v>1.5</v>
      </c>
      <c r="AD96" s="76">
        <f t="shared" si="36"/>
        <v>98.98989898989899</v>
      </c>
      <c r="AE96" s="76">
        <f t="shared" si="37"/>
        <v>0.29000000000000004</v>
      </c>
      <c r="AF96" s="76">
        <v>32.1</v>
      </c>
      <c r="AG96" s="76">
        <f t="shared" si="38"/>
        <v>60.471976401179944</v>
      </c>
      <c r="AH96" s="76">
        <f t="shared" si="39"/>
        <v>0.71</v>
      </c>
      <c r="AI96" s="76">
        <v>71.900000000000006</v>
      </c>
      <c r="AJ96" s="76">
        <f t="shared" si="40"/>
        <v>73.90350877192985</v>
      </c>
      <c r="AK96" s="76">
        <f t="shared" si="41"/>
        <v>0.64</v>
      </c>
      <c r="AL96" s="20">
        <v>2.1520000688640022</v>
      </c>
      <c r="AM96" s="76">
        <f t="shared" si="42"/>
        <v>96.422996120829993</v>
      </c>
      <c r="AN96" s="76">
        <f t="shared" si="43"/>
        <v>0.87</v>
      </c>
      <c r="AO96" s="20">
        <v>193.2496061839874</v>
      </c>
      <c r="AP96" s="76">
        <f t="shared" si="44"/>
        <v>79.046813162894892</v>
      </c>
      <c r="AQ96" s="76">
        <f t="shared" si="45"/>
        <v>0.78</v>
      </c>
      <c r="AR96" s="76">
        <v>105</v>
      </c>
      <c r="AS96" s="76">
        <f t="shared" si="46"/>
        <v>16.666666666666668</v>
      </c>
      <c r="AT96" s="76" t="str">
        <f t="shared" si="47"/>
        <v>Alta</v>
      </c>
      <c r="AU96" s="76">
        <v>120</v>
      </c>
      <c r="AV96" s="76">
        <f t="shared" si="48"/>
        <v>19.047619047619047</v>
      </c>
      <c r="AW96" s="76" t="str">
        <f t="shared" si="49"/>
        <v>Alta</v>
      </c>
    </row>
    <row r="97" spans="1:49" x14ac:dyDescent="0.2">
      <c r="A97" s="74" t="s">
        <v>160</v>
      </c>
      <c r="B97" s="74" t="s">
        <v>161</v>
      </c>
      <c r="C97" s="23" t="s">
        <v>162</v>
      </c>
      <c r="D97" s="74" t="s">
        <v>162</v>
      </c>
      <c r="E97" s="75">
        <v>13001</v>
      </c>
      <c r="F97" s="74" t="s">
        <v>187</v>
      </c>
      <c r="G97" s="126">
        <f>VLOOKUP(F97,[11]BPU_25_INDICADOR!$F$2:$G$118,2,FALSE)</f>
        <v>13126</v>
      </c>
      <c r="H97" s="76">
        <v>198.06</v>
      </c>
      <c r="I97" s="76">
        <f t="shared" si="26"/>
        <v>99.579840775121681</v>
      </c>
      <c r="J97" s="76" t="str">
        <f t="shared" si="27"/>
        <v>Nula</v>
      </c>
      <c r="K97" s="76">
        <v>7.12</v>
      </c>
      <c r="L97" s="76">
        <f t="shared" si="28"/>
        <v>23.793452581842729</v>
      </c>
      <c r="M97" s="76">
        <f t="shared" si="29"/>
        <v>0.61</v>
      </c>
      <c r="N97" s="76">
        <v>7.6</v>
      </c>
      <c r="O97" s="76">
        <f t="shared" si="30"/>
        <v>35.121234386480523</v>
      </c>
      <c r="P97" s="76">
        <f t="shared" si="31"/>
        <v>0.65</v>
      </c>
      <c r="Q97" s="76">
        <v>0.44</v>
      </c>
      <c r="R97" s="76">
        <f t="shared" si="32"/>
        <v>1.9579751671442218</v>
      </c>
      <c r="S97" s="76">
        <f t="shared" si="33"/>
        <v>0.5</v>
      </c>
      <c r="T97" s="76"/>
      <c r="U97" s="76"/>
      <c r="V97" s="76"/>
      <c r="W97" s="76">
        <v>6.29</v>
      </c>
      <c r="X97" s="76">
        <f t="shared" si="34"/>
        <v>38.05087607443992</v>
      </c>
      <c r="Y97" s="76">
        <f t="shared" si="35"/>
        <v>0.91</v>
      </c>
      <c r="Z97" s="134">
        <v>71.39</v>
      </c>
      <c r="AA97" s="76">
        <f t="shared" si="50"/>
        <v>68.317496880698727</v>
      </c>
      <c r="AB97" s="76">
        <f t="shared" si="51"/>
        <v>0.89</v>
      </c>
      <c r="AC97" s="76">
        <v>1.25</v>
      </c>
      <c r="AD97" s="76">
        <f t="shared" si="36"/>
        <v>99.326599326599322</v>
      </c>
      <c r="AE97" s="76">
        <f t="shared" si="37"/>
        <v>0.61</v>
      </c>
      <c r="AF97" s="76">
        <v>28.7</v>
      </c>
      <c r="AG97" s="76">
        <f t="shared" si="38"/>
        <v>50.442477876106203</v>
      </c>
      <c r="AH97" s="76">
        <f t="shared" si="39"/>
        <v>0.42</v>
      </c>
      <c r="AI97" s="76">
        <v>69.900000000000006</v>
      </c>
      <c r="AJ97" s="76">
        <f t="shared" si="40"/>
        <v>69.517543859649138</v>
      </c>
      <c r="AK97" s="76">
        <f t="shared" si="41"/>
        <v>0.5</v>
      </c>
      <c r="AL97" s="20">
        <v>5.6612318840579707</v>
      </c>
      <c r="AM97" s="76">
        <f t="shared" si="42"/>
        <v>90.590033567774938</v>
      </c>
      <c r="AN97" s="76">
        <f t="shared" si="43"/>
        <v>0.55000000000000004</v>
      </c>
      <c r="AO97" s="20">
        <v>330.77769151138716</v>
      </c>
      <c r="AP97" s="76">
        <f t="shared" si="44"/>
        <v>58.756221876890109</v>
      </c>
      <c r="AQ97" s="76">
        <f t="shared" si="45"/>
        <v>0.41000000000000003</v>
      </c>
      <c r="AR97" s="76">
        <v>75</v>
      </c>
      <c r="AS97" s="76">
        <f t="shared" si="46"/>
        <v>50</v>
      </c>
      <c r="AT97" s="76" t="str">
        <f t="shared" si="47"/>
        <v>Media</v>
      </c>
      <c r="AU97" s="76">
        <v>85</v>
      </c>
      <c r="AV97" s="76">
        <f t="shared" si="48"/>
        <v>52.38095238095238</v>
      </c>
      <c r="AW97" s="76" t="str">
        <f t="shared" si="49"/>
        <v>Media</v>
      </c>
    </row>
    <row r="98" spans="1:49" x14ac:dyDescent="0.2">
      <c r="A98" s="74" t="s">
        <v>160</v>
      </c>
      <c r="B98" s="74" t="s">
        <v>161</v>
      </c>
      <c r="C98" s="23" t="s">
        <v>162</v>
      </c>
      <c r="D98" s="74" t="s">
        <v>162</v>
      </c>
      <c r="E98" s="75">
        <v>13001</v>
      </c>
      <c r="F98" s="74" t="s">
        <v>188</v>
      </c>
      <c r="G98" s="126">
        <f>VLOOKUP(F98,[11]BPU_25_INDICADOR!$F$2:$G$118,2,FALSE)</f>
        <v>13127</v>
      </c>
      <c r="H98" s="76">
        <v>201.38</v>
      </c>
      <c r="I98" s="76">
        <f t="shared" si="26"/>
        <v>99.544906424342926</v>
      </c>
      <c r="J98" s="76" t="str">
        <f t="shared" si="27"/>
        <v>Nula</v>
      </c>
      <c r="K98" s="76">
        <v>11.15</v>
      </c>
      <c r="L98" s="76">
        <f t="shared" si="28"/>
        <v>37.394532568342896</v>
      </c>
      <c r="M98" s="76">
        <f t="shared" si="29"/>
        <v>0.83</v>
      </c>
      <c r="N98" s="76">
        <v>11.11</v>
      </c>
      <c r="O98" s="76">
        <f t="shared" si="30"/>
        <v>60.911094783247606</v>
      </c>
      <c r="P98" s="76">
        <f t="shared" si="31"/>
        <v>0.88</v>
      </c>
      <c r="Q98" s="76">
        <v>0.12</v>
      </c>
      <c r="R98" s="76">
        <f t="shared" si="32"/>
        <v>0.42979942693409745</v>
      </c>
      <c r="S98" s="76">
        <f t="shared" si="33"/>
        <v>0.16</v>
      </c>
      <c r="T98" s="76"/>
      <c r="U98" s="76"/>
      <c r="V98" s="76"/>
      <c r="W98" s="76">
        <v>4.6500000000000004</v>
      </c>
      <c r="X98" s="76">
        <f t="shared" si="34"/>
        <v>27.924642863629149</v>
      </c>
      <c r="Y98" s="76">
        <f t="shared" si="35"/>
        <v>0.8</v>
      </c>
      <c r="Z98" s="134">
        <v>64.099999999999994</v>
      </c>
      <c r="AA98" s="76">
        <f t="shared" si="50"/>
        <v>61.32066417122563</v>
      </c>
      <c r="AB98" s="76">
        <f t="shared" si="51"/>
        <v>0.83</v>
      </c>
      <c r="AC98" s="76">
        <v>1</v>
      </c>
      <c r="AD98" s="76">
        <f t="shared" si="36"/>
        <v>99.663299663299668</v>
      </c>
      <c r="AE98" s="76">
        <f t="shared" si="37"/>
        <v>0.88</v>
      </c>
      <c r="AF98" s="76">
        <v>29.3</v>
      </c>
      <c r="AG98" s="76">
        <f t="shared" si="38"/>
        <v>52.212389380530979</v>
      </c>
      <c r="AH98" s="76">
        <f t="shared" si="39"/>
        <v>0.46</v>
      </c>
      <c r="AI98" s="76">
        <v>76.8</v>
      </c>
      <c r="AJ98" s="76">
        <f t="shared" si="40"/>
        <v>84.649122807017548</v>
      </c>
      <c r="AK98" s="76">
        <f t="shared" si="41"/>
        <v>0.87</v>
      </c>
      <c r="AL98" s="20">
        <v>5.7648849328967398</v>
      </c>
      <c r="AM98" s="76">
        <f t="shared" si="42"/>
        <v>90.417743908890387</v>
      </c>
      <c r="AN98" s="76">
        <f t="shared" si="43"/>
        <v>0.51</v>
      </c>
      <c r="AO98" s="20">
        <v>181.0173868929576</v>
      </c>
      <c r="AP98" s="76">
        <f t="shared" si="44"/>
        <v>80.851527898537498</v>
      </c>
      <c r="AQ98" s="76">
        <f t="shared" si="45"/>
        <v>0.82000000000000006</v>
      </c>
      <c r="AR98" s="76">
        <v>60</v>
      </c>
      <c r="AS98" s="76">
        <f t="shared" si="46"/>
        <v>66.666666666666671</v>
      </c>
      <c r="AT98" s="76" t="str">
        <f t="shared" si="47"/>
        <v>Nula</v>
      </c>
      <c r="AU98" s="76">
        <v>90</v>
      </c>
      <c r="AV98" s="76">
        <f t="shared" si="48"/>
        <v>47.61904761904762</v>
      </c>
      <c r="AW98" s="76" t="str">
        <f t="shared" si="49"/>
        <v>Alta</v>
      </c>
    </row>
    <row r="99" spans="1:49" x14ac:dyDescent="0.2">
      <c r="A99" s="74" t="s">
        <v>160</v>
      </c>
      <c r="B99" s="74" t="s">
        <v>161</v>
      </c>
      <c r="C99" s="23" t="s">
        <v>162</v>
      </c>
      <c r="D99" s="74" t="s">
        <v>162</v>
      </c>
      <c r="E99" s="75">
        <v>13001</v>
      </c>
      <c r="F99" s="74" t="s">
        <v>189</v>
      </c>
      <c r="G99" s="126">
        <f>VLOOKUP(F99,[11]BPU_25_INDICADOR!$F$2:$G$118,2,FALSE)</f>
        <v>13128</v>
      </c>
      <c r="H99" s="76">
        <v>251.63</v>
      </c>
      <c r="I99" s="76">
        <f t="shared" si="26"/>
        <v>99.0161560849957</v>
      </c>
      <c r="J99" s="76" t="str">
        <f t="shared" si="27"/>
        <v>Nula</v>
      </c>
      <c r="K99" s="76">
        <v>7.6</v>
      </c>
      <c r="L99" s="76">
        <f t="shared" si="28"/>
        <v>25.413432332095844</v>
      </c>
      <c r="M99" s="76">
        <f t="shared" si="29"/>
        <v>0.67</v>
      </c>
      <c r="N99" s="76">
        <v>7.43</v>
      </c>
      <c r="O99" s="76">
        <f t="shared" si="30"/>
        <v>33.872152828802349</v>
      </c>
      <c r="P99" s="76">
        <f t="shared" si="31"/>
        <v>0.62</v>
      </c>
      <c r="Q99" s="76">
        <v>0.27</v>
      </c>
      <c r="R99" s="76">
        <f t="shared" si="32"/>
        <v>1.1461318051575935</v>
      </c>
      <c r="S99" s="76">
        <f t="shared" si="33"/>
        <v>0.39</v>
      </c>
      <c r="T99" s="76"/>
      <c r="U99" s="76"/>
      <c r="V99" s="76"/>
      <c r="W99" s="76">
        <v>0.57999999999999996</v>
      </c>
      <c r="X99" s="76">
        <f t="shared" si="34"/>
        <v>2.7942958099707038</v>
      </c>
      <c r="Y99" s="76">
        <f t="shared" si="35"/>
        <v>0.09</v>
      </c>
      <c r="Z99" s="134">
        <v>50.38</v>
      </c>
      <c r="AA99" s="76">
        <f t="shared" si="50"/>
        <v>48.152413859295514</v>
      </c>
      <c r="AB99" s="76">
        <f t="shared" si="51"/>
        <v>0.77</v>
      </c>
      <c r="AC99" s="76">
        <v>1.5</v>
      </c>
      <c r="AD99" s="76">
        <f t="shared" si="36"/>
        <v>98.98989898989899</v>
      </c>
      <c r="AE99" s="76">
        <f t="shared" si="37"/>
        <v>0.29000000000000004</v>
      </c>
      <c r="AF99" s="76">
        <v>29</v>
      </c>
      <c r="AG99" s="76">
        <f t="shared" si="38"/>
        <v>51.32743362831858</v>
      </c>
      <c r="AH99" s="76">
        <f t="shared" si="39"/>
        <v>0.43</v>
      </c>
      <c r="AI99" s="76">
        <v>75.599999999999994</v>
      </c>
      <c r="AJ99" s="76">
        <f t="shared" si="40"/>
        <v>82.017543859649109</v>
      </c>
      <c r="AK99" s="76">
        <f t="shared" si="41"/>
        <v>0.82</v>
      </c>
      <c r="AL99" s="20">
        <v>7.0257461661780587</v>
      </c>
      <c r="AM99" s="76">
        <f t="shared" si="42"/>
        <v>88.32197003425334</v>
      </c>
      <c r="AN99" s="76">
        <f t="shared" si="43"/>
        <v>0.47</v>
      </c>
      <c r="AO99" s="20">
        <v>162.23086601902062</v>
      </c>
      <c r="AP99" s="76">
        <f t="shared" si="44"/>
        <v>83.623249876863525</v>
      </c>
      <c r="AQ99" s="76">
        <f t="shared" si="45"/>
        <v>0.87</v>
      </c>
      <c r="AR99" s="76">
        <v>90</v>
      </c>
      <c r="AS99" s="76">
        <f t="shared" si="46"/>
        <v>33.333333333333336</v>
      </c>
      <c r="AT99" s="76" t="str">
        <f t="shared" si="47"/>
        <v>Alta</v>
      </c>
      <c r="AU99" s="76">
        <v>110</v>
      </c>
      <c r="AV99" s="76">
        <f t="shared" si="48"/>
        <v>28.571428571428573</v>
      </c>
      <c r="AW99" s="76" t="str">
        <f t="shared" si="49"/>
        <v>Alta</v>
      </c>
    </row>
    <row r="100" spans="1:49" x14ac:dyDescent="0.2">
      <c r="A100" s="74" t="s">
        <v>160</v>
      </c>
      <c r="B100" s="74" t="s">
        <v>161</v>
      </c>
      <c r="C100" s="23" t="s">
        <v>162</v>
      </c>
      <c r="D100" s="74" t="s">
        <v>162</v>
      </c>
      <c r="E100" s="75">
        <v>13001</v>
      </c>
      <c r="F100" s="74" t="s">
        <v>190</v>
      </c>
      <c r="G100" s="126">
        <f>VLOOKUP(F100,[11]BPU_25_INDICADOR!$F$2:$G$118,2,FALSE)</f>
        <v>13129</v>
      </c>
      <c r="H100" s="76">
        <v>190.01</v>
      </c>
      <c r="I100" s="76">
        <f t="shared" si="26"/>
        <v>99.66454605336537</v>
      </c>
      <c r="J100" s="76" t="str">
        <f t="shared" si="27"/>
        <v>Nula</v>
      </c>
      <c r="K100" s="76">
        <v>6.58</v>
      </c>
      <c r="L100" s="76">
        <f t="shared" si="28"/>
        <v>21.970975362807966</v>
      </c>
      <c r="M100" s="76">
        <f t="shared" si="29"/>
        <v>0.56000000000000005</v>
      </c>
      <c r="N100" s="76">
        <v>6.52</v>
      </c>
      <c r="O100" s="76">
        <f t="shared" si="30"/>
        <v>27.185892725936814</v>
      </c>
      <c r="P100" s="76">
        <f t="shared" si="31"/>
        <v>0.48</v>
      </c>
      <c r="Q100" s="76">
        <v>0.52</v>
      </c>
      <c r="R100" s="76">
        <f t="shared" si="32"/>
        <v>2.3400191021967527</v>
      </c>
      <c r="S100" s="76">
        <f t="shared" si="33"/>
        <v>0.56000000000000005</v>
      </c>
      <c r="T100" s="76"/>
      <c r="U100" s="76"/>
      <c r="V100" s="76"/>
      <c r="W100" s="76">
        <v>6.5</v>
      </c>
      <c r="X100" s="76">
        <f t="shared" si="34"/>
        <v>39.347527888019343</v>
      </c>
      <c r="Y100" s="76">
        <f t="shared" si="35"/>
        <v>0.93</v>
      </c>
      <c r="Z100" s="134">
        <v>77.67</v>
      </c>
      <c r="AA100" s="76">
        <f t="shared" si="50"/>
        <v>74.344946731932041</v>
      </c>
      <c r="AB100" s="76">
        <f t="shared" si="51"/>
        <v>0.9</v>
      </c>
      <c r="AC100" s="76">
        <v>1.25</v>
      </c>
      <c r="AD100" s="76">
        <f t="shared" si="36"/>
        <v>99.326599326599322</v>
      </c>
      <c r="AE100" s="76">
        <f t="shared" si="37"/>
        <v>0.61</v>
      </c>
      <c r="AF100" s="76">
        <v>24.2</v>
      </c>
      <c r="AG100" s="76">
        <f t="shared" si="38"/>
        <v>37.168141592920357</v>
      </c>
      <c r="AH100" s="76">
        <f t="shared" si="39"/>
        <v>0.25</v>
      </c>
      <c r="AI100" s="76">
        <v>74</v>
      </c>
      <c r="AJ100" s="76">
        <f t="shared" si="40"/>
        <v>78.508771929824562</v>
      </c>
      <c r="AK100" s="76">
        <f t="shared" si="41"/>
        <v>0.73</v>
      </c>
      <c r="AL100" s="20">
        <v>4.9718592764950378</v>
      </c>
      <c r="AM100" s="76">
        <f t="shared" si="42"/>
        <v>91.735892495534102</v>
      </c>
      <c r="AN100" s="76">
        <f t="shared" si="43"/>
        <v>0.62</v>
      </c>
      <c r="AO100" s="20">
        <v>244.61547640355587</v>
      </c>
      <c r="AP100" s="76">
        <f t="shared" si="44"/>
        <v>71.468405623852533</v>
      </c>
      <c r="AQ100" s="76">
        <f t="shared" si="45"/>
        <v>0.65</v>
      </c>
      <c r="AR100" s="76">
        <v>75</v>
      </c>
      <c r="AS100" s="76">
        <f t="shared" si="46"/>
        <v>50</v>
      </c>
      <c r="AT100" s="76" t="str">
        <f t="shared" si="47"/>
        <v>Media</v>
      </c>
      <c r="AU100" s="76">
        <v>90</v>
      </c>
      <c r="AV100" s="76">
        <f t="shared" si="48"/>
        <v>47.61904761904762</v>
      </c>
      <c r="AW100" s="76" t="str">
        <f t="shared" si="49"/>
        <v>Alta</v>
      </c>
    </row>
    <row r="101" spans="1:49" x14ac:dyDescent="0.2">
      <c r="A101" s="74" t="s">
        <v>160</v>
      </c>
      <c r="B101" s="74" t="s">
        <v>161</v>
      </c>
      <c r="C101" s="23" t="s">
        <v>162</v>
      </c>
      <c r="D101" s="74" t="s">
        <v>162</v>
      </c>
      <c r="E101" s="75">
        <v>13001</v>
      </c>
      <c r="F101" s="74" t="s">
        <v>191</v>
      </c>
      <c r="G101" s="126">
        <f>VLOOKUP(F101,[11]BPU_25_INDICADOR!$F$2:$G$118,2,FALSE)</f>
        <v>13130</v>
      </c>
      <c r="H101" s="76">
        <v>211.18</v>
      </c>
      <c r="I101" s="76">
        <f t="shared" si="26"/>
        <v>99.441786955176696</v>
      </c>
      <c r="J101" s="76" t="str">
        <f t="shared" si="27"/>
        <v>Nula</v>
      </c>
      <c r="K101" s="76">
        <v>6.72</v>
      </c>
      <c r="L101" s="76">
        <f t="shared" si="28"/>
        <v>22.443469456631792</v>
      </c>
      <c r="M101" s="76">
        <f t="shared" si="29"/>
        <v>0.57999999999999996</v>
      </c>
      <c r="N101" s="76">
        <v>6.69</v>
      </c>
      <c r="O101" s="76">
        <f t="shared" si="30"/>
        <v>28.434974283614995</v>
      </c>
      <c r="P101" s="76">
        <f t="shared" si="31"/>
        <v>0.51</v>
      </c>
      <c r="Q101" s="76">
        <v>0.95</v>
      </c>
      <c r="R101" s="76">
        <f t="shared" si="32"/>
        <v>4.3935052531041077</v>
      </c>
      <c r="S101" s="76">
        <f t="shared" si="33"/>
        <v>0.71</v>
      </c>
      <c r="T101" s="76"/>
      <c r="U101" s="76"/>
      <c r="V101" s="76"/>
      <c r="W101" s="76">
        <v>0.61</v>
      </c>
      <c r="X101" s="76">
        <f t="shared" si="34"/>
        <v>2.9795317833391937</v>
      </c>
      <c r="Y101" s="76">
        <f t="shared" si="35"/>
        <v>0.12</v>
      </c>
      <c r="Z101" s="134">
        <v>69.25</v>
      </c>
      <c r="AA101" s="76">
        <f t="shared" si="50"/>
        <v>66.263556963240234</v>
      </c>
      <c r="AB101" s="76">
        <f t="shared" si="51"/>
        <v>0.88</v>
      </c>
      <c r="AC101" s="76">
        <v>1.25</v>
      </c>
      <c r="AD101" s="76">
        <f t="shared" si="36"/>
        <v>99.326599326599322</v>
      </c>
      <c r="AE101" s="76">
        <f t="shared" si="37"/>
        <v>0.61</v>
      </c>
      <c r="AF101" s="76">
        <v>31.4</v>
      </c>
      <c r="AG101" s="76">
        <f t="shared" si="38"/>
        <v>58.407079646017692</v>
      </c>
      <c r="AH101" s="76">
        <f t="shared" si="39"/>
        <v>0.64</v>
      </c>
      <c r="AI101" s="76">
        <v>69.2</v>
      </c>
      <c r="AJ101" s="76">
        <f t="shared" si="40"/>
        <v>67.982456140350891</v>
      </c>
      <c r="AK101" s="76">
        <f t="shared" si="41"/>
        <v>0.45</v>
      </c>
      <c r="AL101" s="20">
        <v>1.664253499092982</v>
      </c>
      <c r="AM101" s="76">
        <f t="shared" si="42"/>
        <v>97.233716992713511</v>
      </c>
      <c r="AN101" s="76">
        <f t="shared" si="43"/>
        <v>0.92</v>
      </c>
      <c r="AO101" s="20">
        <v>73.227153960091201</v>
      </c>
      <c r="AP101" s="76">
        <f t="shared" si="44"/>
        <v>96.754661835561066</v>
      </c>
      <c r="AQ101" s="76">
        <f t="shared" si="45"/>
        <v>0.98</v>
      </c>
      <c r="AR101" s="76">
        <v>75</v>
      </c>
      <c r="AS101" s="76">
        <f t="shared" si="46"/>
        <v>50</v>
      </c>
      <c r="AT101" s="76" t="str">
        <f t="shared" si="47"/>
        <v>Media</v>
      </c>
      <c r="AU101" s="76">
        <v>90</v>
      </c>
      <c r="AV101" s="76">
        <f t="shared" si="48"/>
        <v>47.61904761904762</v>
      </c>
      <c r="AW101" s="76" t="str">
        <f t="shared" si="49"/>
        <v>Alta</v>
      </c>
    </row>
    <row r="102" spans="1:49" x14ac:dyDescent="0.2">
      <c r="A102" s="74" t="s">
        <v>160</v>
      </c>
      <c r="B102" s="74" t="s">
        <v>161</v>
      </c>
      <c r="C102" s="23" t="s">
        <v>162</v>
      </c>
      <c r="D102" s="74" t="s">
        <v>162</v>
      </c>
      <c r="E102" s="75">
        <v>13001</v>
      </c>
      <c r="F102" s="74" t="s">
        <v>192</v>
      </c>
      <c r="G102" s="126">
        <f>VLOOKUP(F102,[11]BPU_25_INDICADOR!$F$2:$G$118,2,FALSE)</f>
        <v>13131</v>
      </c>
      <c r="H102" s="76">
        <v>171.08</v>
      </c>
      <c r="I102" s="76">
        <f t="shared" si="26"/>
        <v>99.863734987173189</v>
      </c>
      <c r="J102" s="76" t="str">
        <f t="shared" si="27"/>
        <v>Nula</v>
      </c>
      <c r="K102" s="76">
        <v>11.44</v>
      </c>
      <c r="L102" s="76">
        <f t="shared" si="28"/>
        <v>38.373270334120825</v>
      </c>
      <c r="M102" s="76">
        <f t="shared" si="29"/>
        <v>0.86</v>
      </c>
      <c r="N102" s="76">
        <v>11.42</v>
      </c>
      <c r="O102" s="76">
        <f t="shared" si="30"/>
        <v>63.188831741366641</v>
      </c>
      <c r="P102" s="76">
        <f t="shared" si="31"/>
        <v>0.91</v>
      </c>
      <c r="Q102" s="76">
        <v>0.38</v>
      </c>
      <c r="R102" s="76">
        <f t="shared" si="32"/>
        <v>1.6714422158548234</v>
      </c>
      <c r="S102" s="76">
        <f t="shared" si="33"/>
        <v>0.45</v>
      </c>
      <c r="T102" s="76"/>
      <c r="U102" s="76"/>
      <c r="V102" s="76"/>
      <c r="W102" s="76">
        <v>1.07</v>
      </c>
      <c r="X102" s="76">
        <f t="shared" si="34"/>
        <v>5.8198167083227039</v>
      </c>
      <c r="Y102" s="76">
        <f t="shared" si="35"/>
        <v>0.23</v>
      </c>
      <c r="Z102" s="134">
        <v>68.89</v>
      </c>
      <c r="AA102" s="76">
        <f t="shared" si="50"/>
        <v>65.918034360303295</v>
      </c>
      <c r="AB102" s="76">
        <f t="shared" si="51"/>
        <v>0.87</v>
      </c>
      <c r="AC102" s="76">
        <v>1.5</v>
      </c>
      <c r="AD102" s="76">
        <f t="shared" si="36"/>
        <v>98.98989898989899</v>
      </c>
      <c r="AE102" s="76">
        <f t="shared" si="37"/>
        <v>0.29000000000000004</v>
      </c>
      <c r="AF102" s="76">
        <v>25.2</v>
      </c>
      <c r="AG102" s="76">
        <f t="shared" si="38"/>
        <v>40.117994100294986</v>
      </c>
      <c r="AH102" s="76">
        <f t="shared" si="39"/>
        <v>0.28999999999999998</v>
      </c>
      <c r="AI102" s="76">
        <v>76</v>
      </c>
      <c r="AJ102" s="76">
        <f t="shared" si="40"/>
        <v>82.89473684210526</v>
      </c>
      <c r="AK102" s="76">
        <f t="shared" si="41"/>
        <v>0.84</v>
      </c>
      <c r="AL102" s="20">
        <v>0</v>
      </c>
      <c r="AM102" s="76">
        <f t="shared" si="42"/>
        <v>100</v>
      </c>
      <c r="AN102" s="76">
        <f t="shared" si="43"/>
        <v>1</v>
      </c>
      <c r="AO102" s="20">
        <v>259.89026855327751</v>
      </c>
      <c r="AP102" s="76">
        <f t="shared" si="44"/>
        <v>69.214796379232808</v>
      </c>
      <c r="AQ102" s="76">
        <f t="shared" si="45"/>
        <v>0.62</v>
      </c>
      <c r="AR102" s="76">
        <v>90</v>
      </c>
      <c r="AS102" s="76">
        <f t="shared" si="46"/>
        <v>33.333333333333336</v>
      </c>
      <c r="AT102" s="76" t="str">
        <f t="shared" si="47"/>
        <v>Alta</v>
      </c>
      <c r="AU102" s="76">
        <v>100</v>
      </c>
      <c r="AV102" s="76">
        <f t="shared" si="48"/>
        <v>38.095238095238095</v>
      </c>
      <c r="AW102" s="76" t="str">
        <f t="shared" si="49"/>
        <v>Alta</v>
      </c>
    </row>
    <row r="103" spans="1:49" x14ac:dyDescent="0.2">
      <c r="A103" s="74" t="s">
        <v>160</v>
      </c>
      <c r="B103" s="74" t="s">
        <v>161</v>
      </c>
      <c r="C103" s="23" t="s">
        <v>162</v>
      </c>
      <c r="D103" s="74" t="s">
        <v>162</v>
      </c>
      <c r="E103" s="75">
        <v>13001</v>
      </c>
      <c r="F103" s="74" t="s">
        <v>193</v>
      </c>
      <c r="G103" s="126">
        <f>VLOOKUP(F103,[11]BPU_25_INDICADOR!$F$2:$G$118,2,FALSE)</f>
        <v>13132</v>
      </c>
      <c r="H103" s="76">
        <v>392.09</v>
      </c>
      <c r="I103" s="76">
        <f t="shared" si="26"/>
        <v>97.538180509578524</v>
      </c>
      <c r="J103" s="76" t="str">
        <f t="shared" si="27"/>
        <v>Nula</v>
      </c>
      <c r="K103" s="76">
        <v>3.97</v>
      </c>
      <c r="L103" s="76">
        <f t="shared" si="28"/>
        <v>13.162335470806617</v>
      </c>
      <c r="M103" s="76">
        <f t="shared" si="29"/>
        <v>0.18</v>
      </c>
      <c r="N103" s="76">
        <v>3.97</v>
      </c>
      <c r="O103" s="76">
        <f t="shared" si="30"/>
        <v>8.4496693607641458</v>
      </c>
      <c r="P103" s="76">
        <f t="shared" si="31"/>
        <v>0.05</v>
      </c>
      <c r="Q103" s="76">
        <v>0.38</v>
      </c>
      <c r="R103" s="76">
        <f t="shared" si="32"/>
        <v>1.6714422158548234</v>
      </c>
      <c r="S103" s="76">
        <f t="shared" si="33"/>
        <v>0.45</v>
      </c>
      <c r="T103" s="76"/>
      <c r="U103" s="76"/>
      <c r="V103" s="76"/>
      <c r="W103" s="76">
        <v>2.2400000000000002</v>
      </c>
      <c r="X103" s="76">
        <f t="shared" si="34"/>
        <v>13.044019669693805</v>
      </c>
      <c r="Y103" s="76">
        <f t="shared" si="35"/>
        <v>0.51</v>
      </c>
      <c r="Z103" s="134">
        <v>44.84</v>
      </c>
      <c r="AA103" s="76">
        <f t="shared" si="50"/>
        <v>42.835204914099236</v>
      </c>
      <c r="AB103" s="76">
        <f t="shared" si="51"/>
        <v>0.75</v>
      </c>
      <c r="AC103" s="76">
        <v>0.76923769237689998</v>
      </c>
      <c r="AD103" s="76">
        <f t="shared" si="36"/>
        <v>99.974090649997436</v>
      </c>
      <c r="AE103" s="76">
        <f t="shared" si="37"/>
        <v>0.97</v>
      </c>
      <c r="AF103" s="76">
        <v>15.4</v>
      </c>
      <c r="AG103" s="76">
        <f t="shared" si="38"/>
        <v>11.209439528023601</v>
      </c>
      <c r="AH103" s="76">
        <f t="shared" si="39"/>
        <v>0.03</v>
      </c>
      <c r="AI103" s="76">
        <v>38.200000000000003</v>
      </c>
      <c r="AJ103" s="76">
        <f t="shared" si="40"/>
        <v>0</v>
      </c>
      <c r="AK103" s="76">
        <f t="shared" si="41"/>
        <v>0.01</v>
      </c>
      <c r="AL103" s="20">
        <v>4.3860610978310932</v>
      </c>
      <c r="AM103" s="76">
        <f t="shared" si="42"/>
        <v>92.709592444622757</v>
      </c>
      <c r="AN103" s="76">
        <f t="shared" si="43"/>
        <v>0.65</v>
      </c>
      <c r="AO103" s="20">
        <v>327.85806706287417</v>
      </c>
      <c r="AP103" s="76">
        <f t="shared" si="44"/>
        <v>59.186976847792053</v>
      </c>
      <c r="AQ103" s="76">
        <f t="shared" si="45"/>
        <v>0.43999999999999995</v>
      </c>
      <c r="AR103" s="76">
        <v>50</v>
      </c>
      <c r="AS103" s="76">
        <f t="shared" si="46"/>
        <v>77.777777777777771</v>
      </c>
      <c r="AT103" s="76" t="str">
        <f t="shared" si="47"/>
        <v>Nula</v>
      </c>
      <c r="AU103" s="76">
        <v>81</v>
      </c>
      <c r="AV103" s="76">
        <f t="shared" si="48"/>
        <v>56.19047619047619</v>
      </c>
      <c r="AW103" s="76" t="str">
        <f t="shared" si="49"/>
        <v>Media</v>
      </c>
    </row>
    <row r="104" spans="1:49" x14ac:dyDescent="0.2">
      <c r="A104" s="74" t="s">
        <v>160</v>
      </c>
      <c r="B104" s="74" t="s">
        <v>194</v>
      </c>
      <c r="C104" s="23" t="s">
        <v>162</v>
      </c>
      <c r="D104" s="74" t="s">
        <v>162</v>
      </c>
      <c r="E104" s="75">
        <v>13001</v>
      </c>
      <c r="F104" s="74" t="s">
        <v>195</v>
      </c>
      <c r="G104" s="126">
        <f>VLOOKUP(F104,[11]BPU_25_INDICADOR!$F$2:$G$118,2,FALSE)</f>
        <v>13201</v>
      </c>
      <c r="H104" s="76">
        <v>270.66000000000003</v>
      </c>
      <c r="I104" s="76">
        <f t="shared" si="26"/>
        <v>98.815914911706571</v>
      </c>
      <c r="J104" s="76" t="str">
        <f t="shared" si="27"/>
        <v>Nula</v>
      </c>
      <c r="K104" s="76">
        <v>5.63</v>
      </c>
      <c r="L104" s="76">
        <f t="shared" si="28"/>
        <v>18.764765440431994</v>
      </c>
      <c r="M104" s="76">
        <f t="shared" si="29"/>
        <v>0.38</v>
      </c>
      <c r="N104" s="76">
        <v>5.63</v>
      </c>
      <c r="O104" s="76">
        <f t="shared" si="30"/>
        <v>20.646583394562821</v>
      </c>
      <c r="P104" s="76">
        <f t="shared" si="31"/>
        <v>0.28000000000000003</v>
      </c>
      <c r="Q104" s="76">
        <v>0.62</v>
      </c>
      <c r="R104" s="76">
        <f t="shared" si="32"/>
        <v>2.8175740210124167</v>
      </c>
      <c r="S104" s="76">
        <f t="shared" si="33"/>
        <v>0.62</v>
      </c>
      <c r="T104" s="76"/>
      <c r="U104" s="76"/>
      <c r="V104" s="76"/>
      <c r="W104" s="76">
        <v>1.87</v>
      </c>
      <c r="X104" s="76">
        <f t="shared" si="34"/>
        <v>10.759442664815762</v>
      </c>
      <c r="Y104" s="76">
        <f t="shared" si="35"/>
        <v>0.42</v>
      </c>
      <c r="Z104" s="134">
        <v>53.48</v>
      </c>
      <c r="AA104" s="76">
        <f t="shared" si="50"/>
        <v>51.127747384585845</v>
      </c>
      <c r="AB104" s="76">
        <f t="shared" si="51"/>
        <v>0.79</v>
      </c>
      <c r="AC104" s="76">
        <v>1.5833333333333333</v>
      </c>
      <c r="AD104" s="76">
        <f t="shared" si="36"/>
        <v>98.877665544332217</v>
      </c>
      <c r="AE104" s="76">
        <f t="shared" si="37"/>
        <v>0.15000000000000002</v>
      </c>
      <c r="AF104" s="76">
        <v>35</v>
      </c>
      <c r="AG104" s="76">
        <f t="shared" si="38"/>
        <v>69.026548672566378</v>
      </c>
      <c r="AH104" s="76">
        <f t="shared" si="39"/>
        <v>0.84</v>
      </c>
      <c r="AI104" s="76">
        <v>74.099999999999994</v>
      </c>
      <c r="AJ104" s="76">
        <f t="shared" si="40"/>
        <v>78.728070175438589</v>
      </c>
      <c r="AK104" s="76">
        <f t="shared" si="41"/>
        <v>0.75</v>
      </c>
      <c r="AL104" s="20">
        <v>2.4368173865295986</v>
      </c>
      <c r="AM104" s="76">
        <f t="shared" si="42"/>
        <v>95.949579476990181</v>
      </c>
      <c r="AN104" s="76">
        <f t="shared" si="43"/>
        <v>0.84</v>
      </c>
      <c r="AO104" s="20">
        <v>186.33530282329662</v>
      </c>
      <c r="AP104" s="76">
        <f t="shared" si="44"/>
        <v>80.066934276231407</v>
      </c>
      <c r="AQ104" s="76">
        <f t="shared" si="45"/>
        <v>0.8</v>
      </c>
      <c r="AR104" s="76">
        <v>95</v>
      </c>
      <c r="AS104" s="76">
        <f t="shared" si="46"/>
        <v>27.777777777777779</v>
      </c>
      <c r="AT104" s="76" t="str">
        <f t="shared" si="47"/>
        <v>Alta</v>
      </c>
      <c r="AU104" s="76">
        <v>105</v>
      </c>
      <c r="AV104" s="76">
        <f t="shared" si="48"/>
        <v>33.333333333333336</v>
      </c>
      <c r="AW104" s="76" t="str">
        <f t="shared" si="49"/>
        <v>Alta</v>
      </c>
    </row>
    <row r="105" spans="1:49" x14ac:dyDescent="0.2">
      <c r="A105" s="74" t="s">
        <v>160</v>
      </c>
      <c r="B105" s="74" t="s">
        <v>194</v>
      </c>
      <c r="C105" s="23" t="s">
        <v>162</v>
      </c>
      <c r="D105" s="74" t="s">
        <v>162</v>
      </c>
      <c r="E105" s="75">
        <v>13001</v>
      </c>
      <c r="F105" s="74" t="s">
        <v>196</v>
      </c>
      <c r="G105" s="126">
        <f>VLOOKUP(F105,[11]BPU_25_INDICADOR!$F$2:$G$118,2,FALSE)</f>
        <v>13202</v>
      </c>
      <c r="H105" s="76">
        <v>920.2</v>
      </c>
      <c r="I105" s="76">
        <f t="shared" si="26"/>
        <v>91.981198584948331</v>
      </c>
      <c r="J105" s="76" t="str">
        <f t="shared" si="27"/>
        <v>Baja</v>
      </c>
      <c r="K105" s="76"/>
      <c r="L105" s="76" t="str">
        <f t="shared" si="28"/>
        <v/>
      </c>
      <c r="M105" s="76" t="str">
        <f t="shared" si="29"/>
        <v/>
      </c>
      <c r="N105" s="76"/>
      <c r="O105" s="76" t="str">
        <f t="shared" si="30"/>
        <v/>
      </c>
      <c r="P105" s="76" t="str">
        <f t="shared" si="31"/>
        <v/>
      </c>
      <c r="Q105" s="76"/>
      <c r="R105" s="76" t="str">
        <f t="shared" si="32"/>
        <v/>
      </c>
      <c r="S105" s="76" t="str">
        <f t="shared" si="33"/>
        <v/>
      </c>
      <c r="T105" s="76"/>
      <c r="U105" s="76"/>
      <c r="V105" s="76"/>
      <c r="W105" s="76"/>
      <c r="X105" s="76" t="str">
        <f t="shared" si="34"/>
        <v/>
      </c>
      <c r="Y105" s="76" t="str">
        <f t="shared" si="35"/>
        <v/>
      </c>
      <c r="Z105" s="134">
        <v>7.2</v>
      </c>
      <c r="AA105" s="76">
        <f t="shared" si="50"/>
        <v>6.7088972070256254</v>
      </c>
      <c r="AB105" s="76">
        <f t="shared" si="51"/>
        <v>0.16</v>
      </c>
      <c r="AC105" s="76">
        <v>0.93333333333333302</v>
      </c>
      <c r="AD105" s="76">
        <f t="shared" si="36"/>
        <v>99.753086419753075</v>
      </c>
      <c r="AE105" s="76">
        <f t="shared" si="37"/>
        <v>0.9</v>
      </c>
      <c r="AF105" s="76">
        <v>34.5</v>
      </c>
      <c r="AG105" s="76">
        <f t="shared" si="38"/>
        <v>67.551622418879063</v>
      </c>
      <c r="AH105" s="76">
        <f t="shared" si="39"/>
        <v>0.82</v>
      </c>
      <c r="AI105" s="76">
        <v>59.8</v>
      </c>
      <c r="AJ105" s="76">
        <f t="shared" si="40"/>
        <v>47.368421052631575</v>
      </c>
      <c r="AK105" s="76">
        <f t="shared" si="41"/>
        <v>0.18</v>
      </c>
      <c r="AL105" s="20">
        <v>0</v>
      </c>
      <c r="AM105" s="76">
        <f t="shared" si="42"/>
        <v>100</v>
      </c>
      <c r="AN105" s="76">
        <f t="shared" si="43"/>
        <v>1</v>
      </c>
      <c r="AO105" s="20">
        <v>204.86822459113165</v>
      </c>
      <c r="AP105" s="76">
        <f t="shared" si="44"/>
        <v>77.332627752357183</v>
      </c>
      <c r="AQ105" s="76">
        <f t="shared" si="45"/>
        <v>0.74</v>
      </c>
      <c r="AR105" s="76">
        <v>70</v>
      </c>
      <c r="AS105" s="76">
        <f t="shared" si="46"/>
        <v>55.555555555555557</v>
      </c>
      <c r="AT105" s="76" t="str">
        <f t="shared" si="47"/>
        <v>Baja</v>
      </c>
      <c r="AU105" s="76">
        <v>95</v>
      </c>
      <c r="AV105" s="76">
        <f t="shared" si="48"/>
        <v>42.857142857142854</v>
      </c>
      <c r="AW105" s="76" t="str">
        <f t="shared" si="49"/>
        <v>Alta</v>
      </c>
    </row>
    <row r="106" spans="1:49" x14ac:dyDescent="0.2">
      <c r="A106" s="74" t="s">
        <v>160</v>
      </c>
      <c r="B106" s="74" t="s">
        <v>194</v>
      </c>
      <c r="C106" s="23" t="s">
        <v>162</v>
      </c>
      <c r="D106" s="74" t="s">
        <v>162</v>
      </c>
      <c r="E106" s="75">
        <v>13001</v>
      </c>
      <c r="F106" s="74" t="s">
        <v>197</v>
      </c>
      <c r="G106" s="126">
        <f>VLOOKUP(F106,[11]BPU_25_INDICADOR!$F$2:$G$118,2,FALSE)</f>
        <v>13203</v>
      </c>
      <c r="H106" s="76">
        <v>1353.45</v>
      </c>
      <c r="I106" s="76">
        <f t="shared" si="26"/>
        <v>87.422371032267961</v>
      </c>
      <c r="J106" s="76" t="str">
        <f t="shared" si="27"/>
        <v>Media</v>
      </c>
      <c r="K106" s="76"/>
      <c r="L106" s="76" t="str">
        <f t="shared" si="28"/>
        <v/>
      </c>
      <c r="M106" s="76" t="str">
        <f t="shared" si="29"/>
        <v/>
      </c>
      <c r="N106" s="76"/>
      <c r="O106" s="76" t="str">
        <f t="shared" si="30"/>
        <v/>
      </c>
      <c r="P106" s="76" t="str">
        <f t="shared" si="31"/>
        <v/>
      </c>
      <c r="Q106" s="76">
        <v>0.16</v>
      </c>
      <c r="R106" s="76">
        <f t="shared" si="32"/>
        <v>0.620821394460363</v>
      </c>
      <c r="S106" s="76">
        <f t="shared" si="33"/>
        <v>0.26</v>
      </c>
      <c r="T106" s="76"/>
      <c r="U106" s="76"/>
      <c r="V106" s="76"/>
      <c r="W106" s="76"/>
      <c r="X106" s="76" t="str">
        <f t="shared" si="34"/>
        <v/>
      </c>
      <c r="Y106" s="76" t="str">
        <f t="shared" si="35"/>
        <v/>
      </c>
      <c r="Z106" s="134">
        <v>0.6</v>
      </c>
      <c r="AA106" s="76">
        <f t="shared" si="50"/>
        <v>0.37431615318168726</v>
      </c>
      <c r="AB106" s="76">
        <f t="shared" si="51"/>
        <v>0.02</v>
      </c>
      <c r="AC106" s="76"/>
      <c r="AD106" s="76" t="str">
        <f t="shared" si="36"/>
        <v/>
      </c>
      <c r="AE106" s="76" t="str">
        <f t="shared" si="37"/>
        <v/>
      </c>
      <c r="AF106" s="76"/>
      <c r="AG106" s="76" t="str">
        <f t="shared" si="38"/>
        <v/>
      </c>
      <c r="AH106" s="76" t="str">
        <f t="shared" si="39"/>
        <v/>
      </c>
      <c r="AI106" s="76"/>
      <c r="AJ106" s="76" t="str">
        <f t="shared" si="40"/>
        <v/>
      </c>
      <c r="AK106" s="76" t="str">
        <f t="shared" si="41"/>
        <v/>
      </c>
      <c r="AL106" s="20">
        <v>16.762585908252781</v>
      </c>
      <c r="AM106" s="76">
        <f t="shared" si="42"/>
        <v>72.137624117088308</v>
      </c>
      <c r="AN106" s="76">
        <f t="shared" si="43"/>
        <v>8.9999999999999969E-2</v>
      </c>
      <c r="AO106" s="20">
        <v>715.20366541878525</v>
      </c>
      <c r="AP106" s="76">
        <f t="shared" si="44"/>
        <v>2.0388590363466235</v>
      </c>
      <c r="AQ106" s="76">
        <f t="shared" si="45"/>
        <v>2.0000000000000018E-2</v>
      </c>
      <c r="AR106" s="76"/>
      <c r="AS106" s="76" t="str">
        <f t="shared" si="46"/>
        <v/>
      </c>
      <c r="AT106" s="76" t="str">
        <f t="shared" si="47"/>
        <v/>
      </c>
      <c r="AU106" s="76"/>
      <c r="AV106" s="76" t="str">
        <f t="shared" si="48"/>
        <v/>
      </c>
      <c r="AW106" s="76" t="str">
        <f t="shared" si="49"/>
        <v/>
      </c>
    </row>
    <row r="107" spans="1:49" x14ac:dyDescent="0.2">
      <c r="A107" s="74" t="s">
        <v>160</v>
      </c>
      <c r="B107" s="74" t="s">
        <v>198</v>
      </c>
      <c r="C107" s="23" t="s">
        <v>162</v>
      </c>
      <c r="D107" s="74" t="s">
        <v>162</v>
      </c>
      <c r="E107" s="75">
        <v>13001</v>
      </c>
      <c r="F107" s="74" t="s">
        <v>199</v>
      </c>
      <c r="G107" s="126">
        <f>VLOOKUP(F107,[11]BPU_25_INDICADOR!$F$2:$G$118,2,FALSE)</f>
        <v>13301</v>
      </c>
      <c r="H107" s="76"/>
      <c r="I107" s="76" t="str">
        <f t="shared" si="26"/>
        <v/>
      </c>
      <c r="J107" s="76" t="str">
        <f t="shared" si="27"/>
        <v/>
      </c>
      <c r="K107" s="76"/>
      <c r="L107" s="76" t="str">
        <f t="shared" si="28"/>
        <v/>
      </c>
      <c r="M107" s="76" t="str">
        <f t="shared" si="29"/>
        <v/>
      </c>
      <c r="N107" s="76"/>
      <c r="O107" s="76" t="str">
        <f t="shared" si="30"/>
        <v/>
      </c>
      <c r="P107" s="76" t="str">
        <f t="shared" si="31"/>
        <v/>
      </c>
      <c r="Q107" s="76">
        <v>0.06</v>
      </c>
      <c r="R107" s="76">
        <f t="shared" si="32"/>
        <v>0.14326647564469916</v>
      </c>
      <c r="S107" s="76">
        <f t="shared" si="33"/>
        <v>7.0000000000000007E-2</v>
      </c>
      <c r="T107" s="76"/>
      <c r="U107" s="76"/>
      <c r="V107" s="76"/>
      <c r="W107" s="76">
        <v>0.2</v>
      </c>
      <c r="X107" s="76">
        <f t="shared" si="34"/>
        <v>0.44797348063650105</v>
      </c>
      <c r="Y107" s="76">
        <f t="shared" si="35"/>
        <v>0.03</v>
      </c>
      <c r="Z107" s="134">
        <v>10.28</v>
      </c>
      <c r="AA107" s="76">
        <f t="shared" si="50"/>
        <v>9.6650350321527956</v>
      </c>
      <c r="AB107" s="76">
        <f t="shared" si="51"/>
        <v>0.27</v>
      </c>
      <c r="AC107" s="76">
        <v>1.25</v>
      </c>
      <c r="AD107" s="76">
        <f t="shared" si="36"/>
        <v>99.326599326599322</v>
      </c>
      <c r="AE107" s="76">
        <f t="shared" si="37"/>
        <v>0.61</v>
      </c>
      <c r="AF107" s="76">
        <v>26.8</v>
      </c>
      <c r="AG107" s="76">
        <f t="shared" si="38"/>
        <v>44.837758112094399</v>
      </c>
      <c r="AH107" s="76">
        <f t="shared" si="39"/>
        <v>0.35</v>
      </c>
      <c r="AI107" s="76">
        <v>71</v>
      </c>
      <c r="AJ107" s="76">
        <f t="shared" si="40"/>
        <v>71.929824561403507</v>
      </c>
      <c r="AK107" s="76">
        <f t="shared" si="41"/>
        <v>0.54</v>
      </c>
      <c r="AL107" s="20">
        <v>9.7692622375273999</v>
      </c>
      <c r="AM107" s="76">
        <f t="shared" si="42"/>
        <v>83.761762173775779</v>
      </c>
      <c r="AN107" s="76">
        <f t="shared" si="43"/>
        <v>0.29000000000000004</v>
      </c>
      <c r="AO107" s="20">
        <v>344.36649387284081</v>
      </c>
      <c r="AP107" s="76">
        <f t="shared" si="44"/>
        <v>56.751359858152917</v>
      </c>
      <c r="AQ107" s="76">
        <f t="shared" si="45"/>
        <v>0.39</v>
      </c>
      <c r="AR107" s="76">
        <v>75</v>
      </c>
      <c r="AS107" s="76">
        <f t="shared" si="46"/>
        <v>50</v>
      </c>
      <c r="AT107" s="76" t="str">
        <f t="shared" si="47"/>
        <v>Media</v>
      </c>
      <c r="AU107" s="76">
        <v>90</v>
      </c>
      <c r="AV107" s="76">
        <f t="shared" si="48"/>
        <v>47.61904761904762</v>
      </c>
      <c r="AW107" s="76" t="str">
        <f t="shared" si="49"/>
        <v>Alta</v>
      </c>
    </row>
    <row r="108" spans="1:49" x14ac:dyDescent="0.2">
      <c r="A108" s="74" t="s">
        <v>160</v>
      </c>
      <c r="B108" s="74" t="s">
        <v>198</v>
      </c>
      <c r="C108" s="23" t="s">
        <v>162</v>
      </c>
      <c r="D108" s="74" t="s">
        <v>162</v>
      </c>
      <c r="E108" s="75">
        <v>13001</v>
      </c>
      <c r="F108" s="74" t="s">
        <v>200</v>
      </c>
      <c r="G108" s="126">
        <f>VLOOKUP(F108,[11]BPU_25_INDICADOR!$F$2:$G$118,2,FALSE)</f>
        <v>13302</v>
      </c>
      <c r="H108" s="76">
        <v>775.78</v>
      </c>
      <c r="I108" s="76">
        <f t="shared" si="26"/>
        <v>93.500842843824501</v>
      </c>
      <c r="J108" s="76" t="str">
        <f t="shared" si="27"/>
        <v>Baja</v>
      </c>
      <c r="K108" s="76"/>
      <c r="L108" s="76" t="str">
        <f t="shared" si="28"/>
        <v/>
      </c>
      <c r="M108" s="76" t="str">
        <f t="shared" si="29"/>
        <v/>
      </c>
      <c r="N108" s="76"/>
      <c r="O108" s="76" t="str">
        <f t="shared" si="30"/>
        <v/>
      </c>
      <c r="P108" s="76" t="str">
        <f t="shared" si="31"/>
        <v/>
      </c>
      <c r="Q108" s="76">
        <v>0.06</v>
      </c>
      <c r="R108" s="76">
        <f t="shared" si="32"/>
        <v>0.14326647564469916</v>
      </c>
      <c r="S108" s="76">
        <f t="shared" si="33"/>
        <v>7.0000000000000007E-2</v>
      </c>
      <c r="T108" s="76"/>
      <c r="U108" s="76"/>
      <c r="V108" s="76"/>
      <c r="W108" s="76">
        <v>2.2799999999999998</v>
      </c>
      <c r="X108" s="76">
        <f t="shared" si="34"/>
        <v>13.291000967518455</v>
      </c>
      <c r="Y108" s="76">
        <f t="shared" si="35"/>
        <v>0.52</v>
      </c>
      <c r="Z108" s="134">
        <v>8.4499999999999993</v>
      </c>
      <c r="AA108" s="76">
        <f t="shared" si="50"/>
        <v>7.9086284672233402</v>
      </c>
      <c r="AB108" s="76">
        <f t="shared" si="51"/>
        <v>0.17</v>
      </c>
      <c r="AC108" s="76">
        <v>1.3571428571428572</v>
      </c>
      <c r="AD108" s="76">
        <f t="shared" si="36"/>
        <v>99.182299182299175</v>
      </c>
      <c r="AE108" s="76">
        <f t="shared" si="37"/>
        <v>0.32999999999999996</v>
      </c>
      <c r="AF108" s="76">
        <v>21.2</v>
      </c>
      <c r="AG108" s="76">
        <f t="shared" si="38"/>
        <v>28.318584070796462</v>
      </c>
      <c r="AH108" s="76">
        <f t="shared" si="39"/>
        <v>0.09</v>
      </c>
      <c r="AI108" s="76">
        <v>70.8</v>
      </c>
      <c r="AJ108" s="76">
        <f t="shared" si="40"/>
        <v>71.491228070175438</v>
      </c>
      <c r="AK108" s="76">
        <f t="shared" si="41"/>
        <v>0.51</v>
      </c>
      <c r="AL108" s="20">
        <v>6.9530150011298648</v>
      </c>
      <c r="AM108" s="76">
        <f t="shared" si="42"/>
        <v>88.442862065474898</v>
      </c>
      <c r="AN108" s="76">
        <f t="shared" si="43"/>
        <v>0.48</v>
      </c>
      <c r="AO108" s="20">
        <v>99.949590641241798</v>
      </c>
      <c r="AP108" s="76">
        <f t="shared" si="44"/>
        <v>92.812092290056427</v>
      </c>
      <c r="AQ108" s="76">
        <f t="shared" si="45"/>
        <v>0.95</v>
      </c>
      <c r="AR108" s="76">
        <v>95</v>
      </c>
      <c r="AS108" s="76">
        <f t="shared" si="46"/>
        <v>27.777777777777779</v>
      </c>
      <c r="AT108" s="76" t="str">
        <f t="shared" si="47"/>
        <v>Alta</v>
      </c>
      <c r="AU108" s="76">
        <v>120</v>
      </c>
      <c r="AV108" s="76">
        <f t="shared" si="48"/>
        <v>19.047619047619047</v>
      </c>
      <c r="AW108" s="76" t="str">
        <f t="shared" si="49"/>
        <v>Alta</v>
      </c>
    </row>
    <row r="109" spans="1:49" x14ac:dyDescent="0.2">
      <c r="A109" s="74" t="s">
        <v>160</v>
      </c>
      <c r="B109" s="74" t="s">
        <v>198</v>
      </c>
      <c r="C109" s="23" t="s">
        <v>162</v>
      </c>
      <c r="D109" s="74" t="s">
        <v>162</v>
      </c>
      <c r="E109" s="75">
        <v>13001</v>
      </c>
      <c r="F109" s="74" t="s">
        <v>201</v>
      </c>
      <c r="G109" s="126">
        <f>VLOOKUP(F109,[11]BPU_25_INDICADOR!$F$2:$G$118,2,FALSE)</f>
        <v>13303</v>
      </c>
      <c r="H109" s="76"/>
      <c r="I109" s="76" t="str">
        <f t="shared" si="26"/>
        <v/>
      </c>
      <c r="J109" s="76" t="str">
        <f t="shared" si="27"/>
        <v/>
      </c>
      <c r="K109" s="76"/>
      <c r="L109" s="76" t="str">
        <f t="shared" si="28"/>
        <v/>
      </c>
      <c r="M109" s="76" t="str">
        <f t="shared" si="29"/>
        <v/>
      </c>
      <c r="N109" s="76"/>
      <c r="O109" s="76" t="str">
        <f t="shared" si="30"/>
        <v/>
      </c>
      <c r="P109" s="76" t="str">
        <f t="shared" si="31"/>
        <v/>
      </c>
      <c r="Q109" s="76"/>
      <c r="R109" s="76" t="str">
        <f t="shared" si="32"/>
        <v/>
      </c>
      <c r="S109" s="76" t="str">
        <f t="shared" si="33"/>
        <v/>
      </c>
      <c r="T109" s="76"/>
      <c r="U109" s="76"/>
      <c r="V109" s="76"/>
      <c r="W109" s="76">
        <v>1.24</v>
      </c>
      <c r="X109" s="76">
        <f t="shared" si="34"/>
        <v>6.8694872240774778</v>
      </c>
      <c r="Y109" s="76">
        <f t="shared" si="35"/>
        <v>0.27</v>
      </c>
      <c r="Z109" s="134">
        <v>3.3</v>
      </c>
      <c r="AA109" s="76">
        <f t="shared" si="50"/>
        <v>2.9657356752087529</v>
      </c>
      <c r="AB109" s="76">
        <f t="shared" si="51"/>
        <v>0.04</v>
      </c>
      <c r="AC109" s="76"/>
      <c r="AD109" s="76" t="str">
        <f t="shared" si="36"/>
        <v/>
      </c>
      <c r="AE109" s="76" t="str">
        <f t="shared" si="37"/>
        <v/>
      </c>
      <c r="AF109" s="76"/>
      <c r="AG109" s="76" t="str">
        <f t="shared" si="38"/>
        <v/>
      </c>
      <c r="AH109" s="76" t="str">
        <f t="shared" si="39"/>
        <v/>
      </c>
      <c r="AI109" s="76"/>
      <c r="AJ109" s="76" t="str">
        <f t="shared" si="40"/>
        <v/>
      </c>
      <c r="AK109" s="76" t="str">
        <f t="shared" si="41"/>
        <v/>
      </c>
      <c r="AL109" s="20">
        <v>38.72029427423648</v>
      </c>
      <c r="AM109" s="76">
        <f t="shared" si="42"/>
        <v>35.640037923111748</v>
      </c>
      <c r="AN109" s="76">
        <f t="shared" si="43"/>
        <v>4.0000000000000036E-2</v>
      </c>
      <c r="AO109" s="20">
        <v>290.40220705677359</v>
      </c>
      <c r="AP109" s="76">
        <f t="shared" si="44"/>
        <v>64.713132067944628</v>
      </c>
      <c r="AQ109" s="76">
        <f t="shared" si="45"/>
        <v>0.53</v>
      </c>
      <c r="AR109" s="76"/>
      <c r="AS109" s="76" t="str">
        <f t="shared" si="46"/>
        <v/>
      </c>
      <c r="AT109" s="76" t="str">
        <f t="shared" si="47"/>
        <v/>
      </c>
      <c r="AU109" s="76"/>
      <c r="AV109" s="76" t="str">
        <f t="shared" si="48"/>
        <v/>
      </c>
      <c r="AW109" s="76" t="str">
        <f t="shared" si="49"/>
        <v/>
      </c>
    </row>
    <row r="110" spans="1:49" x14ac:dyDescent="0.2">
      <c r="A110" s="74" t="s">
        <v>160</v>
      </c>
      <c r="B110" s="74" t="s">
        <v>202</v>
      </c>
      <c r="C110" s="23" t="s">
        <v>162</v>
      </c>
      <c r="D110" s="74" t="s">
        <v>162</v>
      </c>
      <c r="E110" s="75">
        <v>13001</v>
      </c>
      <c r="F110" s="74" t="s">
        <v>203</v>
      </c>
      <c r="G110" s="126">
        <f>VLOOKUP(F110,[11]BPU_25_INDICADOR!$F$2:$G$118,2,FALSE)</f>
        <v>13401</v>
      </c>
      <c r="H110" s="76">
        <v>303.97000000000003</v>
      </c>
      <c r="I110" s="76">
        <f t="shared" si="26"/>
        <v>98.46541394048954</v>
      </c>
      <c r="J110" s="76" t="str">
        <f t="shared" si="27"/>
        <v>Nula</v>
      </c>
      <c r="K110" s="76">
        <v>4.38</v>
      </c>
      <c r="L110" s="76">
        <f t="shared" si="28"/>
        <v>14.546068174147821</v>
      </c>
      <c r="M110" s="76">
        <f t="shared" si="29"/>
        <v>0.24</v>
      </c>
      <c r="N110" s="76">
        <v>4.38</v>
      </c>
      <c r="O110" s="76">
        <f t="shared" si="30"/>
        <v>11.462160176340927</v>
      </c>
      <c r="P110" s="76">
        <f t="shared" si="31"/>
        <v>0.08</v>
      </c>
      <c r="Q110" s="76">
        <v>1.21</v>
      </c>
      <c r="R110" s="76">
        <f t="shared" si="32"/>
        <v>5.6351480420248334</v>
      </c>
      <c r="S110" s="76">
        <f t="shared" si="33"/>
        <v>0.75</v>
      </c>
      <c r="T110" s="76"/>
      <c r="U110" s="76"/>
      <c r="V110" s="76"/>
      <c r="W110" s="76">
        <v>1.38</v>
      </c>
      <c r="X110" s="76">
        <f t="shared" si="34"/>
        <v>7.7339217664637623</v>
      </c>
      <c r="Y110" s="76">
        <f t="shared" si="35"/>
        <v>0.3</v>
      </c>
      <c r="Z110" s="134">
        <v>23.24</v>
      </c>
      <c r="AA110" s="76">
        <f t="shared" si="50"/>
        <v>22.103848737882707</v>
      </c>
      <c r="AB110" s="76">
        <f t="shared" si="51"/>
        <v>0.55000000000000004</v>
      </c>
      <c r="AC110" s="76">
        <v>1.8</v>
      </c>
      <c r="AD110" s="76">
        <f t="shared" si="36"/>
        <v>98.585858585858588</v>
      </c>
      <c r="AE110" s="76">
        <f t="shared" si="37"/>
        <v>9.9999999999999978E-2</v>
      </c>
      <c r="AF110" s="76">
        <v>22.6</v>
      </c>
      <c r="AG110" s="76">
        <f t="shared" si="38"/>
        <v>32.448377581120951</v>
      </c>
      <c r="AH110" s="76">
        <f t="shared" si="39"/>
        <v>0.18</v>
      </c>
      <c r="AI110" s="76">
        <v>68.599999999999994</v>
      </c>
      <c r="AJ110" s="76">
        <f t="shared" si="40"/>
        <v>66.666666666666657</v>
      </c>
      <c r="AK110" s="76">
        <f t="shared" si="41"/>
        <v>0.4</v>
      </c>
      <c r="AL110" s="20">
        <v>6.1840050708841572</v>
      </c>
      <c r="AM110" s="76">
        <f t="shared" si="42"/>
        <v>89.72109227717803</v>
      </c>
      <c r="AN110" s="76">
        <f t="shared" si="43"/>
        <v>0.5</v>
      </c>
      <c r="AO110" s="20">
        <v>161.71173260362073</v>
      </c>
      <c r="AP110" s="76">
        <f t="shared" si="44"/>
        <v>83.699841679401246</v>
      </c>
      <c r="AQ110" s="76">
        <f t="shared" si="45"/>
        <v>0.88</v>
      </c>
      <c r="AR110" s="76">
        <v>90</v>
      </c>
      <c r="AS110" s="76">
        <f t="shared" si="46"/>
        <v>33.333333333333336</v>
      </c>
      <c r="AT110" s="76" t="str">
        <f t="shared" si="47"/>
        <v>Alta</v>
      </c>
      <c r="AU110" s="76">
        <v>120</v>
      </c>
      <c r="AV110" s="76">
        <f t="shared" si="48"/>
        <v>19.047619047619047</v>
      </c>
      <c r="AW110" s="76" t="str">
        <f t="shared" si="49"/>
        <v>Alta</v>
      </c>
    </row>
    <row r="111" spans="1:49" x14ac:dyDescent="0.2">
      <c r="A111" s="74" t="s">
        <v>160</v>
      </c>
      <c r="B111" s="74" t="s">
        <v>202</v>
      </c>
      <c r="C111" s="23" t="s">
        <v>162</v>
      </c>
      <c r="D111" s="74" t="s">
        <v>162</v>
      </c>
      <c r="E111" s="75">
        <v>13001</v>
      </c>
      <c r="F111" s="74" t="s">
        <v>204</v>
      </c>
      <c r="G111" s="126">
        <f>VLOOKUP(F111,[11]BPU_25_INDICADOR!$F$2:$G$118,2,FALSE)</f>
        <v>13402</v>
      </c>
      <c r="H111" s="76"/>
      <c r="I111" s="76" t="str">
        <f t="shared" si="26"/>
        <v/>
      </c>
      <c r="J111" s="76" t="str">
        <f t="shared" si="27"/>
        <v/>
      </c>
      <c r="K111" s="76"/>
      <c r="L111" s="76" t="str">
        <f t="shared" si="28"/>
        <v/>
      </c>
      <c r="M111" s="76" t="str">
        <f t="shared" si="29"/>
        <v/>
      </c>
      <c r="N111" s="76"/>
      <c r="O111" s="76" t="str">
        <f t="shared" si="30"/>
        <v/>
      </c>
      <c r="P111" s="76" t="str">
        <f t="shared" si="31"/>
        <v/>
      </c>
      <c r="Q111" s="76">
        <v>0.04</v>
      </c>
      <c r="R111" s="76">
        <f t="shared" si="32"/>
        <v>4.7755491881566393E-2</v>
      </c>
      <c r="S111" s="76">
        <f t="shared" si="33"/>
        <v>0.03</v>
      </c>
      <c r="T111" s="76"/>
      <c r="U111" s="76"/>
      <c r="V111" s="76"/>
      <c r="W111" s="76">
        <v>5.14</v>
      </c>
      <c r="X111" s="76">
        <f t="shared" si="34"/>
        <v>30.950163761981141</v>
      </c>
      <c r="Y111" s="76">
        <f t="shared" si="35"/>
        <v>0.83</v>
      </c>
      <c r="Z111" s="134">
        <v>4.8899999999999997</v>
      </c>
      <c r="AA111" s="76">
        <f t="shared" si="50"/>
        <v>4.4917938381802474</v>
      </c>
      <c r="AB111" s="76">
        <f t="shared" si="51"/>
        <v>0.08</v>
      </c>
      <c r="AC111" s="76">
        <v>1.6</v>
      </c>
      <c r="AD111" s="76">
        <f t="shared" si="36"/>
        <v>98.855218855218865</v>
      </c>
      <c r="AE111" s="76">
        <f t="shared" si="37"/>
        <v>0.13</v>
      </c>
      <c r="AF111" s="76">
        <v>28.6</v>
      </c>
      <c r="AG111" s="76">
        <f t="shared" si="38"/>
        <v>50.147492625368734</v>
      </c>
      <c r="AH111" s="76">
        <f t="shared" si="39"/>
        <v>0.4</v>
      </c>
      <c r="AI111" s="76">
        <v>71.099999999999994</v>
      </c>
      <c r="AJ111" s="76">
        <f t="shared" si="40"/>
        <v>72.149122807017534</v>
      </c>
      <c r="AK111" s="76">
        <f t="shared" si="41"/>
        <v>0.59</v>
      </c>
      <c r="AL111" s="20">
        <v>6.7089650942130374</v>
      </c>
      <c r="AM111" s="76">
        <f t="shared" si="42"/>
        <v>88.848516078401317</v>
      </c>
      <c r="AN111" s="76">
        <f t="shared" si="43"/>
        <v>0.5</v>
      </c>
      <c r="AO111" s="20">
        <v>345.03249055952767</v>
      </c>
      <c r="AP111" s="76">
        <f t="shared" si="44"/>
        <v>56.653100171520705</v>
      </c>
      <c r="AQ111" s="76">
        <f t="shared" si="45"/>
        <v>0.39</v>
      </c>
      <c r="AR111" s="76">
        <v>80</v>
      </c>
      <c r="AS111" s="76">
        <f t="shared" si="46"/>
        <v>44.444444444444443</v>
      </c>
      <c r="AT111" s="76" t="str">
        <f t="shared" si="47"/>
        <v>Media</v>
      </c>
      <c r="AU111" s="76">
        <v>90</v>
      </c>
      <c r="AV111" s="76">
        <f t="shared" si="48"/>
        <v>47.61904761904762</v>
      </c>
      <c r="AW111" s="76" t="str">
        <f t="shared" si="49"/>
        <v>Alta</v>
      </c>
    </row>
    <row r="112" spans="1:49" x14ac:dyDescent="0.2">
      <c r="A112" s="74" t="s">
        <v>160</v>
      </c>
      <c r="B112" s="74" t="s">
        <v>202</v>
      </c>
      <c r="C112" s="23" t="s">
        <v>162</v>
      </c>
      <c r="D112" s="74" t="s">
        <v>162</v>
      </c>
      <c r="E112" s="75">
        <v>13001</v>
      </c>
      <c r="F112" s="74" t="s">
        <v>205</v>
      </c>
      <c r="G112" s="126">
        <f>VLOOKUP(F112,[11]BPU_25_INDICADOR!$F$2:$G$118,2,FALSE)</f>
        <v>13403</v>
      </c>
      <c r="H112" s="76"/>
      <c r="I112" s="76" t="str">
        <f t="shared" si="26"/>
        <v/>
      </c>
      <c r="J112" s="76" t="str">
        <f t="shared" si="27"/>
        <v/>
      </c>
      <c r="K112" s="76"/>
      <c r="L112" s="76" t="str">
        <f t="shared" si="28"/>
        <v/>
      </c>
      <c r="M112" s="76" t="str">
        <f t="shared" si="29"/>
        <v/>
      </c>
      <c r="N112" s="76"/>
      <c r="O112" s="76" t="str">
        <f t="shared" si="30"/>
        <v/>
      </c>
      <c r="P112" s="76" t="str">
        <f t="shared" si="31"/>
        <v/>
      </c>
      <c r="Q112" s="76">
        <v>0.19</v>
      </c>
      <c r="R112" s="76">
        <f t="shared" si="32"/>
        <v>0.76408787010506218</v>
      </c>
      <c r="S112" s="76">
        <f t="shared" si="33"/>
        <v>0.3</v>
      </c>
      <c r="T112" s="76"/>
      <c r="U112" s="76"/>
      <c r="V112" s="76"/>
      <c r="W112" s="76">
        <v>16.32</v>
      </c>
      <c r="X112" s="76">
        <f t="shared" si="34"/>
        <v>99.981436503971651</v>
      </c>
      <c r="Y112" s="76">
        <f t="shared" si="35"/>
        <v>0.98</v>
      </c>
      <c r="Z112" s="134">
        <v>9.65</v>
      </c>
      <c r="AA112" s="76">
        <f t="shared" si="50"/>
        <v>9.0603704770131479</v>
      </c>
      <c r="AB112" s="76">
        <f t="shared" si="51"/>
        <v>0.23</v>
      </c>
      <c r="AC112" s="76">
        <v>1.25</v>
      </c>
      <c r="AD112" s="76">
        <f t="shared" si="36"/>
        <v>99.326599326599322</v>
      </c>
      <c r="AE112" s="76">
        <f t="shared" si="37"/>
        <v>0.61</v>
      </c>
      <c r="AF112" s="76">
        <v>21.7</v>
      </c>
      <c r="AG112" s="76">
        <f t="shared" si="38"/>
        <v>29.793510324483776</v>
      </c>
      <c r="AH112" s="76">
        <f t="shared" si="39"/>
        <v>0.15</v>
      </c>
      <c r="AI112" s="76">
        <v>74.900000000000006</v>
      </c>
      <c r="AJ112" s="76">
        <f t="shared" si="40"/>
        <v>80.482456140350891</v>
      </c>
      <c r="AK112" s="76">
        <f t="shared" si="41"/>
        <v>0.78</v>
      </c>
      <c r="AL112" s="20">
        <v>7.3235929547035781</v>
      </c>
      <c r="AM112" s="76">
        <f t="shared" si="42"/>
        <v>87.826896110525936</v>
      </c>
      <c r="AN112" s="76">
        <f t="shared" si="43"/>
        <v>0.43000000000000005</v>
      </c>
      <c r="AO112" s="20">
        <v>541.94587864806476</v>
      </c>
      <c r="AP112" s="76">
        <f t="shared" si="44"/>
        <v>27.600931903960834</v>
      </c>
      <c r="AQ112" s="76">
        <f t="shared" si="45"/>
        <v>7.999999999999996E-2</v>
      </c>
      <c r="AR112" s="76">
        <v>75</v>
      </c>
      <c r="AS112" s="76">
        <f t="shared" si="46"/>
        <v>50</v>
      </c>
      <c r="AT112" s="76" t="str">
        <f t="shared" si="47"/>
        <v>Media</v>
      </c>
      <c r="AU112" s="76">
        <v>120</v>
      </c>
      <c r="AV112" s="76">
        <f t="shared" si="48"/>
        <v>19.047619047619047</v>
      </c>
      <c r="AW112" s="76" t="str">
        <f t="shared" si="49"/>
        <v>Alta</v>
      </c>
    </row>
    <row r="113" spans="1:49" x14ac:dyDescent="0.2">
      <c r="A113" s="74" t="s">
        <v>160</v>
      </c>
      <c r="B113" s="74" t="s">
        <v>202</v>
      </c>
      <c r="C113" s="23" t="s">
        <v>162</v>
      </c>
      <c r="D113" s="74" t="s">
        <v>162</v>
      </c>
      <c r="E113" s="75">
        <v>13001</v>
      </c>
      <c r="F113" s="74" t="s">
        <v>206</v>
      </c>
      <c r="G113" s="126">
        <f>VLOOKUP(F113,[11]BPU_25_INDICADOR!$F$2:$G$118,2,FALSE)</f>
        <v>13404</v>
      </c>
      <c r="H113" s="76"/>
      <c r="I113" s="76" t="str">
        <f t="shared" si="26"/>
        <v/>
      </c>
      <c r="J113" s="76" t="str">
        <f t="shared" si="27"/>
        <v/>
      </c>
      <c r="K113" s="76"/>
      <c r="L113" s="76" t="str">
        <f t="shared" si="28"/>
        <v/>
      </c>
      <c r="M113" s="76" t="str">
        <f t="shared" si="29"/>
        <v/>
      </c>
      <c r="N113" s="76"/>
      <c r="O113" s="76" t="str">
        <f t="shared" si="30"/>
        <v/>
      </c>
      <c r="P113" s="76" t="str">
        <f t="shared" si="31"/>
        <v/>
      </c>
      <c r="Q113" s="76"/>
      <c r="R113" s="76" t="str">
        <f t="shared" si="32"/>
        <v/>
      </c>
      <c r="S113" s="76" t="str">
        <f t="shared" si="33"/>
        <v/>
      </c>
      <c r="T113" s="76"/>
      <c r="U113" s="76"/>
      <c r="V113" s="76"/>
      <c r="W113" s="76">
        <v>0.62</v>
      </c>
      <c r="X113" s="76">
        <f t="shared" si="34"/>
        <v>3.0412771077953571</v>
      </c>
      <c r="Y113" s="76">
        <f t="shared" si="35"/>
        <v>0.13</v>
      </c>
      <c r="Z113" s="134">
        <v>5.28</v>
      </c>
      <c r="AA113" s="76">
        <f t="shared" si="50"/>
        <v>4.8661099913619346</v>
      </c>
      <c r="AB113" s="76">
        <f t="shared" si="51"/>
        <v>0.1</v>
      </c>
      <c r="AC113" s="76"/>
      <c r="AD113" s="76" t="str">
        <f t="shared" si="36"/>
        <v/>
      </c>
      <c r="AE113" s="76" t="str">
        <f t="shared" si="37"/>
        <v/>
      </c>
      <c r="AF113" s="76"/>
      <c r="AG113" s="76" t="str">
        <f t="shared" si="38"/>
        <v/>
      </c>
      <c r="AH113" s="76" t="str">
        <f t="shared" si="39"/>
        <v/>
      </c>
      <c r="AI113" s="76"/>
      <c r="AJ113" s="76" t="str">
        <f t="shared" si="40"/>
        <v/>
      </c>
      <c r="AK113" s="76" t="str">
        <f t="shared" si="41"/>
        <v/>
      </c>
      <c r="AL113" s="20">
        <v>13.986013986013987</v>
      </c>
      <c r="AM113" s="76">
        <f t="shared" si="42"/>
        <v>76.752776635129578</v>
      </c>
      <c r="AN113" s="76">
        <f t="shared" si="43"/>
        <v>0.12</v>
      </c>
      <c r="AO113" s="20">
        <v>301.33502860775587</v>
      </c>
      <c r="AP113" s="76">
        <f t="shared" si="44"/>
        <v>63.100127617503048</v>
      </c>
      <c r="AQ113" s="76">
        <f t="shared" si="45"/>
        <v>0.5</v>
      </c>
      <c r="AR113" s="76"/>
      <c r="AS113" s="76" t="str">
        <f t="shared" si="46"/>
        <v/>
      </c>
      <c r="AT113" s="76" t="str">
        <f t="shared" si="47"/>
        <v/>
      </c>
      <c r="AU113" s="76"/>
      <c r="AV113" s="76" t="str">
        <f t="shared" si="48"/>
        <v/>
      </c>
      <c r="AW113" s="76" t="str">
        <f t="shared" si="49"/>
        <v/>
      </c>
    </row>
    <row r="114" spans="1:49" x14ac:dyDescent="0.2">
      <c r="A114" s="74" t="s">
        <v>160</v>
      </c>
      <c r="B114" s="74" t="s">
        <v>207</v>
      </c>
      <c r="C114" s="23" t="s">
        <v>61</v>
      </c>
      <c r="D114" s="74" t="s">
        <v>207</v>
      </c>
      <c r="E114" s="75">
        <v>13501</v>
      </c>
      <c r="F114" s="80" t="s">
        <v>207</v>
      </c>
      <c r="G114" s="126">
        <f>VLOOKUP(F114,[11]BPU_25_INDICADOR!$F$2:$G$118,2,FALSE)</f>
        <v>13501</v>
      </c>
      <c r="H114" s="76"/>
      <c r="I114" s="76" t="str">
        <f t="shared" si="26"/>
        <v/>
      </c>
      <c r="J114" s="76" t="str">
        <f t="shared" si="27"/>
        <v/>
      </c>
      <c r="K114" s="76"/>
      <c r="L114" s="76" t="str">
        <f t="shared" si="28"/>
        <v/>
      </c>
      <c r="M114" s="76" t="str">
        <f t="shared" si="29"/>
        <v/>
      </c>
      <c r="N114" s="76"/>
      <c r="O114" s="76" t="str">
        <f t="shared" si="30"/>
        <v/>
      </c>
      <c r="P114" s="76" t="str">
        <f t="shared" si="31"/>
        <v/>
      </c>
      <c r="Q114" s="76"/>
      <c r="R114" s="76" t="str">
        <f t="shared" si="32"/>
        <v/>
      </c>
      <c r="S114" s="76" t="str">
        <f t="shared" si="33"/>
        <v/>
      </c>
      <c r="T114" s="76"/>
      <c r="U114" s="76"/>
      <c r="V114" s="76"/>
      <c r="W114" s="76">
        <v>1.28</v>
      </c>
      <c r="X114" s="76">
        <f t="shared" si="34"/>
        <v>7.1164685219021306</v>
      </c>
      <c r="Y114" s="76">
        <f t="shared" si="35"/>
        <v>0.28999999999999998</v>
      </c>
      <c r="Z114" s="134">
        <v>15.59</v>
      </c>
      <c r="AA114" s="76">
        <f t="shared" si="50"/>
        <v>14.761493425472693</v>
      </c>
      <c r="AB114" s="76">
        <f t="shared" si="51"/>
        <v>0.36</v>
      </c>
      <c r="AC114" s="76">
        <v>2</v>
      </c>
      <c r="AD114" s="76">
        <f t="shared" si="36"/>
        <v>98.316498316498311</v>
      </c>
      <c r="AE114" s="76">
        <f t="shared" si="37"/>
        <v>5.0000000000000044E-2</v>
      </c>
      <c r="AF114" s="76">
        <v>30.5</v>
      </c>
      <c r="AG114" s="76">
        <f t="shared" si="38"/>
        <v>55.752212389380524</v>
      </c>
      <c r="AH114" s="76">
        <f t="shared" si="39"/>
        <v>0.53</v>
      </c>
      <c r="AI114" s="76">
        <v>73.7</v>
      </c>
      <c r="AJ114" s="76">
        <f t="shared" si="40"/>
        <v>77.850877192982466</v>
      </c>
      <c r="AK114" s="76">
        <f t="shared" si="41"/>
        <v>0.71</v>
      </c>
      <c r="AL114" s="20">
        <v>12.505057192246865</v>
      </c>
      <c r="AM114" s="76">
        <f t="shared" si="42"/>
        <v>79.214388171687077</v>
      </c>
      <c r="AN114" s="76">
        <f t="shared" si="43"/>
        <v>0.18000000000000005</v>
      </c>
      <c r="AO114" s="20">
        <v>406.78215454779502</v>
      </c>
      <c r="AP114" s="76">
        <f t="shared" si="44"/>
        <v>47.542690533726983</v>
      </c>
      <c r="AQ114" s="76">
        <f t="shared" si="45"/>
        <v>0.22999999999999998</v>
      </c>
      <c r="AR114" s="76">
        <v>100</v>
      </c>
      <c r="AS114" s="76">
        <f t="shared" si="46"/>
        <v>22.222222222222221</v>
      </c>
      <c r="AT114" s="76" t="str">
        <f t="shared" si="47"/>
        <v>Alta</v>
      </c>
      <c r="AU114" s="76">
        <v>140</v>
      </c>
      <c r="AV114" s="76">
        <f t="shared" si="48"/>
        <v>0</v>
      </c>
      <c r="AW114" s="76" t="str">
        <f t="shared" si="49"/>
        <v>Alta</v>
      </c>
    </row>
    <row r="115" spans="1:49" x14ac:dyDescent="0.2">
      <c r="A115" s="74" t="s">
        <v>160</v>
      </c>
      <c r="B115" s="74" t="s">
        <v>208</v>
      </c>
      <c r="C115" s="23" t="s">
        <v>162</v>
      </c>
      <c r="D115" s="74" t="s">
        <v>162</v>
      </c>
      <c r="E115" s="75">
        <v>13001</v>
      </c>
      <c r="F115" s="74" t="s">
        <v>208</v>
      </c>
      <c r="G115" s="126">
        <f>VLOOKUP(F115,[11]BPU_25_INDICADOR!$F$2:$G$118,2,FALSE)</f>
        <v>13601</v>
      </c>
      <c r="H115" s="76"/>
      <c r="I115" s="76" t="str">
        <f t="shared" si="26"/>
        <v/>
      </c>
      <c r="J115" s="76" t="str">
        <f t="shared" si="27"/>
        <v/>
      </c>
      <c r="K115" s="76"/>
      <c r="L115" s="76" t="str">
        <f t="shared" si="28"/>
        <v/>
      </c>
      <c r="M115" s="76" t="str">
        <f t="shared" si="29"/>
        <v/>
      </c>
      <c r="N115" s="76"/>
      <c r="O115" s="76" t="str">
        <f t="shared" si="30"/>
        <v/>
      </c>
      <c r="P115" s="76" t="str">
        <f t="shared" si="31"/>
        <v/>
      </c>
      <c r="Q115" s="76"/>
      <c r="R115" s="76" t="str">
        <f t="shared" si="32"/>
        <v/>
      </c>
      <c r="S115" s="76" t="str">
        <f t="shared" si="33"/>
        <v/>
      </c>
      <c r="T115" s="76"/>
      <c r="U115" s="76"/>
      <c r="V115" s="76"/>
      <c r="W115" s="76">
        <v>4.38</v>
      </c>
      <c r="X115" s="76">
        <f t="shared" si="34"/>
        <v>26.257519103312738</v>
      </c>
      <c r="Y115" s="76">
        <f t="shared" si="35"/>
        <v>0.76</v>
      </c>
      <c r="Z115" s="134">
        <v>0.55000000000000004</v>
      </c>
      <c r="AA115" s="76">
        <f t="shared" si="50"/>
        <v>0.32632690277377868</v>
      </c>
      <c r="AB115" s="76">
        <f t="shared" si="51"/>
        <v>0.01</v>
      </c>
      <c r="AC115" s="76">
        <v>1.5</v>
      </c>
      <c r="AD115" s="76">
        <f t="shared" si="36"/>
        <v>98.98989898989899</v>
      </c>
      <c r="AE115" s="76">
        <f t="shared" si="37"/>
        <v>0.29000000000000004</v>
      </c>
      <c r="AF115" s="76">
        <v>35.4</v>
      </c>
      <c r="AG115" s="76">
        <f t="shared" si="38"/>
        <v>70.20648967551621</v>
      </c>
      <c r="AH115" s="76">
        <f t="shared" si="39"/>
        <v>0.85</v>
      </c>
      <c r="AI115" s="76">
        <v>74.099999999999994</v>
      </c>
      <c r="AJ115" s="76">
        <f t="shared" si="40"/>
        <v>78.728070175438589</v>
      </c>
      <c r="AK115" s="76">
        <f t="shared" si="41"/>
        <v>0.75</v>
      </c>
      <c r="AL115" s="20">
        <v>8.8430733469769329</v>
      </c>
      <c r="AM115" s="76">
        <f t="shared" si="42"/>
        <v>85.301251554968985</v>
      </c>
      <c r="AN115" s="76">
        <f t="shared" si="43"/>
        <v>0.32999999999999996</v>
      </c>
      <c r="AO115" s="20">
        <v>256.449127062331</v>
      </c>
      <c r="AP115" s="76">
        <f t="shared" si="44"/>
        <v>69.722494827763441</v>
      </c>
      <c r="AQ115" s="76">
        <f t="shared" si="45"/>
        <v>0.63</v>
      </c>
      <c r="AR115" s="76">
        <v>90</v>
      </c>
      <c r="AS115" s="76">
        <f t="shared" si="46"/>
        <v>33.333333333333336</v>
      </c>
      <c r="AT115" s="76" t="str">
        <f t="shared" si="47"/>
        <v>Alta</v>
      </c>
      <c r="AU115" s="76">
        <v>130</v>
      </c>
      <c r="AV115" s="76">
        <f t="shared" si="48"/>
        <v>9.5238095238095237</v>
      </c>
      <c r="AW115" s="76" t="str">
        <f t="shared" si="49"/>
        <v>Alta</v>
      </c>
    </row>
    <row r="116" spans="1:49" x14ac:dyDescent="0.2">
      <c r="A116" s="74" t="s">
        <v>160</v>
      </c>
      <c r="B116" s="74" t="s">
        <v>208</v>
      </c>
      <c r="C116" s="23" t="s">
        <v>162</v>
      </c>
      <c r="D116" s="74" t="s">
        <v>162</v>
      </c>
      <c r="E116" s="75">
        <v>13001</v>
      </c>
      <c r="F116" s="74" t="s">
        <v>209</v>
      </c>
      <c r="G116" s="126">
        <f>VLOOKUP(F116,[11]BPU_25_INDICADOR!$F$2:$G$118,2,FALSE)</f>
        <v>13602</v>
      </c>
      <c r="H116" s="76"/>
      <c r="I116" s="76" t="str">
        <f t="shared" si="26"/>
        <v/>
      </c>
      <c r="J116" s="76" t="str">
        <f t="shared" si="27"/>
        <v/>
      </c>
      <c r="K116" s="76"/>
      <c r="L116" s="76" t="str">
        <f t="shared" si="28"/>
        <v/>
      </c>
      <c r="M116" s="76" t="str">
        <f t="shared" si="29"/>
        <v/>
      </c>
      <c r="N116" s="76"/>
      <c r="O116" s="76" t="str">
        <f t="shared" si="30"/>
        <v/>
      </c>
      <c r="P116" s="76" t="str">
        <f t="shared" si="31"/>
        <v/>
      </c>
      <c r="Q116" s="76"/>
      <c r="R116" s="76" t="str">
        <f t="shared" si="32"/>
        <v/>
      </c>
      <c r="S116" s="76" t="str">
        <f t="shared" si="33"/>
        <v/>
      </c>
      <c r="T116" s="76"/>
      <c r="U116" s="76"/>
      <c r="V116" s="76"/>
      <c r="W116" s="76">
        <v>5.51</v>
      </c>
      <c r="X116" s="76">
        <f t="shared" si="34"/>
        <v>33.234740766859183</v>
      </c>
      <c r="Y116" s="76">
        <f t="shared" si="35"/>
        <v>0.87</v>
      </c>
      <c r="Z116" s="134">
        <v>0.21</v>
      </c>
      <c r="AA116" s="76">
        <f t="shared" si="50"/>
        <v>0</v>
      </c>
      <c r="AB116" s="76">
        <f t="shared" si="51"/>
        <v>0</v>
      </c>
      <c r="AC116" s="76">
        <v>1.2142857142857142</v>
      </c>
      <c r="AD116" s="76">
        <f t="shared" si="36"/>
        <v>99.374699374699389</v>
      </c>
      <c r="AE116" s="76">
        <f t="shared" si="37"/>
        <v>0.63</v>
      </c>
      <c r="AF116" s="76">
        <v>30.1</v>
      </c>
      <c r="AG116" s="76">
        <f t="shared" si="38"/>
        <v>54.572271386430678</v>
      </c>
      <c r="AH116" s="76">
        <f t="shared" si="39"/>
        <v>0.5</v>
      </c>
      <c r="AI116" s="76">
        <v>75.5</v>
      </c>
      <c r="AJ116" s="76">
        <f t="shared" si="40"/>
        <v>81.798245614035082</v>
      </c>
      <c r="AK116" s="76">
        <f t="shared" si="41"/>
        <v>0.81</v>
      </c>
      <c r="AL116" s="20">
        <v>15.546860829684139</v>
      </c>
      <c r="AM116" s="76">
        <f t="shared" si="42"/>
        <v>74.158373737389127</v>
      </c>
      <c r="AN116" s="76">
        <f t="shared" si="43"/>
        <v>0.10999999999999999</v>
      </c>
      <c r="AO116" s="20">
        <v>176.19775606975358</v>
      </c>
      <c r="AP116" s="76">
        <f t="shared" si="44"/>
        <v>81.562605631861956</v>
      </c>
      <c r="AQ116" s="76">
        <f t="shared" si="45"/>
        <v>0.83</v>
      </c>
      <c r="AR116" s="76">
        <v>85</v>
      </c>
      <c r="AS116" s="76">
        <f t="shared" si="46"/>
        <v>38.888888888888886</v>
      </c>
      <c r="AT116" s="76" t="str">
        <f t="shared" si="47"/>
        <v>Alta</v>
      </c>
      <c r="AU116" s="76">
        <v>120</v>
      </c>
      <c r="AV116" s="76">
        <f t="shared" si="48"/>
        <v>19.047619047619047</v>
      </c>
      <c r="AW116" s="76" t="str">
        <f t="shared" si="49"/>
        <v>Alta</v>
      </c>
    </row>
    <row r="117" spans="1:49" x14ac:dyDescent="0.2">
      <c r="A117" s="74" t="s">
        <v>160</v>
      </c>
      <c r="B117" s="74" t="s">
        <v>208</v>
      </c>
      <c r="C117" s="23" t="s">
        <v>162</v>
      </c>
      <c r="D117" s="74" t="s">
        <v>162</v>
      </c>
      <c r="E117" s="75">
        <v>13001</v>
      </c>
      <c r="F117" s="74" t="s">
        <v>210</v>
      </c>
      <c r="G117" s="126">
        <f>VLOOKUP(F117,[11]BPU_25_INDICADOR!$F$2:$G$118,2,FALSE)</f>
        <v>13603</v>
      </c>
      <c r="H117" s="76"/>
      <c r="I117" s="76" t="str">
        <f t="shared" si="26"/>
        <v/>
      </c>
      <c r="J117" s="76" t="str">
        <f t="shared" si="27"/>
        <v/>
      </c>
      <c r="K117" s="76"/>
      <c r="L117" s="76" t="str">
        <f t="shared" si="28"/>
        <v/>
      </c>
      <c r="M117" s="76" t="str">
        <f t="shared" si="29"/>
        <v/>
      </c>
      <c r="N117" s="76"/>
      <c r="O117" s="76" t="str">
        <f t="shared" si="30"/>
        <v/>
      </c>
      <c r="P117" s="76" t="str">
        <f t="shared" si="31"/>
        <v/>
      </c>
      <c r="Q117" s="76"/>
      <c r="R117" s="76" t="str">
        <f t="shared" si="32"/>
        <v/>
      </c>
      <c r="S117" s="76" t="str">
        <f t="shared" si="33"/>
        <v/>
      </c>
      <c r="T117" s="76"/>
      <c r="U117" s="76"/>
      <c r="V117" s="76"/>
      <c r="W117" s="76">
        <v>0.24</v>
      </c>
      <c r="X117" s="76">
        <f t="shared" si="34"/>
        <v>0.69495477846115394</v>
      </c>
      <c r="Y117" s="76">
        <f t="shared" si="35"/>
        <v>0.04</v>
      </c>
      <c r="Z117" s="134">
        <v>5.36</v>
      </c>
      <c r="AA117" s="76">
        <f t="shared" si="50"/>
        <v>4.9428927920145878</v>
      </c>
      <c r="AB117" s="76">
        <f t="shared" si="51"/>
        <v>0.11</v>
      </c>
      <c r="AC117" s="76">
        <v>1.5416666666666667</v>
      </c>
      <c r="AD117" s="76">
        <f t="shared" si="36"/>
        <v>98.933782267115603</v>
      </c>
      <c r="AE117" s="76">
        <f t="shared" si="37"/>
        <v>0.18000000000000005</v>
      </c>
      <c r="AF117" s="76">
        <v>21.6</v>
      </c>
      <c r="AG117" s="76">
        <f t="shared" si="38"/>
        <v>29.498525073746322</v>
      </c>
      <c r="AH117" s="76">
        <f t="shared" si="39"/>
        <v>0.14000000000000001</v>
      </c>
      <c r="AI117" s="76">
        <v>70.8</v>
      </c>
      <c r="AJ117" s="76">
        <f t="shared" si="40"/>
        <v>71.491228070175438</v>
      </c>
      <c r="AK117" s="76">
        <f t="shared" si="41"/>
        <v>0.51</v>
      </c>
      <c r="AL117" s="20">
        <v>5.1692943913155851</v>
      </c>
      <c r="AM117" s="76">
        <f t="shared" si="42"/>
        <v>91.4077204932115</v>
      </c>
      <c r="AN117" s="76">
        <f t="shared" si="43"/>
        <v>0.57000000000000006</v>
      </c>
      <c r="AO117" s="20">
        <v>118.89377100025847</v>
      </c>
      <c r="AP117" s="76">
        <f t="shared" si="44"/>
        <v>90.017109577993736</v>
      </c>
      <c r="AQ117" s="76">
        <f t="shared" si="45"/>
        <v>0.92999999999999994</v>
      </c>
      <c r="AR117" s="76">
        <v>92.5</v>
      </c>
      <c r="AS117" s="76">
        <f t="shared" si="46"/>
        <v>30.555555555555557</v>
      </c>
      <c r="AT117" s="76" t="str">
        <f t="shared" si="47"/>
        <v>Alta</v>
      </c>
      <c r="AU117" s="76">
        <v>135</v>
      </c>
      <c r="AV117" s="76">
        <f t="shared" si="48"/>
        <v>4.7619047619047619</v>
      </c>
      <c r="AW117" s="76" t="str">
        <f t="shared" si="49"/>
        <v>Alta</v>
      </c>
    </row>
    <row r="118" spans="1:49" x14ac:dyDescent="0.2">
      <c r="A118" s="74" t="s">
        <v>160</v>
      </c>
      <c r="B118" s="74" t="s">
        <v>208</v>
      </c>
      <c r="C118" s="23" t="s">
        <v>162</v>
      </c>
      <c r="D118" s="74" t="s">
        <v>162</v>
      </c>
      <c r="E118" s="75">
        <v>13001</v>
      </c>
      <c r="F118" s="74" t="s">
        <v>211</v>
      </c>
      <c r="G118" s="126">
        <f>VLOOKUP(F118,[11]BPU_25_INDICADOR!$F$2:$G$118,2,FALSE)</f>
        <v>13604</v>
      </c>
      <c r="H118" s="76">
        <v>3079.73</v>
      </c>
      <c r="I118" s="76">
        <f t="shared" si="26"/>
        <v>69.257771314689052</v>
      </c>
      <c r="J118" s="76" t="str">
        <f t="shared" si="27"/>
        <v>Alta</v>
      </c>
      <c r="K118" s="76"/>
      <c r="L118" s="76" t="str">
        <f t="shared" si="28"/>
        <v/>
      </c>
      <c r="M118" s="76" t="str">
        <f t="shared" si="29"/>
        <v/>
      </c>
      <c r="N118" s="76"/>
      <c r="O118" s="76" t="str">
        <f t="shared" si="30"/>
        <v/>
      </c>
      <c r="P118" s="76" t="str">
        <f t="shared" si="31"/>
        <v/>
      </c>
      <c r="Q118" s="76">
        <v>0.1</v>
      </c>
      <c r="R118" s="76">
        <f t="shared" si="32"/>
        <v>0.33428844317096473</v>
      </c>
      <c r="S118" s="76">
        <f t="shared" si="33"/>
        <v>0.15</v>
      </c>
      <c r="T118" s="76"/>
      <c r="U118" s="76"/>
      <c r="V118" s="76"/>
      <c r="W118" s="76"/>
      <c r="X118" s="76" t="str">
        <f t="shared" si="34"/>
        <v/>
      </c>
      <c r="Y118" s="76" t="str">
        <f t="shared" si="35"/>
        <v/>
      </c>
      <c r="Z118" s="134">
        <v>23.5</v>
      </c>
      <c r="AA118" s="76">
        <f t="shared" si="50"/>
        <v>22.353392840003835</v>
      </c>
      <c r="AB118" s="76">
        <f t="shared" si="51"/>
        <v>0.56999999999999995</v>
      </c>
      <c r="AC118" s="76">
        <v>1.5</v>
      </c>
      <c r="AD118" s="76">
        <f t="shared" si="36"/>
        <v>98.98989898989899</v>
      </c>
      <c r="AE118" s="76">
        <f t="shared" si="37"/>
        <v>0.29000000000000004</v>
      </c>
      <c r="AF118" s="76">
        <v>34.299999999999997</v>
      </c>
      <c r="AG118" s="76">
        <f t="shared" si="38"/>
        <v>66.961651917404126</v>
      </c>
      <c r="AH118" s="76">
        <f t="shared" si="39"/>
        <v>0.81</v>
      </c>
      <c r="AI118" s="76">
        <v>82.6</v>
      </c>
      <c r="AJ118" s="76">
        <f t="shared" si="40"/>
        <v>97.368421052631575</v>
      </c>
      <c r="AK118" s="76">
        <f t="shared" si="41"/>
        <v>0.96</v>
      </c>
      <c r="AL118" s="20">
        <v>2.8761252840173719</v>
      </c>
      <c r="AM118" s="76">
        <f t="shared" si="42"/>
        <v>95.219372226442431</v>
      </c>
      <c r="AN118" s="76">
        <f t="shared" si="43"/>
        <v>0.81</v>
      </c>
      <c r="AO118" s="20">
        <v>291.92671632776324</v>
      </c>
      <c r="AP118" s="76">
        <f t="shared" si="44"/>
        <v>64.488209322486952</v>
      </c>
      <c r="AQ118" s="76">
        <f t="shared" si="45"/>
        <v>0.52</v>
      </c>
      <c r="AR118" s="76">
        <v>90</v>
      </c>
      <c r="AS118" s="76">
        <f t="shared" si="46"/>
        <v>33.333333333333336</v>
      </c>
      <c r="AT118" s="76" t="str">
        <f t="shared" si="47"/>
        <v>Alta</v>
      </c>
      <c r="AU118" s="76">
        <v>120</v>
      </c>
      <c r="AV118" s="76">
        <f t="shared" si="48"/>
        <v>19.047619047619047</v>
      </c>
      <c r="AW118" s="76" t="str">
        <f t="shared" si="49"/>
        <v>Alta</v>
      </c>
    </row>
    <row r="119" spans="1:49" x14ac:dyDescent="0.2">
      <c r="A119" s="74" t="s">
        <v>160</v>
      </c>
      <c r="B119" s="74" t="s">
        <v>208</v>
      </c>
      <c r="C119" s="23" t="s">
        <v>162</v>
      </c>
      <c r="D119" s="74" t="s">
        <v>162</v>
      </c>
      <c r="E119" s="75">
        <v>13001</v>
      </c>
      <c r="F119" s="74" t="s">
        <v>212</v>
      </c>
      <c r="G119" s="126">
        <f>VLOOKUP(F119,[11]BPU_25_INDICADOR!$F$2:$G$118,2,FALSE)</f>
        <v>13605</v>
      </c>
      <c r="H119" s="76"/>
      <c r="I119" s="76" t="str">
        <f t="shared" si="26"/>
        <v/>
      </c>
      <c r="J119" s="76" t="str">
        <f t="shared" si="27"/>
        <v/>
      </c>
      <c r="K119" s="76"/>
      <c r="L119" s="76" t="str">
        <f t="shared" si="28"/>
        <v/>
      </c>
      <c r="M119" s="76" t="str">
        <f t="shared" si="29"/>
        <v/>
      </c>
      <c r="N119" s="76"/>
      <c r="O119" s="76" t="str">
        <f t="shared" si="30"/>
        <v/>
      </c>
      <c r="P119" s="76" t="str">
        <f t="shared" si="31"/>
        <v/>
      </c>
      <c r="Q119" s="76"/>
      <c r="R119" s="76" t="str">
        <f t="shared" si="32"/>
        <v/>
      </c>
      <c r="S119" s="76" t="str">
        <f t="shared" si="33"/>
        <v/>
      </c>
      <c r="T119" s="76"/>
      <c r="U119" s="76"/>
      <c r="V119" s="76"/>
      <c r="W119" s="76">
        <v>0.67</v>
      </c>
      <c r="X119" s="76">
        <f t="shared" si="34"/>
        <v>3.3500037300761734</v>
      </c>
      <c r="Y119" s="76">
        <f t="shared" si="35"/>
        <v>0.15</v>
      </c>
      <c r="Z119" s="134">
        <v>16</v>
      </c>
      <c r="AA119" s="76">
        <f t="shared" si="50"/>
        <v>15.155005278817542</v>
      </c>
      <c r="AB119" s="76">
        <f t="shared" si="51"/>
        <v>0.38</v>
      </c>
      <c r="AC119" s="76">
        <v>1.6</v>
      </c>
      <c r="AD119" s="76">
        <f t="shared" si="36"/>
        <v>98.855218855218865</v>
      </c>
      <c r="AE119" s="76">
        <f t="shared" si="37"/>
        <v>0.13</v>
      </c>
      <c r="AF119" s="76">
        <v>33.5</v>
      </c>
      <c r="AG119" s="76">
        <f t="shared" si="38"/>
        <v>64.601769911504434</v>
      </c>
      <c r="AH119" s="76">
        <f t="shared" si="39"/>
        <v>0.75</v>
      </c>
      <c r="AI119" s="76">
        <v>71.900000000000006</v>
      </c>
      <c r="AJ119" s="76">
        <f t="shared" si="40"/>
        <v>73.90350877192985</v>
      </c>
      <c r="AK119" s="76">
        <f t="shared" si="41"/>
        <v>0.64</v>
      </c>
      <c r="AL119" s="20">
        <v>1.0282247699347078</v>
      </c>
      <c r="AM119" s="76">
        <f t="shared" si="42"/>
        <v>98.290908980938525</v>
      </c>
      <c r="AN119" s="76">
        <f t="shared" si="43"/>
        <v>0.94</v>
      </c>
      <c r="AO119" s="20">
        <v>264.25376587321989</v>
      </c>
      <c r="AP119" s="76">
        <f t="shared" si="44"/>
        <v>68.571015579945509</v>
      </c>
      <c r="AQ119" s="76">
        <f t="shared" si="45"/>
        <v>0.6</v>
      </c>
      <c r="AR119" s="76">
        <v>120</v>
      </c>
      <c r="AS119" s="76">
        <f t="shared" si="46"/>
        <v>0</v>
      </c>
      <c r="AT119" s="76" t="str">
        <f t="shared" si="47"/>
        <v>Alta</v>
      </c>
      <c r="AU119" s="76">
        <v>130</v>
      </c>
      <c r="AV119" s="76">
        <f t="shared" si="48"/>
        <v>9.5238095238095237</v>
      </c>
      <c r="AW119" s="76" t="str">
        <f t="shared" si="49"/>
        <v>Alta</v>
      </c>
    </row>
    <row r="120" spans="1:49" x14ac:dyDescent="0.2">
      <c r="A120" s="74" t="s">
        <v>213</v>
      </c>
      <c r="B120" s="74" t="s">
        <v>214</v>
      </c>
      <c r="C120" s="23" t="s">
        <v>61</v>
      </c>
      <c r="D120" s="74" t="s">
        <v>214</v>
      </c>
      <c r="E120" s="75">
        <v>14101</v>
      </c>
      <c r="F120" s="74" t="s">
        <v>214</v>
      </c>
      <c r="G120" s="126">
        <f>VLOOKUP(F120,[11]BPU_25_INDICADOR!$F$2:$G$118,2,FALSE)</f>
        <v>14101</v>
      </c>
      <c r="H120" s="76">
        <v>289.2</v>
      </c>
      <c r="I120" s="76">
        <f t="shared" si="26"/>
        <v>98.620829711875757</v>
      </c>
      <c r="J120" s="76" t="str">
        <f t="shared" si="27"/>
        <v>Nula</v>
      </c>
      <c r="K120" s="76">
        <v>7.36</v>
      </c>
      <c r="L120" s="76">
        <f t="shared" si="28"/>
        <v>24.60344245696929</v>
      </c>
      <c r="M120" s="76">
        <f t="shared" si="29"/>
        <v>0.64</v>
      </c>
      <c r="N120" s="76"/>
      <c r="O120" s="76" t="str">
        <f t="shared" si="30"/>
        <v/>
      </c>
      <c r="P120" s="76" t="str">
        <f t="shared" si="31"/>
        <v/>
      </c>
      <c r="Q120" s="76"/>
      <c r="R120" s="76" t="str">
        <f t="shared" si="32"/>
        <v/>
      </c>
      <c r="S120" s="76" t="str">
        <f t="shared" si="33"/>
        <v/>
      </c>
      <c r="T120" s="76"/>
      <c r="U120" s="76"/>
      <c r="V120" s="76"/>
      <c r="W120" s="76">
        <v>3.87</v>
      </c>
      <c r="X120" s="76">
        <f t="shared" si="34"/>
        <v>23.108507556048412</v>
      </c>
      <c r="Y120" s="76">
        <f t="shared" si="35"/>
        <v>0.73</v>
      </c>
      <c r="Z120" s="134">
        <v>19.86</v>
      </c>
      <c r="AA120" s="76">
        <f t="shared" si="50"/>
        <v>18.859775410308085</v>
      </c>
      <c r="AB120" s="76">
        <f t="shared" si="51"/>
        <v>0.5</v>
      </c>
      <c r="AC120" s="76">
        <v>1.1399999999999999</v>
      </c>
      <c r="AD120" s="76">
        <f t="shared" si="36"/>
        <v>99.474747474747474</v>
      </c>
      <c r="AE120" s="76">
        <f t="shared" si="37"/>
        <v>0.69</v>
      </c>
      <c r="AF120" s="76">
        <v>30.6</v>
      </c>
      <c r="AG120" s="76">
        <f t="shared" si="38"/>
        <v>56.047197640117993</v>
      </c>
      <c r="AH120" s="76">
        <f t="shared" si="39"/>
        <v>0.54</v>
      </c>
      <c r="AI120" s="76">
        <v>50.8</v>
      </c>
      <c r="AJ120" s="76">
        <f t="shared" si="40"/>
        <v>27.631578947368414</v>
      </c>
      <c r="AK120" s="76">
        <f t="shared" si="41"/>
        <v>0.09</v>
      </c>
      <c r="AL120" s="20">
        <v>4.6130780763464418</v>
      </c>
      <c r="AM120" s="76">
        <f t="shared" si="42"/>
        <v>92.332250164510498</v>
      </c>
      <c r="AN120" s="76">
        <f t="shared" si="43"/>
        <v>0.63</v>
      </c>
      <c r="AO120" s="20">
        <v>458.42463383692774</v>
      </c>
      <c r="AP120" s="76">
        <f t="shared" si="44"/>
        <v>39.923472700822309</v>
      </c>
      <c r="AQ120" s="76">
        <f t="shared" si="45"/>
        <v>0.17000000000000004</v>
      </c>
      <c r="AR120" s="76">
        <v>40</v>
      </c>
      <c r="AS120" s="76">
        <f t="shared" si="46"/>
        <v>88.888888888888886</v>
      </c>
      <c r="AT120" s="76" t="str">
        <f t="shared" si="47"/>
        <v>Nula</v>
      </c>
      <c r="AU120" s="76">
        <v>45</v>
      </c>
      <c r="AV120" s="76">
        <f t="shared" si="48"/>
        <v>90.476190476190482</v>
      </c>
      <c r="AW120" s="76" t="str">
        <f t="shared" si="49"/>
        <v>Nula</v>
      </c>
    </row>
    <row r="121" spans="1:49" x14ac:dyDescent="0.2">
      <c r="A121" s="74" t="s">
        <v>215</v>
      </c>
      <c r="B121" s="74" t="s">
        <v>216</v>
      </c>
      <c r="C121" s="23" t="s">
        <v>61</v>
      </c>
      <c r="D121" s="74" t="s">
        <v>216</v>
      </c>
      <c r="E121" s="75">
        <v>15101</v>
      </c>
      <c r="F121" s="74" t="s">
        <v>216</v>
      </c>
      <c r="G121" s="126">
        <f>VLOOKUP(F121,[11]BPU_25_INDICADOR!$F$2:$G$118,2,FALSE)</f>
        <v>15101</v>
      </c>
      <c r="H121" s="76">
        <v>241.05</v>
      </c>
      <c r="I121" s="76">
        <f t="shared" si="26"/>
        <v>99.127483022115968</v>
      </c>
      <c r="J121" s="76" t="str">
        <f t="shared" si="27"/>
        <v>Nula</v>
      </c>
      <c r="K121" s="76">
        <v>2.06</v>
      </c>
      <c r="L121" s="76">
        <f t="shared" si="28"/>
        <v>6.7161660479244008</v>
      </c>
      <c r="M121" s="76">
        <f t="shared" si="29"/>
        <v>0.09</v>
      </c>
      <c r="N121" s="76"/>
      <c r="O121" s="76" t="str">
        <f t="shared" si="30"/>
        <v/>
      </c>
      <c r="P121" s="76" t="str">
        <f t="shared" si="31"/>
        <v/>
      </c>
      <c r="Q121" s="76">
        <v>5.2</v>
      </c>
      <c r="R121" s="76">
        <f t="shared" si="32"/>
        <v>24.689589302769821</v>
      </c>
      <c r="S121" s="76">
        <f t="shared" si="33"/>
        <v>0.92</v>
      </c>
      <c r="T121" s="76"/>
      <c r="U121" s="76"/>
      <c r="V121" s="76"/>
      <c r="W121" s="76">
        <v>2.12</v>
      </c>
      <c r="X121" s="76">
        <f t="shared" si="34"/>
        <v>12.303075776219844</v>
      </c>
      <c r="Y121" s="76">
        <f t="shared" si="35"/>
        <v>0.48</v>
      </c>
      <c r="Z121" s="134">
        <v>37.68</v>
      </c>
      <c r="AA121" s="76">
        <f t="shared" si="50"/>
        <v>35.963144255686721</v>
      </c>
      <c r="AB121" s="76">
        <f t="shared" si="51"/>
        <v>0.73</v>
      </c>
      <c r="AC121" s="76">
        <v>1</v>
      </c>
      <c r="AD121" s="76">
        <f t="shared" si="36"/>
        <v>99.663299663299668</v>
      </c>
      <c r="AE121" s="76">
        <f t="shared" si="37"/>
        <v>0.88</v>
      </c>
      <c r="AF121" s="76">
        <v>23.3</v>
      </c>
      <c r="AG121" s="76">
        <f t="shared" si="38"/>
        <v>34.513274336283189</v>
      </c>
      <c r="AH121" s="76">
        <f t="shared" si="39"/>
        <v>0.21</v>
      </c>
      <c r="AI121" s="76">
        <v>62.1</v>
      </c>
      <c r="AJ121" s="76">
        <f t="shared" si="40"/>
        <v>52.412280701754391</v>
      </c>
      <c r="AK121" s="76">
        <f t="shared" si="41"/>
        <v>0.23</v>
      </c>
      <c r="AL121" s="20">
        <v>8.8453827102252625</v>
      </c>
      <c r="AM121" s="76">
        <f t="shared" si="42"/>
        <v>85.297412985715582</v>
      </c>
      <c r="AN121" s="76">
        <f t="shared" si="43"/>
        <v>0.31999999999999995</v>
      </c>
      <c r="AO121" s="20">
        <v>304.53389045204113</v>
      </c>
      <c r="AP121" s="76">
        <f t="shared" si="44"/>
        <v>62.628174575269739</v>
      </c>
      <c r="AQ121" s="76">
        <f t="shared" si="45"/>
        <v>0.49</v>
      </c>
      <c r="AR121" s="76">
        <v>30</v>
      </c>
      <c r="AS121" s="76">
        <f t="shared" si="46"/>
        <v>100</v>
      </c>
      <c r="AT121" s="76" t="str">
        <f t="shared" si="47"/>
        <v>Nula</v>
      </c>
      <c r="AU121" s="76">
        <v>40</v>
      </c>
      <c r="AV121" s="76">
        <f t="shared" si="48"/>
        <v>95.238095238095241</v>
      </c>
      <c r="AW121" s="76" t="str">
        <f>+IF(AND(AV121&lt;&gt;"",AV121&gt;=AW$6),"Nula",IF(AND(AV121&lt;&gt;"",AV121&lt;AW$6,AV121&gt;AW$6-(_xlfn.STDEV.S(AV$8:AV$124)/2)),"Baja",IF(AND(AV121&lt;&gt;"",AV121&lt;AW$6-(_xlfn.STDEV.S(AV$8:AV$124)/2),AV121&gt;AW$6-(_xlfn.STDEV.S(AV$8:AV$124))),"Media",IF(AND(AV121&lt;&gt;"",AV121&lt;AW$6-(_xlfn.STDEV.S(AV$8:AV$124))),"Alta",""))))</f>
        <v>Nula</v>
      </c>
    </row>
    <row r="122" spans="1:49" x14ac:dyDescent="0.2">
      <c r="A122" s="74" t="s">
        <v>217</v>
      </c>
      <c r="B122" s="22" t="s">
        <v>218</v>
      </c>
      <c r="C122" s="23" t="s">
        <v>61</v>
      </c>
      <c r="D122" s="74" t="s">
        <v>219</v>
      </c>
      <c r="E122" s="75">
        <v>16101</v>
      </c>
      <c r="F122" s="74" t="s">
        <v>220</v>
      </c>
      <c r="G122" s="126">
        <f>VLOOKUP(F122,[11]BPU_25_INDICADOR!$F$2:$G$118,2,FALSE)</f>
        <v>16101</v>
      </c>
      <c r="H122" s="76">
        <v>279.17</v>
      </c>
      <c r="I122" s="76">
        <f t="shared" si="26"/>
        <v>98.726369331848971</v>
      </c>
      <c r="J122" s="76" t="str">
        <f t="shared" si="27"/>
        <v>Nula</v>
      </c>
      <c r="K122" s="76"/>
      <c r="L122" s="76" t="str">
        <f t="shared" si="28"/>
        <v/>
      </c>
      <c r="M122" s="76" t="str">
        <f t="shared" si="29"/>
        <v/>
      </c>
      <c r="N122" s="76"/>
      <c r="O122" s="76" t="str">
        <f t="shared" si="30"/>
        <v/>
      </c>
      <c r="P122" s="76" t="str">
        <f t="shared" si="31"/>
        <v/>
      </c>
      <c r="Q122" s="76"/>
      <c r="R122" s="76" t="str">
        <f t="shared" si="32"/>
        <v/>
      </c>
      <c r="S122" s="76" t="str">
        <f t="shared" si="33"/>
        <v/>
      </c>
      <c r="T122" s="76"/>
      <c r="U122" s="76"/>
      <c r="V122" s="76"/>
      <c r="W122" s="76">
        <v>1.85</v>
      </c>
      <c r="X122" s="76">
        <f t="shared" si="34"/>
        <v>10.635952015903436</v>
      </c>
      <c r="Y122" s="76">
        <f t="shared" si="35"/>
        <v>0.4</v>
      </c>
      <c r="Z122" s="134">
        <v>20.13</v>
      </c>
      <c r="AA122" s="76">
        <f t="shared" si="50"/>
        <v>19.118917362510793</v>
      </c>
      <c r="AB122" s="76">
        <f t="shared" si="51"/>
        <v>0.53</v>
      </c>
      <c r="AC122" s="76"/>
      <c r="AD122" s="76" t="str">
        <f t="shared" si="36"/>
        <v/>
      </c>
      <c r="AE122" s="76" t="str">
        <f t="shared" si="37"/>
        <v/>
      </c>
      <c r="AF122" s="76"/>
      <c r="AG122" s="76" t="str">
        <f t="shared" si="38"/>
        <v/>
      </c>
      <c r="AH122" s="76" t="str">
        <f t="shared" si="39"/>
        <v/>
      </c>
      <c r="AI122" s="76"/>
      <c r="AJ122" s="76" t="str">
        <f t="shared" si="40"/>
        <v/>
      </c>
      <c r="AK122" s="76" t="str">
        <f t="shared" si="41"/>
        <v/>
      </c>
      <c r="AL122" s="20">
        <v>7.1779411613908799</v>
      </c>
      <c r="AM122" s="76">
        <f t="shared" si="42"/>
        <v>88.068995094269283</v>
      </c>
      <c r="AN122" s="76">
        <f t="shared" si="43"/>
        <v>0.44999999999999996</v>
      </c>
      <c r="AO122" s="20">
        <v>382.9944319684991</v>
      </c>
      <c r="AP122" s="76">
        <f t="shared" si="44"/>
        <v>51.052278814057672</v>
      </c>
      <c r="AQ122" s="76">
        <f t="shared" si="45"/>
        <v>0.29000000000000004</v>
      </c>
      <c r="AR122" s="76"/>
      <c r="AS122" s="76" t="str">
        <f t="shared" si="46"/>
        <v/>
      </c>
      <c r="AT122" s="76" t="str">
        <f t="shared" si="47"/>
        <v/>
      </c>
      <c r="AU122" s="76"/>
      <c r="AV122" s="76" t="str">
        <f t="shared" si="48"/>
        <v/>
      </c>
      <c r="AW122" s="76" t="str">
        <f t="shared" si="49"/>
        <v/>
      </c>
    </row>
    <row r="123" spans="1:49" x14ac:dyDescent="0.2">
      <c r="A123" s="74" t="s">
        <v>217</v>
      </c>
      <c r="B123" s="22" t="s">
        <v>218</v>
      </c>
      <c r="C123" s="23" t="s">
        <v>61</v>
      </c>
      <c r="D123" s="74" t="s">
        <v>219</v>
      </c>
      <c r="E123" s="75">
        <v>16101</v>
      </c>
      <c r="F123" s="74" t="s">
        <v>221</v>
      </c>
      <c r="G123" s="126">
        <f>VLOOKUP(F123,[11]BPU_25_INDICADOR!$F$2:$G$118,2,FALSE)</f>
        <v>16103</v>
      </c>
      <c r="H123" s="76">
        <v>287.2</v>
      </c>
      <c r="I123" s="76">
        <f t="shared" si="26"/>
        <v>98.641874501501519</v>
      </c>
      <c r="J123" s="76" t="str">
        <f t="shared" si="27"/>
        <v>Nula</v>
      </c>
      <c r="K123" s="76"/>
      <c r="L123" s="76" t="str">
        <f t="shared" si="28"/>
        <v/>
      </c>
      <c r="M123" s="76" t="str">
        <f t="shared" si="29"/>
        <v/>
      </c>
      <c r="N123" s="76"/>
      <c r="O123" s="76" t="str">
        <f t="shared" si="30"/>
        <v/>
      </c>
      <c r="P123" s="76" t="str">
        <f t="shared" si="31"/>
        <v/>
      </c>
      <c r="Q123" s="76"/>
      <c r="R123" s="76" t="str">
        <f t="shared" si="32"/>
        <v/>
      </c>
      <c r="S123" s="76" t="str">
        <f t="shared" si="33"/>
        <v/>
      </c>
      <c r="T123" s="88"/>
      <c r="U123" s="88"/>
      <c r="V123" s="88"/>
      <c r="W123" s="76">
        <v>5.3</v>
      </c>
      <c r="X123" s="76">
        <f t="shared" si="34"/>
        <v>31.938088953279756</v>
      </c>
      <c r="Y123" s="76">
        <f t="shared" si="35"/>
        <v>0.85</v>
      </c>
      <c r="Z123" s="134">
        <v>16.89</v>
      </c>
      <c r="AA123" s="76">
        <f t="shared" si="50"/>
        <v>16.009213936078318</v>
      </c>
      <c r="AB123" s="76">
        <f t="shared" si="51"/>
        <v>0.44</v>
      </c>
      <c r="AC123" s="76"/>
      <c r="AD123" s="76" t="str">
        <f t="shared" si="36"/>
        <v/>
      </c>
      <c r="AE123" s="76" t="str">
        <f t="shared" si="37"/>
        <v/>
      </c>
      <c r="AF123" s="76"/>
      <c r="AG123" s="76" t="str">
        <f t="shared" si="38"/>
        <v/>
      </c>
      <c r="AH123" s="76" t="str">
        <f t="shared" si="39"/>
        <v/>
      </c>
      <c r="AI123" s="76"/>
      <c r="AJ123" s="76" t="str">
        <f t="shared" si="40"/>
        <v/>
      </c>
      <c r="AK123" s="76" t="str">
        <f t="shared" si="41"/>
        <v/>
      </c>
      <c r="AL123" s="20">
        <v>8.9182199233033081</v>
      </c>
      <c r="AM123" s="76">
        <f t="shared" si="42"/>
        <v>85.176344683954042</v>
      </c>
      <c r="AN123" s="76">
        <f t="shared" si="43"/>
        <v>0.31000000000000005</v>
      </c>
      <c r="AO123" s="20">
        <v>588.60251493801843</v>
      </c>
      <c r="AP123" s="76">
        <f t="shared" si="44"/>
        <v>20.717314383324709</v>
      </c>
      <c r="AQ123" s="76">
        <f t="shared" si="45"/>
        <v>6.0000000000000053E-2</v>
      </c>
      <c r="AR123" s="76"/>
      <c r="AS123" s="76" t="str">
        <f t="shared" si="46"/>
        <v/>
      </c>
      <c r="AT123" s="76" t="str">
        <f t="shared" si="47"/>
        <v/>
      </c>
      <c r="AU123" s="76"/>
      <c r="AV123" s="76" t="str">
        <f t="shared" si="48"/>
        <v/>
      </c>
      <c r="AW123" s="76" t="str">
        <f t="shared" si="49"/>
        <v/>
      </c>
    </row>
    <row r="124" spans="1:49" x14ac:dyDescent="0.2">
      <c r="A124" s="74" t="s">
        <v>217</v>
      </c>
      <c r="B124" s="22" t="s">
        <v>222</v>
      </c>
      <c r="C124" s="23" t="s">
        <v>61</v>
      </c>
      <c r="D124" s="79" t="s">
        <v>223</v>
      </c>
      <c r="E124" s="75">
        <v>16301</v>
      </c>
      <c r="F124" s="79" t="s">
        <v>223</v>
      </c>
      <c r="G124" s="126">
        <f>VLOOKUP(F124,[11]BPU_25_INDICADOR!$F$2:$G$118,2,FALSE)</f>
        <v>16301</v>
      </c>
      <c r="H124" s="76"/>
      <c r="I124" s="76" t="str">
        <f t="shared" si="26"/>
        <v/>
      </c>
      <c r="J124" s="76" t="str">
        <f t="shared" si="27"/>
        <v/>
      </c>
      <c r="K124" s="76"/>
      <c r="L124" s="76" t="str">
        <f t="shared" si="28"/>
        <v/>
      </c>
      <c r="M124" s="76" t="str">
        <f t="shared" si="29"/>
        <v/>
      </c>
      <c r="N124" s="76"/>
      <c r="O124" s="76" t="str">
        <f t="shared" si="30"/>
        <v/>
      </c>
      <c r="P124" s="76" t="str">
        <f t="shared" si="31"/>
        <v/>
      </c>
      <c r="Q124" s="76"/>
      <c r="R124" s="76" t="str">
        <f t="shared" si="32"/>
        <v/>
      </c>
      <c r="S124" s="76" t="str">
        <f t="shared" si="33"/>
        <v/>
      </c>
      <c r="T124" s="76"/>
      <c r="U124" s="76"/>
      <c r="V124" s="76"/>
      <c r="W124" s="76"/>
      <c r="X124" s="76" t="str">
        <f t="shared" si="34"/>
        <v/>
      </c>
      <c r="Y124" s="76" t="str">
        <f t="shared" si="35"/>
        <v/>
      </c>
      <c r="Z124" s="134">
        <v>2.33</v>
      </c>
      <c r="AA124" s="76">
        <f t="shared" si="50"/>
        <v>2.0347442172953256</v>
      </c>
      <c r="AB124" s="76">
        <f t="shared" si="51"/>
        <v>0.03</v>
      </c>
      <c r="AC124" s="76"/>
      <c r="AD124" s="76" t="str">
        <f t="shared" si="36"/>
        <v/>
      </c>
      <c r="AE124" s="76" t="str">
        <f t="shared" si="37"/>
        <v/>
      </c>
      <c r="AF124" s="76"/>
      <c r="AG124" s="76" t="str">
        <f t="shared" si="38"/>
        <v/>
      </c>
      <c r="AH124" s="76" t="str">
        <f t="shared" si="39"/>
        <v/>
      </c>
      <c r="AI124" s="76"/>
      <c r="AJ124" s="76" t="str">
        <f t="shared" si="40"/>
        <v/>
      </c>
      <c r="AK124" s="76" t="str">
        <f t="shared" si="41"/>
        <v/>
      </c>
      <c r="AL124" s="20">
        <v>30.571140843044166</v>
      </c>
      <c r="AM124" s="76">
        <f t="shared" si="42"/>
        <v>49.185369011653002</v>
      </c>
      <c r="AN124" s="76">
        <f t="shared" si="43"/>
        <v>6.0000000000000053E-2</v>
      </c>
      <c r="AO124" s="20">
        <v>498.12976550136676</v>
      </c>
      <c r="AP124" s="76">
        <f t="shared" si="44"/>
        <v>34.065464886329515</v>
      </c>
      <c r="AQ124" s="76">
        <f t="shared" si="45"/>
        <v>0.12</v>
      </c>
      <c r="AR124" s="76"/>
      <c r="AS124" s="76" t="str">
        <f t="shared" si="46"/>
        <v/>
      </c>
      <c r="AT124" s="76" t="str">
        <f t="shared" si="47"/>
        <v/>
      </c>
      <c r="AU124" s="76"/>
      <c r="AV124" s="76" t="str">
        <f t="shared" si="48"/>
        <v/>
      </c>
      <c r="AW124" s="76" t="str">
        <f t="shared" si="49"/>
        <v/>
      </c>
    </row>
    <row r="125" spans="1:49" s="8" customFormat="1" x14ac:dyDescent="0.2">
      <c r="A125" s="40"/>
      <c r="B125" s="41"/>
      <c r="C125" s="41"/>
      <c r="D125" s="84"/>
      <c r="E125" s="40"/>
      <c r="F125" s="42"/>
      <c r="G125" s="41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82"/>
      <c r="AP125" s="82"/>
      <c r="AQ125" s="82"/>
      <c r="AR125" s="82"/>
      <c r="AS125" s="82"/>
      <c r="AT125" s="82"/>
      <c r="AU125" s="82"/>
      <c r="AV125" s="82"/>
      <c r="AW125" s="82"/>
    </row>
    <row r="126" spans="1:49" x14ac:dyDescent="0.2">
      <c r="C126" s="84"/>
      <c r="D126" s="84"/>
      <c r="E126" s="85"/>
      <c r="F126" s="43"/>
      <c r="G126" s="86" t="s">
        <v>224</v>
      </c>
      <c r="H126" s="76">
        <v>158.13</v>
      </c>
      <c r="I126" s="76">
        <f t="shared" ref="I126:I131" si="52">+IF(H126&lt;&gt;"",(H$127-H126)*100/(H$127-H$126),"")</f>
        <v>100</v>
      </c>
      <c r="J126" s="76" t="str">
        <f t="shared" ref="J126:J132" si="53">+IF(AND(I126&lt;&gt;"",I126&gt;=J$6),"Nula",IF(AND(I126&lt;&gt;"",I126&lt;J$6,I126&gt;J$6-(_xlfn.STDEV.S(I$8:I$124)/2)),"Baja",IF(AND(I126&lt;&gt;"",I126&lt;J$6-(_xlfn.STDEV.S(I$8:I$124)/2),I126&gt;J$6-(_xlfn.STDEV.S(I$8:I$124))),"Media",IF(AND(I126&lt;&gt;"",I126&lt;J$6-(_xlfn.STDEV.S(I$8:I$124))),"Alta",""))))</f>
        <v>Nula</v>
      </c>
      <c r="K126" s="76">
        <v>7.0000000000000007E-2</v>
      </c>
      <c r="L126" s="76">
        <f t="shared" ref="L126:L131" si="54">+IF(K126&lt;&gt;"",(K126-K$126)*100/(K$127-K$126),"")</f>
        <v>0</v>
      </c>
      <c r="M126" s="76">
        <f t="shared" ref="M126:M131" si="55">+IF(K126&lt;&gt;"",_xlfn.PERCENTRANK.EXC(K$8:K$124,K126,2),"")</f>
        <v>0.01</v>
      </c>
      <c r="N126" s="23">
        <v>2.82</v>
      </c>
      <c r="O126" s="76">
        <f t="shared" ref="O126:O131" si="56">+IF(N126&lt;&gt;"",(N126-N$126)*100/(N$127-N$126),"")</f>
        <v>0</v>
      </c>
      <c r="P126" s="76">
        <f>+IF(N126&lt;&gt;"",_xlfn.PERCENTRANK.EXC(N$8:N$124,N126,2),"")</f>
        <v>0.02</v>
      </c>
      <c r="Q126" s="76">
        <v>0.03</v>
      </c>
      <c r="R126" s="76">
        <f t="shared" ref="R126:R131" si="57">+IF(Q126&lt;&gt;"",(Q126-Q$126)*100/(Q$127-Q$126),"")</f>
        <v>0</v>
      </c>
      <c r="S126" s="76">
        <f t="shared" ref="S126:S131" si="58">+IF(Q126&lt;&gt;"",_xlfn.PERCENTRANK.EXC(Q$8:Q$124,Q126,2),"")</f>
        <v>0.01</v>
      </c>
      <c r="T126" s="89">
        <v>12.32</v>
      </c>
      <c r="U126" s="76">
        <f t="shared" ref="U126:U169" si="59">+IF(T126&lt;&gt;"",(T126-T$126)*100/(T$127-T$126),"")</f>
        <v>0</v>
      </c>
      <c r="V126" s="76" t="str">
        <f t="shared" ref="V126:V132" si="60">+IF(AND(U126&lt;&gt;"",U126&gt;=V$6),"Nula",IF(AND(U126&lt;&gt;"",U126&lt;V$6,U126&gt;V$6-(_xlfn.STDEV.S(U$135:U$169)/2)),"Baja",IF(AND(U126&lt;&gt;"",U126&lt;V$6-(_xlfn.STDEV.S(U$135:U$169)/2),U126&gt;V$6-(_xlfn.STDEV.S(U$135:U$169))),"Media",IF(AND(U126&lt;&gt;"",U126&lt;V$6-(_xlfn.STDEV.S(U$135:U$169))),"Alta",""))))</f>
        <v>Alta</v>
      </c>
      <c r="W126" s="76">
        <v>0.127448193918789</v>
      </c>
      <c r="X126" s="76">
        <f t="shared" ref="X126:X131" si="61">+IF(W126&lt;&gt;"",(W126-W$126)*100/(W$127-W$126),"")</f>
        <v>0</v>
      </c>
      <c r="Y126" s="76"/>
      <c r="Z126" s="87">
        <v>0.21</v>
      </c>
      <c r="AA126" s="76">
        <f t="shared" ref="AA126:AA131" si="62">+IF(Z126&lt;&gt;"",(Z126-Z$126)*100/(Z$127-Z$126),"")</f>
        <v>0</v>
      </c>
      <c r="AB126" s="76">
        <f t="shared" ref="AB126:AB131" si="63">+IF(Z126&lt;&gt;"",_xlfn.PERCENTRANK.EXC(Z$8:Z$124,Z126,2),"")</f>
        <v>0</v>
      </c>
      <c r="AC126" s="76">
        <v>0.75</v>
      </c>
      <c r="AD126" s="76">
        <f t="shared" ref="AD126:AD131" si="64">+IF(AC126&lt;&gt;"",(AC$127-AC126)*100/(AC$127-AC$126),"")</f>
        <v>100</v>
      </c>
      <c r="AE126" s="76">
        <f t="shared" ref="AE126:AE131" si="65">+IF(AC126&lt;&gt;"",1-_xlfn.PERCENTRANK.EXC(AC$8:AC$124,AC126,2),"")</f>
        <v>0.99</v>
      </c>
      <c r="AF126" s="76">
        <v>11.6</v>
      </c>
      <c r="AG126" s="76">
        <f t="shared" ref="AG126:AG131" si="66">+IF(AF126&lt;&gt;"",(AF126-AF$126)*100/(AF$127-AF$126),"")</f>
        <v>0</v>
      </c>
      <c r="AH126" s="76">
        <f t="shared" ref="AH126:AH131" si="67">+IF(AF126&lt;&gt;"",_xlfn.PERCENTRANK.EXC(AF$8:AF$124,AF126,2),"")</f>
        <v>0.01</v>
      </c>
      <c r="AI126" s="76">
        <v>38.200000000000003</v>
      </c>
      <c r="AJ126" s="76">
        <f t="shared" ref="AJ126:AJ131" si="68">+IF(AI126&lt;&gt;"",(AI126-AI$126)*100/(AI$127-AI$126),"")</f>
        <v>0</v>
      </c>
      <c r="AK126" s="76">
        <f t="shared" ref="AK126:AK131" si="69">+IF(AI126&lt;&gt;"",_xlfn.PERCENTRANK.EXC(AI$8:AI$124,AI126,2),"")</f>
        <v>0.01</v>
      </c>
      <c r="AL126" s="87">
        <v>0</v>
      </c>
      <c r="AM126" s="76">
        <f>+IF(AL126&lt;&gt;"",(AL$127-AL126)*100/(AL$127-AL$126),"")</f>
        <v>100</v>
      </c>
      <c r="AN126" s="76">
        <f>+IF(AL126&lt;&gt;"",1-_xlfn.PERCENTRANK.EXC(AL$8:AL$124,AL126,2),"")</f>
        <v>1</v>
      </c>
      <c r="AO126" s="87">
        <v>51.23049857907862</v>
      </c>
      <c r="AP126" s="76">
        <f t="shared" ref="AP126:AP131" si="70">+IF(AO126&lt;&gt;"",(AO$127-AO126)*100/(AO$127-AO$126),"")</f>
        <v>100.00000000000001</v>
      </c>
      <c r="AQ126" s="76">
        <f t="shared" ref="AQ126:AQ131" si="71">+IF(AO126&lt;&gt;"",1-_xlfn.PERCENTRANK.EXC(AO$8:AO$124,AO126,2),"")</f>
        <v>1</v>
      </c>
      <c r="AR126" s="76">
        <v>30</v>
      </c>
      <c r="AS126" s="76">
        <f t="shared" ref="AS126:AS131" si="72">+IF(AR126&lt;&gt;"",(AR$127-AR126)*100/(AR$127-AR$126),"")</f>
        <v>100</v>
      </c>
      <c r="AT126" s="76" t="str">
        <f t="shared" ref="AT126:AT132" si="73">+IF(AND(AS126&lt;&gt;"",AS126&gt;=AT$6),"Nula",IF(AND(AS126&lt;&gt;"",AS126&lt;AT$6,AS126&gt;AT$6-(_xlfn.STDEV.S(AS$8:AS$124)/2)),"Baja",IF(AND(AS126&lt;&gt;"",AS126&lt;AT$6-(_xlfn.STDEV.S(AS$8:AS$124)/2),AS126&gt;AT$6-(_xlfn.STDEV.S(AS$8:AS$124))),"Media",IF(AND(AS126&lt;&gt;"",AS126&lt;AT$6-(_xlfn.STDEV.S(AS$8:AS$124))),"Alta",""))))</f>
        <v>Nula</v>
      </c>
      <c r="AU126" s="76">
        <v>35</v>
      </c>
      <c r="AV126" s="76">
        <f t="shared" ref="AV126:AV131" si="74">+IF(AU126&lt;&gt;"",(AU$127-AU126)*100/(AU$127-AU$126),"")</f>
        <v>100</v>
      </c>
      <c r="AW126" s="76" t="str">
        <f t="shared" ref="AW126:AW131" si="75">+IF(AND(AV126&lt;&gt;"",AV126&gt;=AW$6),"Nula",IF(AND(AV126&lt;&gt;"",AV126&lt;AW$6,AV126&gt;AW$6-(_xlfn.STDEV.S(AV$8:AV$124)/2)),"Baja",IF(AND(AV126&lt;&gt;"",AV126&lt;AW$6-(_xlfn.STDEV.S(AV$8:AV$124)/2),AV126&gt;AW$6-(_xlfn.STDEV.S(AV$8:AV$124))),"Media",IF(AND(AV126&lt;&gt;"",AV126&lt;AW$6-(_xlfn.STDEV.S(AV$8:AV$124))),"Alta",""))))</f>
        <v>Nula</v>
      </c>
    </row>
    <row r="127" spans="1:49" x14ac:dyDescent="0.2">
      <c r="C127" s="84"/>
      <c r="D127" s="84"/>
      <c r="E127" s="85"/>
      <c r="F127" s="43"/>
      <c r="G127" s="90" t="s">
        <v>225</v>
      </c>
      <c r="H127" s="76">
        <v>9661.67</v>
      </c>
      <c r="I127" s="76">
        <f t="shared" si="52"/>
        <v>0</v>
      </c>
      <c r="J127" s="76" t="str">
        <f t="shared" si="53"/>
        <v>Alta</v>
      </c>
      <c r="K127" s="76">
        <v>29.7</v>
      </c>
      <c r="L127" s="76">
        <f t="shared" si="54"/>
        <v>100</v>
      </c>
      <c r="M127" s="76">
        <f t="shared" si="55"/>
        <v>0.98</v>
      </c>
      <c r="N127" s="23">
        <v>16.43</v>
      </c>
      <c r="O127" s="76">
        <f t="shared" si="56"/>
        <v>100</v>
      </c>
      <c r="P127" s="76">
        <f t="shared" ref="P127:P131" si="76">+IF(N127&lt;&gt;"",_xlfn.PERCENTRANK.EXC(N$8:N$124,N127,2),"")</f>
        <v>0.97</v>
      </c>
      <c r="Q127" s="76">
        <v>20.97</v>
      </c>
      <c r="R127" s="76">
        <f t="shared" si="57"/>
        <v>100.00000000000001</v>
      </c>
      <c r="S127" s="76">
        <f t="shared" si="58"/>
        <v>0.98</v>
      </c>
      <c r="T127" s="89">
        <v>94.26</v>
      </c>
      <c r="U127" s="76">
        <f t="shared" si="59"/>
        <v>100</v>
      </c>
      <c r="V127" s="76" t="str">
        <f t="shared" si="60"/>
        <v>Nula</v>
      </c>
      <c r="W127" s="76">
        <v>16.323006461815829</v>
      </c>
      <c r="X127" s="76">
        <f t="shared" si="61"/>
        <v>100</v>
      </c>
      <c r="Y127" s="76"/>
      <c r="Z127" s="87">
        <v>104.4</v>
      </c>
      <c r="AA127" s="76">
        <f t="shared" si="62"/>
        <v>100</v>
      </c>
      <c r="AB127" s="76">
        <f t="shared" si="63"/>
        <v>0.99</v>
      </c>
      <c r="AC127" s="76">
        <v>75</v>
      </c>
      <c r="AD127" s="76">
        <f t="shared" si="64"/>
        <v>0</v>
      </c>
      <c r="AE127" s="76">
        <f t="shared" si="65"/>
        <v>2.0000000000000018E-2</v>
      </c>
      <c r="AF127" s="76">
        <v>45.5</v>
      </c>
      <c r="AG127" s="76">
        <f t="shared" si="66"/>
        <v>100</v>
      </c>
      <c r="AH127" s="76">
        <f t="shared" si="67"/>
        <v>0.98</v>
      </c>
      <c r="AI127" s="76">
        <v>83.8</v>
      </c>
      <c r="AJ127" s="76">
        <f t="shared" si="68"/>
        <v>99.999999999999986</v>
      </c>
      <c r="AK127" s="76">
        <f t="shared" si="69"/>
        <v>0.98</v>
      </c>
      <c r="AL127" s="87">
        <v>60.162083731464769</v>
      </c>
      <c r="AM127" s="76">
        <f t="shared" ref="AM127:AM131" si="77">+IF(AL127&lt;&gt;"",(AL$127-AL127)*100/(AL$127-AL$126),"")</f>
        <v>0</v>
      </c>
      <c r="AN127" s="76">
        <f t="shared" ref="AN127:AN131" si="78">+IF(AL127&lt;&gt;"",1-_xlfn.PERCENTRANK.EXC(AL$8:AL$124,AL127,2),"")</f>
        <v>1.0000000000000009E-2</v>
      </c>
      <c r="AO127" s="87">
        <v>729.02289698127902</v>
      </c>
      <c r="AP127" s="76">
        <f t="shared" si="70"/>
        <v>0</v>
      </c>
      <c r="AQ127" s="76">
        <f t="shared" si="71"/>
        <v>1.0000000000000009E-2</v>
      </c>
      <c r="AR127" s="76">
        <v>120</v>
      </c>
      <c r="AS127" s="76">
        <f t="shared" si="72"/>
        <v>0</v>
      </c>
      <c r="AT127" s="76" t="str">
        <f t="shared" si="73"/>
        <v>Alta</v>
      </c>
      <c r="AU127" s="76">
        <v>140</v>
      </c>
      <c r="AV127" s="76">
        <f t="shared" si="74"/>
        <v>0</v>
      </c>
      <c r="AW127" s="76" t="str">
        <f t="shared" si="75"/>
        <v>Alta</v>
      </c>
    </row>
    <row r="128" spans="1:49" x14ac:dyDescent="0.2">
      <c r="C128" s="84"/>
      <c r="D128" s="84"/>
      <c r="E128" s="85"/>
      <c r="F128" s="43"/>
      <c r="G128" s="86" t="s">
        <v>226</v>
      </c>
      <c r="H128" s="76">
        <v>574.39</v>
      </c>
      <c r="I128" s="76">
        <f t="shared" si="52"/>
        <v>95.619947935190467</v>
      </c>
      <c r="J128" s="76" t="str">
        <f t="shared" si="53"/>
        <v>Baja</v>
      </c>
      <c r="K128" s="76">
        <v>7.4329687500000006</v>
      </c>
      <c r="L128" s="76">
        <f t="shared" si="54"/>
        <v>24.849708909888626</v>
      </c>
      <c r="M128" s="76">
        <f t="shared" si="55"/>
        <v>0.65</v>
      </c>
      <c r="N128" s="23">
        <v>7.09</v>
      </c>
      <c r="O128" s="76">
        <f t="shared" si="56"/>
        <v>31.373989713445994</v>
      </c>
      <c r="P128" s="76">
        <f>+IF(N128&lt;&gt;"",_xlfn.PERCENTRANK.EXC(N$8:N$124,N128,2),"")</f>
        <v>0.56000000000000005</v>
      </c>
      <c r="Q128" s="76">
        <v>1.404807692307692</v>
      </c>
      <c r="R128" s="76">
        <f t="shared" si="57"/>
        <v>6.5654617588714999</v>
      </c>
      <c r="S128" s="76">
        <f t="shared" si="58"/>
        <v>0.78</v>
      </c>
      <c r="T128" s="89">
        <v>74.035199999999989</v>
      </c>
      <c r="U128" s="76">
        <f t="shared" si="59"/>
        <v>75.317549426409556</v>
      </c>
      <c r="V128" s="76" t="str">
        <f t="shared" si="60"/>
        <v>Media</v>
      </c>
      <c r="W128" s="76">
        <v>2.9491206479901537</v>
      </c>
      <c r="X128" s="76">
        <f t="shared" si="61"/>
        <v>17.422508118565478</v>
      </c>
      <c r="Y128" s="76">
        <f t="shared" ref="Y128:Y131" si="79">+IF(W128&lt;&gt;"",_xlfn.PERCENTRANK.EXC(W$8:W$124,W128,2),"")</f>
        <v>0.63</v>
      </c>
      <c r="Z128" s="87">
        <v>29.563589743589741</v>
      </c>
      <c r="AA128" s="76">
        <f t="shared" si="62"/>
        <v>28.173135371522928</v>
      </c>
      <c r="AB128" s="76">
        <f t="shared" si="63"/>
        <v>0.67</v>
      </c>
      <c r="AC128" s="76">
        <v>2.4352358508230174</v>
      </c>
      <c r="AD128" s="76">
        <f t="shared" si="64"/>
        <v>97.730322086433645</v>
      </c>
      <c r="AE128" s="76">
        <f t="shared" si="65"/>
        <v>4.0000000000000036E-2</v>
      </c>
      <c r="AF128" s="76">
        <v>29.063492063492063</v>
      </c>
      <c r="AG128" s="76">
        <f t="shared" si="66"/>
        <v>51.51472585100904</v>
      </c>
      <c r="AH128" s="76">
        <f t="shared" si="67"/>
        <v>0.44</v>
      </c>
      <c r="AI128" s="76">
        <v>67.22031746031746</v>
      </c>
      <c r="AJ128" s="76">
        <f t="shared" si="68"/>
        <v>63.641047062099695</v>
      </c>
      <c r="AK128" s="76">
        <f t="shared" si="69"/>
        <v>0.38</v>
      </c>
      <c r="AL128" s="87">
        <v>8.5918855390079329</v>
      </c>
      <c r="AM128" s="76">
        <f t="shared" si="77"/>
        <v>85.718770019073702</v>
      </c>
      <c r="AN128" s="76">
        <f t="shared" si="78"/>
        <v>0.35</v>
      </c>
      <c r="AO128" s="87">
        <v>313.8220801610488</v>
      </c>
      <c r="AP128" s="76">
        <f t="shared" si="70"/>
        <v>61.257815490260342</v>
      </c>
      <c r="AQ128" s="76">
        <f t="shared" si="71"/>
        <v>0.45999999999999996</v>
      </c>
      <c r="AR128" s="76">
        <v>70.44</v>
      </c>
      <c r="AS128" s="76">
        <f t="shared" si="72"/>
        <v>55.06666666666667</v>
      </c>
      <c r="AT128" s="76" t="str">
        <f t="shared" si="73"/>
        <v>Media</v>
      </c>
      <c r="AU128" s="76">
        <v>88.48</v>
      </c>
      <c r="AV128" s="76">
        <f t="shared" si="74"/>
        <v>49.06666666666667</v>
      </c>
      <c r="AW128" s="76" t="str">
        <f t="shared" si="75"/>
        <v>Alta</v>
      </c>
    </row>
    <row r="129" spans="3:49" x14ac:dyDescent="0.2">
      <c r="C129" s="84"/>
      <c r="D129" s="84"/>
      <c r="E129" s="85"/>
      <c r="F129" s="43"/>
      <c r="G129" s="86" t="s">
        <v>227</v>
      </c>
      <c r="H129" s="76">
        <v>216.22</v>
      </c>
      <c r="I129" s="76">
        <f>+IF(H129&lt;&gt;"",(H$127-H129)*100/(H$127-H$126),"")</f>
        <v>99.388754085319789</v>
      </c>
      <c r="J129" s="76" t="str">
        <f t="shared" si="53"/>
        <v>Nula</v>
      </c>
      <c r="K129" s="76">
        <v>4.4325000000000001</v>
      </c>
      <c r="L129" s="76">
        <f t="shared" si="54"/>
        <v>14.723253459331758</v>
      </c>
      <c r="M129" s="76">
        <f t="shared" si="55"/>
        <v>0.25</v>
      </c>
      <c r="N129" s="23">
        <v>5.48</v>
      </c>
      <c r="O129" s="76">
        <f t="shared" si="56"/>
        <v>19.544452608376201</v>
      </c>
      <c r="P129" s="76">
        <f t="shared" si="76"/>
        <v>0.26</v>
      </c>
      <c r="Q129" s="76">
        <v>0.155</v>
      </c>
      <c r="R129" s="76">
        <f t="shared" si="57"/>
        <v>0.59694364851957982</v>
      </c>
      <c r="S129" s="76">
        <f t="shared" si="58"/>
        <v>0.25</v>
      </c>
      <c r="T129" s="89">
        <v>73.180000000000007</v>
      </c>
      <c r="U129" s="76">
        <f t="shared" si="59"/>
        <v>74.273858921161832</v>
      </c>
      <c r="V129" s="76" t="str">
        <f t="shared" si="60"/>
        <v>Media</v>
      </c>
      <c r="W129" s="76">
        <v>1.1578734645516164</v>
      </c>
      <c r="X129" s="76">
        <f>+IF(W129&lt;&gt;"",(W129-W$126)*100/(W$127-W$126),"")</f>
        <v>6.3623942663053743</v>
      </c>
      <c r="Y129" s="76">
        <f t="shared" si="79"/>
        <v>0.25</v>
      </c>
      <c r="Z129" s="87">
        <v>10.07</v>
      </c>
      <c r="AA129" s="76">
        <f t="shared" si="62"/>
        <v>9.4634801804395803</v>
      </c>
      <c r="AB129" s="76">
        <f t="shared" si="63"/>
        <v>0.25</v>
      </c>
      <c r="AC129" s="76">
        <v>1.0416666666666665</v>
      </c>
      <c r="AD129" s="76">
        <f t="shared" si="64"/>
        <v>99.607182940516267</v>
      </c>
      <c r="AE129" s="76">
        <f t="shared" si="65"/>
        <v>0.75</v>
      </c>
      <c r="AF129" s="76">
        <v>24.299999999999997</v>
      </c>
      <c r="AG129" s="76">
        <f t="shared" si="66"/>
        <v>37.463126843657811</v>
      </c>
      <c r="AH129" s="76">
        <f t="shared" si="67"/>
        <v>0.25</v>
      </c>
      <c r="AI129" s="76">
        <v>62.45</v>
      </c>
      <c r="AJ129" s="76">
        <f t="shared" si="68"/>
        <v>53.179824561403514</v>
      </c>
      <c r="AK129" s="76">
        <f t="shared" si="69"/>
        <v>0.25</v>
      </c>
      <c r="AL129" s="87">
        <v>3.5081154403854251</v>
      </c>
      <c r="AM129" s="76">
        <f t="shared" si="77"/>
        <v>94.168893058884066</v>
      </c>
      <c r="AN129" s="76">
        <f t="shared" si="78"/>
        <v>0.75</v>
      </c>
      <c r="AO129" s="87">
        <v>204.26171645205571</v>
      </c>
      <c r="AP129" s="76">
        <f t="shared" si="70"/>
        <v>77.422110629489723</v>
      </c>
      <c r="AQ129" s="76">
        <f t="shared" si="71"/>
        <v>0.75</v>
      </c>
      <c r="AR129" s="76">
        <v>52.5</v>
      </c>
      <c r="AS129" s="76">
        <f t="shared" si="72"/>
        <v>75</v>
      </c>
      <c r="AT129" s="76" t="str">
        <f t="shared" si="73"/>
        <v>Nula</v>
      </c>
      <c r="AU129" s="76">
        <v>67.5</v>
      </c>
      <c r="AV129" s="76">
        <f t="shared" si="74"/>
        <v>69.047619047619051</v>
      </c>
      <c r="AW129" s="76" t="str">
        <f t="shared" si="75"/>
        <v>Baja</v>
      </c>
    </row>
    <row r="130" spans="3:49" x14ac:dyDescent="0.2">
      <c r="C130" s="84"/>
      <c r="D130" s="84"/>
      <c r="E130" s="85"/>
      <c r="F130" s="43"/>
      <c r="G130" s="86" t="s">
        <v>228</v>
      </c>
      <c r="H130" s="76">
        <v>276.27</v>
      </c>
      <c r="I130" s="76">
        <f t="shared" si="52"/>
        <v>98.756884276806318</v>
      </c>
      <c r="J130" s="76" t="str">
        <f t="shared" si="53"/>
        <v>Nula</v>
      </c>
      <c r="K130" s="76">
        <v>6.23</v>
      </c>
      <c r="L130" s="76">
        <f t="shared" si="54"/>
        <v>20.789740128248397</v>
      </c>
      <c r="M130" s="76">
        <f t="shared" si="55"/>
        <v>0.5</v>
      </c>
      <c r="N130" s="23">
        <v>6.61</v>
      </c>
      <c r="O130" s="76">
        <f t="shared" si="56"/>
        <v>27.847171197648795</v>
      </c>
      <c r="P130" s="76">
        <f t="shared" si="76"/>
        <v>0.5</v>
      </c>
      <c r="Q130" s="76">
        <v>0.41000000000000003</v>
      </c>
      <c r="R130" s="76">
        <f t="shared" si="57"/>
        <v>1.8147086914995227</v>
      </c>
      <c r="S130" s="76">
        <f t="shared" si="58"/>
        <v>0.5</v>
      </c>
      <c r="T130" s="89">
        <v>81.77</v>
      </c>
      <c r="U130" s="76">
        <f t="shared" si="59"/>
        <v>84.75713937027092</v>
      </c>
      <c r="V130" s="76" t="str">
        <f t="shared" si="60"/>
        <v>Baja</v>
      </c>
      <c r="W130" s="76">
        <v>2.1491806797541368</v>
      </c>
      <c r="X130" s="76">
        <f t="shared" si="61"/>
        <v>12.483252830146903</v>
      </c>
      <c r="Y130" s="76">
        <f t="shared" si="79"/>
        <v>0.49</v>
      </c>
      <c r="Z130" s="87">
        <v>18.66</v>
      </c>
      <c r="AA130" s="76">
        <f t="shared" si="62"/>
        <v>17.708033400518282</v>
      </c>
      <c r="AB130" s="76">
        <f t="shared" si="63"/>
        <v>0.5</v>
      </c>
      <c r="AC130" s="76">
        <v>1.25</v>
      </c>
      <c r="AD130" s="76">
        <f t="shared" si="64"/>
        <v>99.326599326599322</v>
      </c>
      <c r="AE130" s="76">
        <f t="shared" si="65"/>
        <v>0.61</v>
      </c>
      <c r="AF130" s="76">
        <v>30.1</v>
      </c>
      <c r="AG130" s="76">
        <f t="shared" si="66"/>
        <v>54.572271386430678</v>
      </c>
      <c r="AH130" s="76">
        <f t="shared" si="67"/>
        <v>0.5</v>
      </c>
      <c r="AI130" s="76">
        <v>69.900000000000006</v>
      </c>
      <c r="AJ130" s="76">
        <f t="shared" si="68"/>
        <v>69.517543859649138</v>
      </c>
      <c r="AK130" s="76">
        <f t="shared" si="69"/>
        <v>0.5</v>
      </c>
      <c r="AL130" s="87">
        <v>6.1840050708841572</v>
      </c>
      <c r="AM130" s="76">
        <f t="shared" si="77"/>
        <v>89.72109227717803</v>
      </c>
      <c r="AN130" s="76">
        <f t="shared" si="78"/>
        <v>0.5</v>
      </c>
      <c r="AO130" s="87">
        <v>296.40310822718897</v>
      </c>
      <c r="AP130" s="76">
        <f t="shared" si="70"/>
        <v>63.827772305196973</v>
      </c>
      <c r="AQ130" s="76">
        <f t="shared" si="71"/>
        <v>0.5</v>
      </c>
      <c r="AR130" s="76">
        <v>75</v>
      </c>
      <c r="AS130" s="76">
        <f t="shared" si="72"/>
        <v>50</v>
      </c>
      <c r="AT130" s="76" t="str">
        <f t="shared" si="73"/>
        <v>Media</v>
      </c>
      <c r="AU130" s="76">
        <v>90</v>
      </c>
      <c r="AV130" s="76">
        <f t="shared" si="74"/>
        <v>47.61904761904762</v>
      </c>
      <c r="AW130" s="76" t="str">
        <f t="shared" si="75"/>
        <v>Alta</v>
      </c>
    </row>
    <row r="131" spans="3:49" x14ac:dyDescent="0.2">
      <c r="C131" s="84"/>
      <c r="D131" s="84"/>
      <c r="E131" s="85"/>
      <c r="F131" s="43"/>
      <c r="G131" s="86" t="s">
        <v>229</v>
      </c>
      <c r="H131" s="76">
        <v>420.85</v>
      </c>
      <c r="I131" s="76">
        <f t="shared" si="52"/>
        <v>97.235556434760085</v>
      </c>
      <c r="J131" s="76" t="str">
        <f t="shared" si="53"/>
        <v>Baja</v>
      </c>
      <c r="K131" s="76">
        <v>8.2725000000000009</v>
      </c>
      <c r="L131" s="76">
        <f t="shared" si="54"/>
        <v>27.683091461356735</v>
      </c>
      <c r="M131" s="76">
        <f t="shared" si="55"/>
        <v>0.74</v>
      </c>
      <c r="N131" s="23">
        <v>7.88</v>
      </c>
      <c r="O131" s="76">
        <f t="shared" si="56"/>
        <v>37.178545187362239</v>
      </c>
      <c r="P131" s="76">
        <f t="shared" si="76"/>
        <v>0.73</v>
      </c>
      <c r="Q131" s="76">
        <v>1.0225</v>
      </c>
      <c r="R131" s="76">
        <f t="shared" si="57"/>
        <v>4.7397325692454642</v>
      </c>
      <c r="S131" s="76">
        <f t="shared" si="58"/>
        <v>0.74</v>
      </c>
      <c r="T131" s="89">
        <v>88.87</v>
      </c>
      <c r="U131" s="76">
        <f t="shared" si="59"/>
        <v>93.42201610934832</v>
      </c>
      <c r="V131" s="76" t="str">
        <f t="shared" si="60"/>
        <v>Baja</v>
      </c>
      <c r="W131" s="76">
        <v>4.1842896182006521</v>
      </c>
      <c r="X131" s="76">
        <f t="shared" si="61"/>
        <v>25.049099000948704</v>
      </c>
      <c r="Y131" s="76">
        <f t="shared" si="79"/>
        <v>0.74</v>
      </c>
      <c r="Z131" s="87">
        <v>39.700000000000003</v>
      </c>
      <c r="AA131" s="76">
        <f t="shared" si="62"/>
        <v>37.90190997216623</v>
      </c>
      <c r="AB131" s="76">
        <f t="shared" si="63"/>
        <v>0.74</v>
      </c>
      <c r="AC131" s="76">
        <v>1.5</v>
      </c>
      <c r="AD131" s="76">
        <f t="shared" si="64"/>
        <v>98.98989898989899</v>
      </c>
      <c r="AE131" s="76">
        <f t="shared" si="65"/>
        <v>0.29000000000000004</v>
      </c>
      <c r="AF131" s="76">
        <v>33.4</v>
      </c>
      <c r="AG131" s="76">
        <f t="shared" si="66"/>
        <v>64.306784660766951</v>
      </c>
      <c r="AH131" s="76">
        <f t="shared" si="67"/>
        <v>0.74</v>
      </c>
      <c r="AI131" s="76">
        <v>74.05</v>
      </c>
      <c r="AJ131" s="76">
        <f t="shared" si="68"/>
        <v>78.618421052631575</v>
      </c>
      <c r="AK131" s="76">
        <f t="shared" si="69"/>
        <v>0.74</v>
      </c>
      <c r="AL131" s="87">
        <v>10.362801687064115</v>
      </c>
      <c r="AM131" s="76">
        <f t="shared" si="77"/>
        <v>82.775194866389953</v>
      </c>
      <c r="AN131" s="76">
        <f t="shared" si="78"/>
        <v>0.26</v>
      </c>
      <c r="AO131" s="87">
        <v>396.84987559887315</v>
      </c>
      <c r="AP131" s="76">
        <f t="shared" si="70"/>
        <v>49.008077128846047</v>
      </c>
      <c r="AQ131" s="76">
        <f t="shared" si="71"/>
        <v>0.26</v>
      </c>
      <c r="AR131" s="76">
        <v>87.5</v>
      </c>
      <c r="AS131" s="76">
        <f t="shared" si="72"/>
        <v>36.111111111111114</v>
      </c>
      <c r="AT131" s="76" t="str">
        <f t="shared" si="73"/>
        <v>Alta</v>
      </c>
      <c r="AU131" s="76">
        <v>107.5</v>
      </c>
      <c r="AV131" s="76">
        <f t="shared" si="74"/>
        <v>30.952380952380953</v>
      </c>
      <c r="AW131" s="76" t="str">
        <f t="shared" si="75"/>
        <v>Alta</v>
      </c>
    </row>
    <row r="132" spans="3:49" x14ac:dyDescent="0.2">
      <c r="G132" s="86" t="s">
        <v>230</v>
      </c>
      <c r="H132" s="76">
        <f>STDEV(H8:H124)</f>
        <v>1120.6514183036359</v>
      </c>
      <c r="I132" s="76"/>
      <c r="J132" s="76" t="str">
        <f t="shared" si="53"/>
        <v/>
      </c>
      <c r="K132" s="76">
        <v>5.5330836661079692</v>
      </c>
      <c r="L132" s="76"/>
      <c r="M132" s="76"/>
      <c r="N132" s="23">
        <v>2.66</v>
      </c>
      <c r="O132" s="76"/>
      <c r="P132" s="76"/>
      <c r="Q132" s="76">
        <v>3.1614965991767785</v>
      </c>
      <c r="R132" s="76"/>
      <c r="S132" s="76"/>
      <c r="T132" s="89">
        <v>24.805168668377732</v>
      </c>
      <c r="U132" s="76"/>
      <c r="V132" s="76" t="str">
        <f t="shared" si="60"/>
        <v/>
      </c>
      <c r="W132" s="76">
        <v>2.7153831462354785</v>
      </c>
      <c r="X132" s="76"/>
      <c r="Y132" s="76"/>
      <c r="Z132" s="87">
        <v>26.626316106747574</v>
      </c>
      <c r="AA132" s="76"/>
      <c r="AB132" s="76"/>
      <c r="AC132" s="76">
        <v>9.2938045930462216</v>
      </c>
      <c r="AD132" s="76"/>
      <c r="AE132" s="76"/>
      <c r="AF132" s="76">
        <v>6.4820919957267771</v>
      </c>
      <c r="AG132" s="76"/>
      <c r="AH132" s="76"/>
      <c r="AI132" s="76">
        <v>9.9244777173466012</v>
      </c>
      <c r="AJ132" s="76"/>
      <c r="AK132" s="76"/>
      <c r="AL132" s="87">
        <v>9.5014272120985179</v>
      </c>
      <c r="AM132" s="76"/>
      <c r="AN132" s="76"/>
      <c r="AO132" s="87">
        <v>144.69215545647722</v>
      </c>
      <c r="AP132" s="76"/>
      <c r="AQ132" s="76"/>
      <c r="AR132" s="76">
        <v>20.49</v>
      </c>
      <c r="AS132" s="76"/>
      <c r="AT132" s="76" t="str">
        <f t="shared" si="73"/>
        <v/>
      </c>
      <c r="AU132" s="76">
        <v>26.33</v>
      </c>
      <c r="AV132" s="76"/>
      <c r="AW132" s="76" t="str">
        <f>+IF(AND(AV132&lt;&gt;"",AV132&gt;=AW$6),"Nula",IF(AND(AV132&lt;&gt;"",AV132&lt;AW$6,AV132&gt;AW$6-(_xlfn.STDEV.S(AV$8:AV$124)/2)),"Baja",IF(AND(AV132&lt;&gt;"",AV132&lt;AW$6-(_xlfn.STDEV.S(AV$8:AV$124)/2),AV132&gt;AW$6-(_xlfn.STDEV.S(AV$8:AV$124))),"Media",IF(AND(AV132&lt;&gt;"",AV132&lt;AW$6-(_xlfn.STDEV.S(AV$8:AV$124))),"Alta",""))))</f>
        <v/>
      </c>
    </row>
    <row r="133" spans="3:49" x14ac:dyDescent="0.2">
      <c r="G133" s="82"/>
      <c r="H133" s="82"/>
      <c r="I133" s="82"/>
      <c r="J133" s="82"/>
      <c r="K133" s="82"/>
      <c r="L133" s="82"/>
      <c r="M133" s="82"/>
      <c r="N133" s="27"/>
      <c r="O133" s="82"/>
      <c r="P133" s="82"/>
      <c r="Q133" s="82"/>
      <c r="R133" s="82"/>
      <c r="S133" s="82"/>
      <c r="T133" s="91"/>
      <c r="U133" s="82"/>
      <c r="V133" s="82"/>
      <c r="W133" s="82"/>
      <c r="X133" s="82"/>
      <c r="Y133" s="82"/>
      <c r="Z133" s="83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3"/>
      <c r="AM133" s="82"/>
      <c r="AN133" s="82"/>
      <c r="AO133" s="83"/>
      <c r="AP133" s="82"/>
      <c r="AQ133" s="82"/>
      <c r="AR133" s="82"/>
      <c r="AS133" s="82"/>
      <c r="AT133" s="82"/>
      <c r="AU133" s="82"/>
      <c r="AV133" s="82"/>
      <c r="AW133" s="82"/>
    </row>
    <row r="134" spans="3:49" s="7" customFormat="1" x14ac:dyDescent="0.2">
      <c r="D134" s="5" t="s">
        <v>45</v>
      </c>
      <c r="E134" s="5" t="s">
        <v>47</v>
      </c>
      <c r="F134" s="5" t="s">
        <v>48</v>
      </c>
      <c r="G134" s="5" t="s">
        <v>49</v>
      </c>
      <c r="AH134" s="82"/>
    </row>
    <row r="135" spans="3:49" s="7" customFormat="1" x14ac:dyDescent="0.2">
      <c r="D135" s="92" t="s">
        <v>59</v>
      </c>
      <c r="E135" s="28" t="s">
        <v>61</v>
      </c>
      <c r="F135" s="92" t="s">
        <v>62</v>
      </c>
      <c r="G135" s="25">
        <v>1001</v>
      </c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135"/>
      <c r="T135" s="2">
        <v>92.17</v>
      </c>
      <c r="U135" s="87">
        <f t="shared" si="59"/>
        <v>97.449353185257493</v>
      </c>
      <c r="V135" s="87" t="str">
        <f t="shared" ref="V135:V169" si="80">+IF(AND(U135&lt;&gt;"",U135&gt;=V$6),"Nula",IF(AND(U135&lt;&gt;"",U135&lt;V$6,U135&gt;V$6-(_xlfn.STDEV.S(U$135:U$169)/2)),"Baja",IF(AND(U135&lt;&gt;"",U135&lt;V$6-(_xlfn.STDEV.S(U$135:U$169)/2),U135&gt;V$6-(_xlfn.STDEV.S(U$135:U$169))),"Media",IF(AND(U135&lt;&gt;"",U135&lt;V$6-(_xlfn.STDEV.S(U$135:U$169))),"Alta",""))))</f>
        <v>Nula</v>
      </c>
      <c r="W135" s="34"/>
      <c r="X135" s="34"/>
      <c r="Y135" s="34"/>
      <c r="Z135" s="2"/>
      <c r="AA135" s="87"/>
      <c r="AB135" s="87"/>
      <c r="AC135" s="2"/>
      <c r="AD135" s="87"/>
      <c r="AE135" s="87"/>
      <c r="AF135" s="34"/>
      <c r="AG135" s="34"/>
      <c r="AH135" s="34"/>
      <c r="AI135" s="2"/>
      <c r="AJ135" s="2"/>
      <c r="AK135" s="2"/>
      <c r="AL135" s="34"/>
      <c r="AM135" s="34"/>
      <c r="AN135" s="34"/>
      <c r="AO135" s="68"/>
      <c r="AP135" s="68"/>
      <c r="AQ135" s="68"/>
      <c r="AR135" s="34"/>
      <c r="AS135" s="34"/>
      <c r="AT135" s="34"/>
      <c r="AU135" s="34"/>
      <c r="AV135" s="34"/>
      <c r="AW135" s="34"/>
    </row>
    <row r="136" spans="3:49" s="7" customFormat="1" x14ac:dyDescent="0.2">
      <c r="D136" s="92" t="s">
        <v>64</v>
      </c>
      <c r="E136" s="28" t="s">
        <v>61</v>
      </c>
      <c r="F136" s="92" t="s">
        <v>64</v>
      </c>
      <c r="G136" s="25">
        <v>2101</v>
      </c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136"/>
      <c r="S136" s="135"/>
      <c r="T136" s="2">
        <v>80.39</v>
      </c>
      <c r="U136" s="87">
        <f t="shared" si="59"/>
        <v>83.072980229436169</v>
      </c>
      <c r="V136" s="87" t="str">
        <f t="shared" si="80"/>
        <v>Baja</v>
      </c>
      <c r="W136" s="34"/>
      <c r="X136" s="34"/>
      <c r="Y136" s="34"/>
      <c r="Z136" s="2"/>
      <c r="AA136" s="87"/>
      <c r="AB136" s="87"/>
      <c r="AC136" s="2"/>
      <c r="AD136" s="87"/>
      <c r="AE136" s="87"/>
      <c r="AF136" s="34"/>
      <c r="AG136" s="34"/>
      <c r="AH136" s="34"/>
      <c r="AI136" s="2"/>
      <c r="AJ136" s="2"/>
      <c r="AK136" s="2"/>
      <c r="AL136" s="34"/>
      <c r="AM136" s="34"/>
      <c r="AN136" s="34"/>
      <c r="AO136" s="68"/>
      <c r="AP136" s="68"/>
      <c r="AQ136" s="68"/>
      <c r="AR136" s="34"/>
      <c r="AS136" s="34"/>
      <c r="AT136" s="34"/>
      <c r="AU136" s="34"/>
      <c r="AV136" s="34"/>
      <c r="AW136" s="34"/>
    </row>
    <row r="137" spans="3:49" s="7" customFormat="1" x14ac:dyDescent="0.2">
      <c r="D137" s="92" t="s">
        <v>64</v>
      </c>
      <c r="E137" s="28" t="s">
        <v>61</v>
      </c>
      <c r="F137" s="92" t="s">
        <v>66</v>
      </c>
      <c r="G137" s="25">
        <v>2201</v>
      </c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136"/>
      <c r="S137" s="135"/>
      <c r="T137" s="2">
        <v>69.48</v>
      </c>
      <c r="U137" s="87">
        <f t="shared" si="59"/>
        <v>69.758359775445456</v>
      </c>
      <c r="V137" s="87" t="str">
        <f t="shared" si="80"/>
        <v>Media</v>
      </c>
      <c r="W137" s="34"/>
      <c r="X137" s="34"/>
      <c r="Y137" s="34"/>
      <c r="Z137" s="2"/>
      <c r="AA137" s="87"/>
      <c r="AB137" s="87"/>
      <c r="AC137" s="2"/>
      <c r="AD137" s="87"/>
      <c r="AE137" s="87"/>
      <c r="AF137" s="34"/>
      <c r="AG137" s="34"/>
      <c r="AH137" s="34"/>
      <c r="AI137" s="2"/>
      <c r="AJ137" s="2"/>
      <c r="AK137" s="2"/>
      <c r="AL137" s="34"/>
      <c r="AM137" s="34"/>
      <c r="AN137" s="34"/>
      <c r="AO137" s="68"/>
      <c r="AP137" s="68"/>
      <c r="AQ137" s="68"/>
      <c r="AR137" s="34"/>
      <c r="AS137" s="34"/>
      <c r="AT137" s="34"/>
      <c r="AU137" s="34"/>
      <c r="AV137" s="34"/>
      <c r="AW137" s="34"/>
    </row>
    <row r="138" spans="3:49" s="7" customFormat="1" x14ac:dyDescent="0.2">
      <c r="D138" s="92" t="s">
        <v>67</v>
      </c>
      <c r="E138" s="28" t="s">
        <v>61</v>
      </c>
      <c r="F138" s="92" t="s">
        <v>69</v>
      </c>
      <c r="G138" s="25">
        <v>3001</v>
      </c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136"/>
      <c r="S138" s="135"/>
      <c r="T138" s="2">
        <v>88.76</v>
      </c>
      <c r="U138" s="87">
        <f t="shared" si="59"/>
        <v>93.28777154015134</v>
      </c>
      <c r="V138" s="87" t="str">
        <f t="shared" si="80"/>
        <v>Baja</v>
      </c>
      <c r="W138" s="34"/>
      <c r="X138" s="34"/>
      <c r="Y138" s="34"/>
      <c r="Z138" s="2"/>
      <c r="AA138" s="87"/>
      <c r="AB138" s="87"/>
      <c r="AC138" s="2"/>
      <c r="AD138" s="87"/>
      <c r="AE138" s="87"/>
      <c r="AF138" s="34"/>
      <c r="AG138" s="34"/>
      <c r="AH138" s="34"/>
      <c r="AI138" s="2"/>
      <c r="AJ138" s="2"/>
      <c r="AK138" s="2"/>
      <c r="AL138" s="34"/>
      <c r="AM138" s="34"/>
      <c r="AN138" s="34"/>
      <c r="AO138" s="68"/>
      <c r="AP138" s="68"/>
      <c r="AQ138" s="68"/>
      <c r="AR138" s="34"/>
      <c r="AS138" s="34"/>
      <c r="AT138" s="34"/>
      <c r="AU138" s="34"/>
      <c r="AV138" s="34"/>
      <c r="AW138" s="34"/>
    </row>
    <row r="139" spans="3:49" s="7" customFormat="1" x14ac:dyDescent="0.2">
      <c r="D139" s="92" t="s">
        <v>67</v>
      </c>
      <c r="E139" s="28" t="s">
        <v>61</v>
      </c>
      <c r="F139" s="93" t="s">
        <v>72</v>
      </c>
      <c r="G139" s="25">
        <v>3301</v>
      </c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136"/>
      <c r="S139" s="135"/>
      <c r="T139" s="2"/>
      <c r="U139" s="87" t="str">
        <f t="shared" si="59"/>
        <v/>
      </c>
      <c r="V139" s="87" t="str">
        <f t="shared" si="80"/>
        <v/>
      </c>
      <c r="W139" s="34"/>
      <c r="X139" s="34"/>
      <c r="Y139" s="34"/>
      <c r="Z139" s="2"/>
      <c r="AA139" s="87"/>
      <c r="AB139" s="87"/>
      <c r="AC139" s="2"/>
      <c r="AD139" s="87"/>
      <c r="AE139" s="87"/>
      <c r="AF139" s="34"/>
      <c r="AG139" s="34"/>
      <c r="AH139" s="34"/>
      <c r="AI139" s="2"/>
      <c r="AJ139" s="2"/>
      <c r="AK139" s="2"/>
      <c r="AL139" s="34"/>
      <c r="AM139" s="34"/>
      <c r="AN139" s="34"/>
      <c r="AO139" s="68"/>
      <c r="AP139" s="68"/>
      <c r="AQ139" s="68"/>
      <c r="AR139" s="34"/>
      <c r="AS139" s="34"/>
      <c r="AT139" s="34"/>
      <c r="AU139" s="34"/>
      <c r="AV139" s="34"/>
      <c r="AW139" s="34"/>
    </row>
    <row r="140" spans="3:49" s="7" customFormat="1" x14ac:dyDescent="0.2">
      <c r="D140" s="92" t="s">
        <v>73</v>
      </c>
      <c r="E140" s="28" t="s">
        <v>61</v>
      </c>
      <c r="F140" s="92" t="s">
        <v>75</v>
      </c>
      <c r="G140" s="25">
        <v>4001</v>
      </c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136"/>
      <c r="S140" s="135"/>
      <c r="T140" s="2">
        <v>80.81</v>
      </c>
      <c r="U140" s="87">
        <f t="shared" si="59"/>
        <v>83.585550402733716</v>
      </c>
      <c r="V140" s="87" t="str">
        <f t="shared" si="80"/>
        <v>Baja</v>
      </c>
      <c r="W140" s="34"/>
      <c r="X140" s="87"/>
      <c r="Y140" s="87"/>
      <c r="Z140" s="87"/>
      <c r="AA140" s="87"/>
      <c r="AB140" s="87"/>
      <c r="AC140" s="87"/>
      <c r="AD140" s="87"/>
      <c r="AE140" s="87"/>
      <c r="AF140" s="34"/>
      <c r="AG140" s="34"/>
      <c r="AH140" s="34"/>
      <c r="AI140" s="2"/>
      <c r="AJ140" s="2"/>
      <c r="AK140" s="2"/>
      <c r="AL140" s="34"/>
      <c r="AM140" s="34"/>
      <c r="AN140" s="34"/>
      <c r="AO140" s="68"/>
      <c r="AP140" s="68"/>
      <c r="AQ140" s="68"/>
      <c r="AR140" s="34"/>
      <c r="AS140" s="34"/>
      <c r="AT140" s="34"/>
      <c r="AU140" s="34"/>
      <c r="AV140" s="34"/>
      <c r="AW140" s="34"/>
    </row>
    <row r="141" spans="3:49" s="7" customFormat="1" x14ac:dyDescent="0.2">
      <c r="D141" s="92" t="s">
        <v>73</v>
      </c>
      <c r="E141" s="28" t="s">
        <v>61</v>
      </c>
      <c r="F141" s="92" t="s">
        <v>78</v>
      </c>
      <c r="G141" s="25">
        <v>4301</v>
      </c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136"/>
      <c r="S141" s="135"/>
      <c r="T141" s="2">
        <v>73.180000000000007</v>
      </c>
      <c r="U141" s="87">
        <f t="shared" si="59"/>
        <v>74.273858921161832</v>
      </c>
      <c r="V141" s="87" t="str">
        <f t="shared" si="80"/>
        <v>Media</v>
      </c>
      <c r="W141" s="34"/>
      <c r="X141" s="34"/>
      <c r="Y141" s="34"/>
      <c r="Z141" s="2"/>
      <c r="AA141" s="87"/>
      <c r="AB141" s="87"/>
      <c r="AC141" s="2"/>
      <c r="AD141" s="87"/>
      <c r="AE141" s="87"/>
      <c r="AF141" s="34"/>
      <c r="AG141" s="34"/>
      <c r="AH141" s="34"/>
      <c r="AI141" s="2"/>
      <c r="AJ141" s="2"/>
      <c r="AK141" s="2"/>
      <c r="AL141" s="34"/>
      <c r="AM141" s="34"/>
      <c r="AN141" s="34"/>
      <c r="AO141" s="68"/>
      <c r="AP141" s="68"/>
      <c r="AQ141" s="68"/>
      <c r="AR141" s="34"/>
      <c r="AS141" s="34"/>
      <c r="AT141" s="34"/>
      <c r="AU141" s="34"/>
      <c r="AV141" s="34"/>
      <c r="AW141" s="34"/>
    </row>
    <row r="142" spans="3:49" s="7" customFormat="1" x14ac:dyDescent="0.2">
      <c r="D142" s="92" t="s">
        <v>79</v>
      </c>
      <c r="E142" s="28" t="s">
        <v>80</v>
      </c>
      <c r="F142" s="92" t="s">
        <v>80</v>
      </c>
      <c r="G142" s="25">
        <v>5001</v>
      </c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136"/>
      <c r="S142" s="135"/>
      <c r="T142" s="2">
        <v>86.41</v>
      </c>
      <c r="U142" s="87">
        <f t="shared" si="59"/>
        <v>90.41981938003417</v>
      </c>
      <c r="V142" s="87" t="str">
        <f t="shared" si="80"/>
        <v>Baja</v>
      </c>
      <c r="W142" s="34"/>
      <c r="X142" s="34"/>
      <c r="Y142" s="34"/>
      <c r="Z142" s="2"/>
      <c r="AA142" s="87"/>
      <c r="AB142" s="87"/>
      <c r="AC142" s="2"/>
      <c r="AD142" s="87"/>
      <c r="AE142" s="87"/>
      <c r="AF142" s="34"/>
      <c r="AG142" s="34"/>
      <c r="AH142" s="34"/>
      <c r="AI142" s="2"/>
      <c r="AJ142" s="2"/>
      <c r="AK142" s="2"/>
      <c r="AL142" s="34"/>
      <c r="AM142" s="34"/>
      <c r="AN142" s="34"/>
      <c r="AO142" s="68"/>
      <c r="AP142" s="68"/>
      <c r="AQ142" s="68"/>
      <c r="AR142" s="34"/>
      <c r="AS142" s="34"/>
      <c r="AT142" s="34"/>
      <c r="AU142" s="34"/>
      <c r="AV142" s="34"/>
      <c r="AW142" s="34"/>
    </row>
    <row r="143" spans="3:49" s="7" customFormat="1" x14ac:dyDescent="0.2">
      <c r="D143" s="92" t="s">
        <v>79</v>
      </c>
      <c r="E143" s="28" t="s">
        <v>61</v>
      </c>
      <c r="F143" s="93" t="s">
        <v>88</v>
      </c>
      <c r="G143" s="25">
        <v>5301</v>
      </c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136"/>
      <c r="S143" s="135"/>
      <c r="T143" s="2">
        <v>12.78</v>
      </c>
      <c r="U143" s="87">
        <f t="shared" si="59"/>
        <v>0.56138638027825127</v>
      </c>
      <c r="V143" s="87" t="str">
        <f t="shared" si="80"/>
        <v>Alta</v>
      </c>
      <c r="W143" s="34"/>
      <c r="X143" s="34"/>
      <c r="Y143" s="34"/>
      <c r="Z143" s="2"/>
      <c r="AA143" s="87"/>
      <c r="AB143" s="87"/>
      <c r="AC143" s="2"/>
      <c r="AD143" s="87"/>
      <c r="AE143" s="87"/>
      <c r="AF143" s="34"/>
      <c r="AG143" s="34"/>
      <c r="AH143" s="34"/>
      <c r="AI143" s="2"/>
      <c r="AJ143" s="2"/>
      <c r="AK143" s="2"/>
      <c r="AL143" s="34"/>
      <c r="AM143" s="34"/>
      <c r="AN143" s="34"/>
      <c r="AO143" s="68"/>
      <c r="AP143" s="68"/>
      <c r="AQ143" s="68"/>
      <c r="AR143" s="34"/>
      <c r="AS143" s="34"/>
      <c r="AT143" s="34"/>
      <c r="AU143" s="34"/>
      <c r="AV143" s="34"/>
      <c r="AW143" s="34"/>
    </row>
    <row r="144" spans="3:49" s="7" customFormat="1" x14ac:dyDescent="0.2">
      <c r="D144" s="92" t="s">
        <v>79</v>
      </c>
      <c r="E144" s="28" t="s">
        <v>61</v>
      </c>
      <c r="F144" s="93" t="s">
        <v>91</v>
      </c>
      <c r="G144" s="25">
        <v>5501</v>
      </c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136"/>
      <c r="S144" s="135"/>
      <c r="T144" s="2">
        <v>50.2</v>
      </c>
      <c r="U144" s="87">
        <f t="shared" si="59"/>
        <v>46.228948010739572</v>
      </c>
      <c r="V144" s="87" t="str">
        <f t="shared" si="80"/>
        <v>Alta</v>
      </c>
      <c r="W144" s="34"/>
      <c r="X144" s="34"/>
      <c r="Y144" s="34"/>
      <c r="Z144" s="2"/>
      <c r="AA144" s="87"/>
      <c r="AB144" s="87"/>
      <c r="AC144" s="2"/>
      <c r="AD144" s="87"/>
      <c r="AE144" s="87"/>
      <c r="AF144" s="34"/>
      <c r="AG144" s="34"/>
      <c r="AH144" s="34"/>
      <c r="AI144" s="2"/>
      <c r="AJ144" s="2"/>
      <c r="AK144" s="2"/>
      <c r="AL144" s="87"/>
      <c r="AM144" s="87"/>
      <c r="AN144" s="87"/>
      <c r="AO144" s="87"/>
      <c r="AP144" s="87"/>
      <c r="AQ144" s="87"/>
      <c r="AR144" s="87"/>
      <c r="AS144" s="34"/>
      <c r="AT144" s="34"/>
      <c r="AU144" s="34"/>
      <c r="AV144" s="34"/>
      <c r="AW144" s="34"/>
    </row>
    <row r="145" spans="4:49" s="7" customFormat="1" x14ac:dyDescent="0.2">
      <c r="D145" s="92" t="s">
        <v>79</v>
      </c>
      <c r="E145" s="28" t="s">
        <v>61</v>
      </c>
      <c r="F145" s="92" t="s">
        <v>97</v>
      </c>
      <c r="G145" s="25">
        <v>5601</v>
      </c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136"/>
      <c r="S145" s="135"/>
      <c r="T145" s="2"/>
      <c r="U145" s="87" t="str">
        <f t="shared" si="59"/>
        <v/>
      </c>
      <c r="V145" s="87" t="str">
        <f t="shared" si="80"/>
        <v/>
      </c>
      <c r="W145" s="34"/>
      <c r="X145" s="34"/>
      <c r="Y145" s="34"/>
      <c r="Z145" s="2"/>
      <c r="AA145" s="87"/>
      <c r="AB145" s="87"/>
      <c r="AC145" s="2"/>
      <c r="AD145" s="87"/>
      <c r="AE145" s="87"/>
      <c r="AF145" s="34"/>
      <c r="AG145" s="34"/>
      <c r="AH145" s="34"/>
      <c r="AI145" s="2"/>
      <c r="AJ145" s="2"/>
      <c r="AK145" s="2"/>
      <c r="AL145" s="34"/>
      <c r="AM145" s="34"/>
      <c r="AN145" s="34"/>
      <c r="AO145" s="68"/>
      <c r="AP145" s="68"/>
      <c r="AQ145" s="68"/>
      <c r="AR145" s="34"/>
      <c r="AS145" s="34"/>
      <c r="AT145" s="34"/>
      <c r="AU145" s="34"/>
      <c r="AV145" s="34"/>
      <c r="AW145" s="34"/>
    </row>
    <row r="146" spans="4:49" s="7" customFormat="1" x14ac:dyDescent="0.2">
      <c r="D146" s="92" t="s">
        <v>79</v>
      </c>
      <c r="E146" s="28" t="s">
        <v>61</v>
      </c>
      <c r="F146" s="93" t="s">
        <v>101</v>
      </c>
      <c r="G146" s="25">
        <v>5701</v>
      </c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136"/>
      <c r="S146" s="135"/>
      <c r="T146" s="2">
        <v>15</v>
      </c>
      <c r="U146" s="87">
        <f t="shared" si="59"/>
        <v>3.270685867708079</v>
      </c>
      <c r="V146" s="87" t="str">
        <f t="shared" si="80"/>
        <v>Alta</v>
      </c>
      <c r="W146" s="34"/>
      <c r="X146" s="34"/>
      <c r="Y146" s="34"/>
      <c r="Z146" s="2"/>
      <c r="AA146" s="87"/>
      <c r="AB146" s="87"/>
      <c r="AC146" s="2"/>
      <c r="AD146" s="87"/>
      <c r="AE146" s="87"/>
      <c r="AF146" s="34"/>
      <c r="AG146" s="34"/>
      <c r="AH146" s="34"/>
      <c r="AI146" s="2"/>
      <c r="AJ146" s="2"/>
      <c r="AK146" s="2"/>
      <c r="AL146" s="34"/>
      <c r="AM146" s="34"/>
      <c r="AN146" s="34"/>
      <c r="AO146" s="68"/>
      <c r="AP146" s="68"/>
      <c r="AQ146" s="68"/>
      <c r="AR146" s="34"/>
      <c r="AS146" s="34"/>
      <c r="AT146" s="34"/>
      <c r="AU146" s="34"/>
      <c r="AV146" s="34"/>
      <c r="AW146" s="34"/>
    </row>
    <row r="147" spans="4:49" s="7" customFormat="1" x14ac:dyDescent="0.2">
      <c r="D147" s="92" t="s">
        <v>107</v>
      </c>
      <c r="E147" s="28" t="s">
        <v>61</v>
      </c>
      <c r="F147" s="92" t="s">
        <v>109</v>
      </c>
      <c r="G147" s="25">
        <v>6001</v>
      </c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136"/>
      <c r="S147" s="135"/>
      <c r="T147" s="2">
        <v>76.31</v>
      </c>
      <c r="U147" s="87">
        <f t="shared" si="59"/>
        <v>78.093727117402977</v>
      </c>
      <c r="V147" s="87" t="str">
        <f t="shared" si="80"/>
        <v>Media</v>
      </c>
      <c r="W147" s="34"/>
      <c r="X147" s="34"/>
      <c r="Y147" s="34"/>
      <c r="Z147" s="2"/>
      <c r="AA147" s="87"/>
      <c r="AB147" s="87"/>
      <c r="AC147" s="2"/>
      <c r="AD147" s="87"/>
      <c r="AE147" s="87"/>
      <c r="AF147" s="34"/>
      <c r="AG147" s="34"/>
      <c r="AH147" s="34"/>
      <c r="AI147" s="2"/>
      <c r="AJ147" s="2"/>
      <c r="AK147" s="2"/>
      <c r="AL147" s="34"/>
      <c r="AM147" s="34"/>
      <c r="AN147" s="34"/>
      <c r="AO147" s="68"/>
      <c r="AP147" s="68"/>
      <c r="AQ147" s="68"/>
      <c r="AR147" s="34"/>
      <c r="AS147" s="34"/>
      <c r="AT147" s="34"/>
      <c r="AU147" s="34"/>
      <c r="AV147" s="34"/>
      <c r="AW147" s="34"/>
    </row>
    <row r="148" spans="4:49" s="7" customFormat="1" x14ac:dyDescent="0.2">
      <c r="D148" s="92" t="s">
        <v>107</v>
      </c>
      <c r="E148" s="28" t="s">
        <v>61</v>
      </c>
      <c r="F148" s="93" t="s">
        <v>112</v>
      </c>
      <c r="G148" s="25">
        <v>6115</v>
      </c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136"/>
      <c r="S148" s="135"/>
      <c r="T148" s="2"/>
      <c r="U148" s="87" t="str">
        <f t="shared" si="59"/>
        <v/>
      </c>
      <c r="V148" s="87" t="str">
        <f t="shared" si="80"/>
        <v/>
      </c>
      <c r="W148" s="34"/>
      <c r="X148" s="34"/>
      <c r="Y148" s="34"/>
      <c r="Z148" s="2"/>
      <c r="AA148" s="87"/>
      <c r="AB148" s="87"/>
      <c r="AC148" s="2"/>
      <c r="AD148" s="87"/>
      <c r="AE148" s="87"/>
      <c r="AF148" s="34"/>
      <c r="AG148" s="34"/>
      <c r="AH148" s="34"/>
      <c r="AI148" s="2"/>
      <c r="AJ148" s="2"/>
      <c r="AK148" s="2"/>
      <c r="AL148" s="34"/>
      <c r="AM148" s="34"/>
      <c r="AN148" s="34"/>
      <c r="AO148" s="68"/>
      <c r="AP148" s="68"/>
      <c r="AQ148" s="68"/>
      <c r="AR148" s="34"/>
      <c r="AS148" s="34"/>
      <c r="AT148" s="34"/>
      <c r="AU148" s="34"/>
      <c r="AV148" s="34"/>
      <c r="AW148" s="34"/>
    </row>
    <row r="149" spans="4:49" s="7" customFormat="1" x14ac:dyDescent="0.2">
      <c r="D149" s="92" t="s">
        <v>107</v>
      </c>
      <c r="E149" s="28" t="s">
        <v>61</v>
      </c>
      <c r="F149" s="93" t="s">
        <v>114</v>
      </c>
      <c r="G149" s="25">
        <v>6301</v>
      </c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136"/>
      <c r="S149" s="135"/>
      <c r="T149" s="2"/>
      <c r="U149" s="87" t="str">
        <f t="shared" si="59"/>
        <v/>
      </c>
      <c r="V149" s="87" t="str">
        <f t="shared" si="80"/>
        <v/>
      </c>
      <c r="W149" s="34"/>
      <c r="X149" s="34"/>
      <c r="Y149" s="34"/>
      <c r="Z149" s="2"/>
      <c r="AA149" s="87"/>
      <c r="AB149" s="87"/>
      <c r="AC149" s="2"/>
      <c r="AD149" s="87"/>
      <c r="AE149" s="87"/>
      <c r="AF149" s="34"/>
      <c r="AG149" s="34"/>
      <c r="AH149" s="34"/>
      <c r="AI149" s="2"/>
      <c r="AJ149" s="2"/>
      <c r="AK149" s="2"/>
      <c r="AL149" s="34"/>
      <c r="AM149" s="34"/>
      <c r="AN149" s="34"/>
      <c r="AO149" s="68"/>
      <c r="AP149" s="68"/>
      <c r="AQ149" s="68"/>
      <c r="AR149" s="34"/>
      <c r="AS149" s="34"/>
      <c r="AT149" s="34"/>
      <c r="AU149" s="34"/>
      <c r="AV149" s="34"/>
      <c r="AW149" s="34"/>
    </row>
    <row r="150" spans="4:49" s="7" customFormat="1" x14ac:dyDescent="0.2">
      <c r="D150" s="92" t="s">
        <v>115</v>
      </c>
      <c r="E150" s="28" t="s">
        <v>61</v>
      </c>
      <c r="F150" s="92" t="s">
        <v>117</v>
      </c>
      <c r="G150" s="25">
        <v>7001</v>
      </c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136"/>
      <c r="S150" s="135"/>
      <c r="T150" s="2">
        <v>84.26</v>
      </c>
      <c r="U150" s="87">
        <f t="shared" si="59"/>
        <v>87.795948254820601</v>
      </c>
      <c r="V150" s="87" t="str">
        <f t="shared" si="80"/>
        <v>Baja</v>
      </c>
      <c r="W150" s="34"/>
      <c r="X150" s="34"/>
      <c r="Y150" s="34"/>
      <c r="Z150" s="2"/>
      <c r="AA150" s="87"/>
      <c r="AB150" s="87"/>
      <c r="AC150" s="2"/>
      <c r="AD150" s="87"/>
      <c r="AE150" s="87"/>
      <c r="AF150" s="34"/>
      <c r="AG150" s="34"/>
      <c r="AH150" s="34"/>
      <c r="AI150" s="2"/>
      <c r="AJ150" s="2"/>
      <c r="AK150" s="2"/>
      <c r="AL150" s="34"/>
      <c r="AM150" s="34"/>
      <c r="AN150" s="34"/>
      <c r="AO150" s="68"/>
      <c r="AP150" s="68"/>
      <c r="AQ150" s="68"/>
      <c r="AR150" s="34"/>
      <c r="AS150" s="34"/>
      <c r="AT150" s="34"/>
      <c r="AU150" s="34"/>
      <c r="AV150" s="34"/>
      <c r="AW150" s="34"/>
    </row>
    <row r="151" spans="4:49" s="7" customFormat="1" x14ac:dyDescent="0.2">
      <c r="D151" s="92" t="s">
        <v>115</v>
      </c>
      <c r="E151" s="28" t="s">
        <v>61</v>
      </c>
      <c r="F151" s="93" t="s">
        <v>118</v>
      </c>
      <c r="G151" s="25">
        <v>7102</v>
      </c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136"/>
      <c r="S151" s="135"/>
      <c r="T151" s="2"/>
      <c r="U151" s="87" t="str">
        <f t="shared" si="59"/>
        <v/>
      </c>
      <c r="V151" s="87" t="str">
        <f t="shared" si="80"/>
        <v/>
      </c>
      <c r="W151" s="34"/>
      <c r="X151" s="34"/>
      <c r="Y151" s="34"/>
      <c r="Z151" s="2"/>
      <c r="AA151" s="87"/>
      <c r="AB151" s="87"/>
      <c r="AC151" s="2"/>
      <c r="AD151" s="87"/>
      <c r="AE151" s="87"/>
      <c r="AF151" s="34"/>
      <c r="AG151" s="34"/>
      <c r="AH151" s="34"/>
      <c r="AI151" s="2"/>
      <c r="AJ151" s="2"/>
      <c r="AK151" s="2"/>
      <c r="AL151" s="34"/>
      <c r="AM151" s="34"/>
      <c r="AN151" s="34"/>
      <c r="AO151" s="68"/>
      <c r="AP151" s="68"/>
      <c r="AQ151" s="68"/>
      <c r="AR151" s="34"/>
      <c r="AS151" s="34"/>
      <c r="AT151" s="34"/>
      <c r="AU151" s="34"/>
      <c r="AV151" s="34"/>
      <c r="AW151" s="34"/>
    </row>
    <row r="152" spans="4:49" s="7" customFormat="1" x14ac:dyDescent="0.2">
      <c r="D152" s="92" t="s">
        <v>115</v>
      </c>
      <c r="E152" s="28" t="s">
        <v>61</v>
      </c>
      <c r="F152" s="92" t="s">
        <v>120</v>
      </c>
      <c r="G152" s="25">
        <v>7301</v>
      </c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136"/>
      <c r="S152" s="135"/>
      <c r="T152" s="2"/>
      <c r="U152" s="87" t="str">
        <f t="shared" si="59"/>
        <v/>
      </c>
      <c r="V152" s="87" t="str">
        <f t="shared" si="80"/>
        <v/>
      </c>
      <c r="W152" s="34"/>
      <c r="X152" s="34"/>
      <c r="Y152" s="34"/>
      <c r="Z152" s="2"/>
      <c r="AA152" s="87"/>
      <c r="AB152" s="87"/>
      <c r="AC152" s="2" t="s">
        <v>279</v>
      </c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68"/>
      <c r="AP152" s="68"/>
      <c r="AQ152" s="68"/>
      <c r="AR152" s="34"/>
      <c r="AS152" s="34"/>
      <c r="AT152" s="34"/>
      <c r="AU152" s="34"/>
      <c r="AV152" s="34"/>
      <c r="AW152" s="34"/>
    </row>
    <row r="153" spans="4:49" s="7" customFormat="1" x14ac:dyDescent="0.2">
      <c r="D153" s="92" t="s">
        <v>115</v>
      </c>
      <c r="E153" s="28" t="s">
        <v>61</v>
      </c>
      <c r="F153" s="93" t="s">
        <v>123</v>
      </c>
      <c r="G153" s="25">
        <v>7401</v>
      </c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136"/>
      <c r="S153" s="135"/>
      <c r="T153" s="2"/>
      <c r="U153" s="87" t="str">
        <f t="shared" si="59"/>
        <v/>
      </c>
      <c r="V153" s="87" t="str">
        <f t="shared" si="80"/>
        <v/>
      </c>
      <c r="W153" s="34"/>
      <c r="X153" s="34"/>
      <c r="Y153" s="34"/>
      <c r="Z153" s="2"/>
      <c r="AA153" s="87"/>
      <c r="AB153" s="87"/>
      <c r="AC153" s="2" t="s">
        <v>279</v>
      </c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68"/>
      <c r="AP153" s="68"/>
      <c r="AQ153" s="68"/>
      <c r="AR153" s="34"/>
      <c r="AS153" s="34"/>
      <c r="AT153" s="34"/>
      <c r="AU153" s="34"/>
      <c r="AV153" s="34"/>
      <c r="AW153" s="34"/>
    </row>
    <row r="154" spans="4:49" s="7" customFormat="1" x14ac:dyDescent="0.2">
      <c r="D154" s="92" t="s">
        <v>124</v>
      </c>
      <c r="E154" s="28" t="s">
        <v>126</v>
      </c>
      <c r="F154" s="92" t="s">
        <v>126</v>
      </c>
      <c r="G154" s="25">
        <v>8001</v>
      </c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136"/>
      <c r="S154" s="135"/>
      <c r="T154" s="2">
        <v>80.05</v>
      </c>
      <c r="U154" s="87">
        <f t="shared" si="59"/>
        <v>82.658042470100071</v>
      </c>
      <c r="V154" s="87" t="str">
        <f t="shared" si="80"/>
        <v>Baja</v>
      </c>
      <c r="W154" s="34"/>
      <c r="X154" s="34"/>
      <c r="Y154" s="34"/>
      <c r="Z154" s="2"/>
      <c r="AA154" s="87"/>
      <c r="AB154" s="87"/>
      <c r="AC154" s="2" t="s">
        <v>279</v>
      </c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68"/>
      <c r="AP154" s="68"/>
      <c r="AQ154" s="68"/>
      <c r="AR154" s="34"/>
      <c r="AS154" s="34"/>
      <c r="AT154" s="34"/>
      <c r="AU154" s="34"/>
      <c r="AV154" s="34"/>
      <c r="AW154" s="34"/>
    </row>
    <row r="155" spans="4:49" s="7" customFormat="1" x14ac:dyDescent="0.2">
      <c r="D155" s="92" t="s">
        <v>124</v>
      </c>
      <c r="E155" s="28" t="s">
        <v>61</v>
      </c>
      <c r="F155" s="92" t="s">
        <v>137</v>
      </c>
      <c r="G155" s="25">
        <v>8301</v>
      </c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136"/>
      <c r="S155" s="135"/>
      <c r="T155" s="2">
        <v>81.77</v>
      </c>
      <c r="U155" s="87">
        <f t="shared" si="59"/>
        <v>84.75713937027092</v>
      </c>
      <c r="V155" s="87" t="str">
        <f t="shared" si="80"/>
        <v>Baja</v>
      </c>
      <c r="W155" s="34"/>
      <c r="X155" s="34"/>
      <c r="Y155" s="34"/>
      <c r="Z155" s="2"/>
      <c r="AA155" s="87"/>
      <c r="AB155" s="87"/>
      <c r="AC155" s="2" t="s">
        <v>279</v>
      </c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68"/>
      <c r="AP155" s="68"/>
      <c r="AQ155" s="68"/>
      <c r="AR155" s="34"/>
      <c r="AS155" s="34"/>
      <c r="AT155" s="34"/>
      <c r="AU155" s="34"/>
      <c r="AV155" s="34"/>
      <c r="AW155" s="34"/>
    </row>
    <row r="156" spans="4:49" s="7" customFormat="1" x14ac:dyDescent="0.2">
      <c r="D156" s="92" t="s">
        <v>140</v>
      </c>
      <c r="E156" s="28" t="s">
        <v>61</v>
      </c>
      <c r="F156" s="92" t="s">
        <v>142</v>
      </c>
      <c r="G156" s="25">
        <v>9001</v>
      </c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136"/>
      <c r="S156" s="135"/>
      <c r="T156" s="2">
        <v>90.84</v>
      </c>
      <c r="U156" s="87">
        <f t="shared" si="59"/>
        <v>95.82621430314866</v>
      </c>
      <c r="V156" s="87" t="str">
        <f t="shared" si="80"/>
        <v>Nula</v>
      </c>
      <c r="W156" s="34"/>
      <c r="X156" s="34"/>
      <c r="Y156" s="34"/>
      <c r="Z156" s="2"/>
      <c r="AA156" s="87"/>
      <c r="AB156" s="87"/>
      <c r="AC156" s="2" t="s">
        <v>279</v>
      </c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68"/>
      <c r="AP156" s="68"/>
      <c r="AQ156" s="68"/>
      <c r="AR156" s="34"/>
      <c r="AS156" s="34"/>
      <c r="AT156" s="34"/>
      <c r="AU156" s="34"/>
      <c r="AV156" s="34"/>
      <c r="AW156" s="34"/>
    </row>
    <row r="157" spans="4:49" s="7" customFormat="1" x14ac:dyDescent="0.2">
      <c r="D157" s="92" t="s">
        <v>140</v>
      </c>
      <c r="E157" s="28" t="s">
        <v>61</v>
      </c>
      <c r="F157" s="93" t="s">
        <v>145</v>
      </c>
      <c r="G157" s="25">
        <v>9120</v>
      </c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136"/>
      <c r="S157" s="135"/>
      <c r="T157" s="2">
        <v>86.24</v>
      </c>
      <c r="U157" s="87">
        <f t="shared" si="59"/>
        <v>90.212350500366114</v>
      </c>
      <c r="V157" s="87" t="str">
        <f t="shared" si="80"/>
        <v>Baja</v>
      </c>
      <c r="W157" s="34"/>
      <c r="X157" s="34"/>
      <c r="Y157" s="34"/>
      <c r="Z157" s="2"/>
      <c r="AA157" s="87"/>
      <c r="AB157" s="87"/>
      <c r="AC157" s="2" t="s">
        <v>279</v>
      </c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68"/>
      <c r="AP157" s="68"/>
      <c r="AQ157" s="68"/>
      <c r="AR157" s="34"/>
      <c r="AS157" s="34"/>
      <c r="AT157" s="34"/>
      <c r="AU157" s="34"/>
      <c r="AV157" s="34"/>
      <c r="AW157" s="34"/>
    </row>
    <row r="158" spans="4:49" s="7" customFormat="1" x14ac:dyDescent="0.2">
      <c r="D158" s="92" t="s">
        <v>140</v>
      </c>
      <c r="E158" s="28" t="s">
        <v>61</v>
      </c>
      <c r="F158" s="93" t="s">
        <v>147</v>
      </c>
      <c r="G158" s="25">
        <v>9201</v>
      </c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136"/>
      <c r="S158" s="135"/>
      <c r="T158" s="2"/>
      <c r="U158" s="87" t="str">
        <f t="shared" si="59"/>
        <v/>
      </c>
      <c r="V158" s="87" t="str">
        <f t="shared" si="80"/>
        <v/>
      </c>
      <c r="W158" s="34"/>
      <c r="X158" s="34"/>
      <c r="Y158" s="34"/>
      <c r="Z158" s="2"/>
      <c r="AA158" s="87"/>
      <c r="AB158" s="87"/>
      <c r="AC158" s="2" t="s">
        <v>279</v>
      </c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68"/>
      <c r="AP158" s="68"/>
      <c r="AQ158" s="68"/>
      <c r="AR158" s="34"/>
      <c r="AS158" s="34"/>
      <c r="AT158" s="34"/>
      <c r="AU158" s="34"/>
      <c r="AV158" s="34"/>
      <c r="AW158" s="34"/>
    </row>
    <row r="159" spans="4:49" s="7" customFormat="1" x14ac:dyDescent="0.2">
      <c r="D159" s="92" t="s">
        <v>148</v>
      </c>
      <c r="E159" s="28" t="s">
        <v>61</v>
      </c>
      <c r="F159" s="92" t="s">
        <v>150</v>
      </c>
      <c r="G159" s="25">
        <v>10001</v>
      </c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136"/>
      <c r="S159" s="135"/>
      <c r="T159" s="2">
        <v>70.209999999999994</v>
      </c>
      <c r="U159" s="87">
        <f t="shared" si="59"/>
        <v>70.649255552843542</v>
      </c>
      <c r="V159" s="87" t="str">
        <f t="shared" si="80"/>
        <v>Media</v>
      </c>
      <c r="W159" s="34"/>
      <c r="X159" s="34"/>
      <c r="Y159" s="34"/>
      <c r="Z159" s="2"/>
      <c r="AA159" s="87"/>
      <c r="AB159" s="87"/>
      <c r="AC159" s="2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68"/>
      <c r="AP159" s="68"/>
      <c r="AQ159" s="68"/>
      <c r="AR159" s="34"/>
      <c r="AS159" s="34"/>
      <c r="AT159" s="34"/>
      <c r="AU159" s="34"/>
      <c r="AV159" s="34"/>
      <c r="AW159" s="34"/>
    </row>
    <row r="160" spans="4:49" s="7" customFormat="1" x14ac:dyDescent="0.2">
      <c r="D160" s="92" t="s">
        <v>148</v>
      </c>
      <c r="E160" s="28" t="s">
        <v>61</v>
      </c>
      <c r="F160" s="93" t="s">
        <v>154</v>
      </c>
      <c r="G160" s="25">
        <v>10201</v>
      </c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136"/>
      <c r="S160" s="135"/>
      <c r="T160" s="2">
        <v>75.83</v>
      </c>
      <c r="U160" s="87">
        <f t="shared" si="59"/>
        <v>77.507932633634368</v>
      </c>
      <c r="V160" s="87" t="str">
        <f t="shared" si="80"/>
        <v>Media</v>
      </c>
      <c r="W160" s="34"/>
      <c r="X160" s="34"/>
      <c r="Y160" s="34"/>
      <c r="Z160" s="2"/>
      <c r="AA160" s="87"/>
      <c r="AB160" s="87"/>
      <c r="AC160" s="2" t="s">
        <v>279</v>
      </c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68"/>
      <c r="AP160" s="68"/>
      <c r="AQ160" s="68"/>
      <c r="AR160" s="34"/>
      <c r="AS160" s="34"/>
      <c r="AT160" s="34"/>
      <c r="AU160" s="34"/>
      <c r="AV160" s="34"/>
      <c r="AW160" s="34"/>
    </row>
    <row r="161" spans="4:59" s="7" customFormat="1" x14ac:dyDescent="0.2">
      <c r="D161" s="92" t="s">
        <v>148</v>
      </c>
      <c r="E161" s="28" t="s">
        <v>61</v>
      </c>
      <c r="F161" s="92" t="s">
        <v>155</v>
      </c>
      <c r="G161" s="25">
        <v>10301</v>
      </c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136"/>
      <c r="S161" s="135"/>
      <c r="T161" s="2">
        <v>88.87</v>
      </c>
      <c r="U161" s="87">
        <f t="shared" si="59"/>
        <v>93.42201610934832</v>
      </c>
      <c r="V161" s="87" t="str">
        <f t="shared" si="80"/>
        <v>Baja</v>
      </c>
      <c r="W161" s="34"/>
      <c r="X161" s="34"/>
      <c r="Y161" s="34"/>
      <c r="Z161" s="2"/>
      <c r="AA161" s="87"/>
      <c r="AB161" s="87"/>
      <c r="AC161" s="2" t="s">
        <v>279</v>
      </c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68"/>
      <c r="AP161" s="68"/>
      <c r="AQ161" s="68"/>
      <c r="AR161" s="34"/>
      <c r="AS161" s="34"/>
      <c r="AT161" s="34"/>
      <c r="AU161" s="34"/>
      <c r="AV161" s="34"/>
      <c r="AW161" s="34"/>
    </row>
    <row r="162" spans="4:59" s="7" customFormat="1" x14ac:dyDescent="0.2">
      <c r="D162" s="92" t="s">
        <v>156</v>
      </c>
      <c r="E162" s="28" t="s">
        <v>61</v>
      </c>
      <c r="F162" s="93" t="s">
        <v>157</v>
      </c>
      <c r="G162" s="25">
        <v>11101</v>
      </c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136"/>
      <c r="S162" s="135"/>
      <c r="T162" s="2">
        <v>12.32</v>
      </c>
      <c r="U162" s="87">
        <f t="shared" si="59"/>
        <v>0</v>
      </c>
      <c r="V162" s="87" t="str">
        <f t="shared" si="80"/>
        <v>Alta</v>
      </c>
      <c r="W162" s="34"/>
      <c r="X162" s="34"/>
      <c r="Y162" s="34"/>
      <c r="Z162" s="2"/>
      <c r="AA162" s="87"/>
      <c r="AB162" s="87"/>
      <c r="AC162" s="2" t="s">
        <v>279</v>
      </c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68"/>
      <c r="AP162" s="68"/>
      <c r="AQ162" s="68"/>
      <c r="AR162" s="34"/>
      <c r="AS162" s="34"/>
      <c r="AT162" s="34"/>
      <c r="AU162" s="34"/>
      <c r="AV162" s="34"/>
      <c r="AW162" s="34"/>
    </row>
    <row r="163" spans="4:59" s="7" customFormat="1" x14ac:dyDescent="0.2">
      <c r="D163" s="92" t="s">
        <v>158</v>
      </c>
      <c r="E163" s="28" t="s">
        <v>61</v>
      </c>
      <c r="F163" s="92" t="s">
        <v>159</v>
      </c>
      <c r="G163" s="25">
        <v>12101</v>
      </c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136"/>
      <c r="S163" s="135"/>
      <c r="T163" s="2">
        <v>90.11</v>
      </c>
      <c r="U163" s="87">
        <f t="shared" si="59"/>
        <v>94.935318525750546</v>
      </c>
      <c r="V163" s="87" t="str">
        <f t="shared" si="80"/>
        <v>Nula</v>
      </c>
      <c r="W163" s="34"/>
      <c r="X163" s="34"/>
      <c r="Y163" s="34"/>
      <c r="Z163" s="2"/>
      <c r="AA163" s="87"/>
      <c r="AB163" s="87"/>
      <c r="AC163" s="2" t="s">
        <v>279</v>
      </c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68"/>
      <c r="AP163" s="68"/>
      <c r="AQ163" s="68"/>
      <c r="AR163" s="34"/>
      <c r="AS163" s="34"/>
      <c r="AT163" s="34"/>
      <c r="AU163" s="34"/>
      <c r="AV163" s="34"/>
      <c r="AW163" s="34"/>
    </row>
    <row r="164" spans="4:59" s="7" customFormat="1" x14ac:dyDescent="0.2">
      <c r="D164" s="92" t="s">
        <v>160</v>
      </c>
      <c r="E164" s="28" t="s">
        <v>162</v>
      </c>
      <c r="F164" s="92" t="s">
        <v>162</v>
      </c>
      <c r="G164" s="25">
        <v>13001</v>
      </c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136"/>
      <c r="S164" s="135"/>
      <c r="T164" s="2">
        <v>93.66</v>
      </c>
      <c r="U164" s="87">
        <f t="shared" si="59"/>
        <v>99.267756895289239</v>
      </c>
      <c r="V164" s="87" t="str">
        <f t="shared" si="80"/>
        <v>Nula</v>
      </c>
      <c r="W164" s="34"/>
      <c r="X164" s="34"/>
      <c r="Y164" s="34"/>
      <c r="Z164" s="2"/>
      <c r="AA164" s="87"/>
      <c r="AB164" s="87"/>
      <c r="AC164" s="2" t="s">
        <v>279</v>
      </c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68"/>
      <c r="AP164" s="68"/>
      <c r="AQ164" s="68"/>
      <c r="AR164" s="34"/>
      <c r="AS164" s="34"/>
      <c r="AT164" s="34"/>
      <c r="AU164" s="34"/>
      <c r="AV164" s="34"/>
      <c r="AW164" s="34"/>
    </row>
    <row r="165" spans="4:59" s="7" customFormat="1" x14ac:dyDescent="0.2">
      <c r="D165" s="92" t="s">
        <v>160</v>
      </c>
      <c r="E165" s="28" t="s">
        <v>61</v>
      </c>
      <c r="F165" s="92" t="s">
        <v>207</v>
      </c>
      <c r="G165" s="25">
        <v>13501</v>
      </c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136"/>
      <c r="S165" s="135"/>
      <c r="T165" s="2"/>
      <c r="U165" s="87" t="str">
        <f t="shared" si="59"/>
        <v/>
      </c>
      <c r="V165" s="87" t="str">
        <f t="shared" si="80"/>
        <v/>
      </c>
      <c r="W165" s="34"/>
      <c r="X165" s="34"/>
      <c r="Y165" s="34"/>
      <c r="Z165" s="2"/>
      <c r="AA165" s="87"/>
      <c r="AB165" s="87"/>
      <c r="AC165" s="2" t="s">
        <v>279</v>
      </c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68"/>
      <c r="AP165" s="68"/>
      <c r="AQ165" s="68"/>
      <c r="AR165" s="34"/>
      <c r="AS165" s="34"/>
      <c r="AT165" s="34"/>
      <c r="AU165" s="34"/>
      <c r="AV165" s="34"/>
      <c r="AW165" s="34"/>
    </row>
    <row r="166" spans="4:59" s="7" customFormat="1" x14ac:dyDescent="0.2">
      <c r="D166" s="92" t="s">
        <v>213</v>
      </c>
      <c r="E166" s="28" t="s">
        <v>61</v>
      </c>
      <c r="F166" s="92" t="s">
        <v>214</v>
      </c>
      <c r="G166" s="25">
        <v>14101</v>
      </c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136"/>
      <c r="S166" s="135"/>
      <c r="T166" s="2">
        <v>89.23</v>
      </c>
      <c r="U166" s="87">
        <f t="shared" si="59"/>
        <v>93.861361972174763</v>
      </c>
      <c r="V166" s="87" t="str">
        <f t="shared" si="80"/>
        <v>Baja</v>
      </c>
      <c r="W166" s="34"/>
      <c r="X166" s="34"/>
      <c r="Y166" s="34"/>
      <c r="Z166" s="2"/>
      <c r="AA166" s="87"/>
      <c r="AB166" s="87"/>
      <c r="AC166" s="2" t="s">
        <v>279</v>
      </c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68"/>
      <c r="AP166" s="68"/>
      <c r="AQ166" s="68"/>
      <c r="AR166" s="34"/>
      <c r="AS166" s="34"/>
      <c r="AT166" s="34"/>
      <c r="AU166" s="34"/>
      <c r="AV166" s="34"/>
      <c r="AW166" s="34"/>
    </row>
    <row r="167" spans="4:59" s="7" customFormat="1" x14ac:dyDescent="0.2">
      <c r="D167" s="92" t="s">
        <v>215</v>
      </c>
      <c r="E167" s="28" t="s">
        <v>61</v>
      </c>
      <c r="F167" s="92" t="s">
        <v>216</v>
      </c>
      <c r="G167" s="25">
        <v>15101</v>
      </c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136"/>
      <c r="S167" s="135"/>
      <c r="T167" s="2">
        <v>94.26</v>
      </c>
      <c r="U167" s="87">
        <f t="shared" si="59"/>
        <v>100</v>
      </c>
      <c r="V167" s="87" t="str">
        <f t="shared" si="80"/>
        <v>Nula</v>
      </c>
      <c r="W167" s="34"/>
      <c r="X167" s="34"/>
      <c r="Y167" s="34"/>
      <c r="Z167" s="2"/>
      <c r="AA167" s="87"/>
      <c r="AB167" s="87"/>
      <c r="AC167" s="2" t="s">
        <v>279</v>
      </c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68"/>
      <c r="AP167" s="68"/>
      <c r="AQ167" s="68"/>
      <c r="AR167" s="34"/>
      <c r="AS167" s="34"/>
      <c r="AT167" s="34"/>
      <c r="AU167" s="34"/>
      <c r="AV167" s="34"/>
      <c r="AW167" s="34"/>
    </row>
    <row r="168" spans="4:59" s="7" customFormat="1" x14ac:dyDescent="0.2">
      <c r="D168" s="92" t="s">
        <v>217</v>
      </c>
      <c r="E168" s="28" t="s">
        <v>61</v>
      </c>
      <c r="F168" s="92" t="s">
        <v>219</v>
      </c>
      <c r="G168" s="25">
        <v>16101</v>
      </c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136"/>
      <c r="S168" s="135"/>
      <c r="T168" s="2">
        <v>87.74</v>
      </c>
      <c r="U168" s="87">
        <f t="shared" si="59"/>
        <v>92.042958262143017</v>
      </c>
      <c r="V168" s="87" t="str">
        <f t="shared" si="80"/>
        <v>Baja</v>
      </c>
      <c r="W168" s="34"/>
      <c r="X168" s="34"/>
      <c r="Y168" s="34"/>
      <c r="Z168" s="2"/>
      <c r="AA168" s="87"/>
      <c r="AB168" s="87"/>
      <c r="AC168" s="2" t="s">
        <v>279</v>
      </c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68"/>
      <c r="AP168" s="68"/>
      <c r="AQ168" s="68"/>
      <c r="AR168" s="34"/>
      <c r="AS168" s="34"/>
      <c r="AT168" s="34"/>
      <c r="AU168" s="34"/>
      <c r="AV168" s="34"/>
      <c r="AW168" s="34"/>
    </row>
    <row r="169" spans="4:59" s="7" customFormat="1" ht="12.75" customHeight="1" x14ac:dyDescent="0.2">
      <c r="D169" s="92" t="s">
        <v>217</v>
      </c>
      <c r="E169" s="28" t="s">
        <v>61</v>
      </c>
      <c r="F169" s="93" t="s">
        <v>223</v>
      </c>
      <c r="G169" s="25">
        <v>16301</v>
      </c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136"/>
      <c r="S169" s="135"/>
      <c r="T169" s="2"/>
      <c r="U169" s="87" t="str">
        <f t="shared" si="59"/>
        <v/>
      </c>
      <c r="V169" s="87" t="str">
        <f t="shared" si="80"/>
        <v/>
      </c>
      <c r="W169" s="34"/>
      <c r="X169" s="34"/>
      <c r="Y169" s="34"/>
      <c r="Z169" s="2"/>
      <c r="AA169" s="87"/>
      <c r="AB169" s="87"/>
      <c r="AC169" s="2" t="s">
        <v>279</v>
      </c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68"/>
      <c r="AP169" s="68"/>
      <c r="AQ169" s="68"/>
      <c r="AR169" s="34"/>
      <c r="AS169" s="34"/>
      <c r="AT169" s="34"/>
      <c r="AU169" s="34"/>
      <c r="AV169" s="34"/>
      <c r="AW169" s="34"/>
      <c r="BA169" s="4"/>
      <c r="BB169" s="4"/>
      <c r="BC169" s="4"/>
      <c r="BD169" s="4"/>
      <c r="BE169" s="4"/>
      <c r="BF169" s="4"/>
      <c r="BG169" s="4"/>
    </row>
    <row r="171" spans="4:59" x14ac:dyDescent="0.2">
      <c r="I171" s="9"/>
      <c r="J171" s="9"/>
      <c r="U171" s="9"/>
      <c r="V171" s="9"/>
      <c r="AS171" s="9"/>
      <c r="AT171" s="9"/>
      <c r="AV171" s="9"/>
      <c r="AW171" s="9"/>
    </row>
    <row r="172" spans="4:59" x14ac:dyDescent="0.2">
      <c r="I172" s="9"/>
      <c r="J172" s="9"/>
      <c r="U172" s="9"/>
      <c r="V172" s="9"/>
      <c r="AS172" s="9"/>
      <c r="AT172" s="9"/>
      <c r="AV172" s="9"/>
      <c r="AW172" s="9"/>
    </row>
    <row r="173" spans="4:59" x14ac:dyDescent="0.2">
      <c r="I173" s="9"/>
      <c r="J173" s="9"/>
      <c r="U173" s="9"/>
      <c r="V173" s="9"/>
      <c r="AV173" s="9"/>
      <c r="AW173" s="9"/>
      <c r="AY173" s="9"/>
      <c r="AZ173" s="9"/>
    </row>
    <row r="174" spans="4:59" x14ac:dyDescent="0.2">
      <c r="I174" s="9"/>
      <c r="J174" s="9"/>
      <c r="U174" s="9"/>
      <c r="V174" s="9"/>
      <c r="AV174" s="9"/>
      <c r="AW174" s="9"/>
      <c r="AY174" s="9"/>
      <c r="AZ174" s="9"/>
    </row>
  </sheetData>
  <mergeCells count="64">
    <mergeCell ref="AO3:AQ3"/>
    <mergeCell ref="AO5:AQ5"/>
    <mergeCell ref="AL1:AQ1"/>
    <mergeCell ref="AI3:AK3"/>
    <mergeCell ref="AR1:AW1"/>
    <mergeCell ref="AR2:AT2"/>
    <mergeCell ref="AU2:AW2"/>
    <mergeCell ref="AR3:AT3"/>
    <mergeCell ref="AU3:AW3"/>
    <mergeCell ref="AR4:AT4"/>
    <mergeCell ref="AU4:AW4"/>
    <mergeCell ref="AR5:AT5"/>
    <mergeCell ref="AU5:AW5"/>
    <mergeCell ref="AL5:AN5"/>
    <mergeCell ref="AL3:AN3"/>
    <mergeCell ref="AL2:AN2"/>
    <mergeCell ref="AC1:AE1"/>
    <mergeCell ref="AC3:AE3"/>
    <mergeCell ref="AC5:AE5"/>
    <mergeCell ref="AC2:AE2"/>
    <mergeCell ref="AF5:AH5"/>
    <mergeCell ref="AF3:AH3"/>
    <mergeCell ref="AF2:AH2"/>
    <mergeCell ref="AF1:AK1"/>
    <mergeCell ref="AI5:AK5"/>
    <mergeCell ref="AO2:AQ2"/>
    <mergeCell ref="H5:J5"/>
    <mergeCell ref="K5:M5"/>
    <mergeCell ref="N5:P5"/>
    <mergeCell ref="Q5:S5"/>
    <mergeCell ref="T5:V5"/>
    <mergeCell ref="W5:Y5"/>
    <mergeCell ref="AI4:AK4"/>
    <mergeCell ref="AL4:AN4"/>
    <mergeCell ref="AO4:AQ4"/>
    <mergeCell ref="Z4:AB4"/>
    <mergeCell ref="AC4:AE4"/>
    <mergeCell ref="AF4:AH4"/>
    <mergeCell ref="W4:Y4"/>
    <mergeCell ref="Z5:AB5"/>
    <mergeCell ref="H4:J4"/>
    <mergeCell ref="K4:M4"/>
    <mergeCell ref="N4:P4"/>
    <mergeCell ref="Q4:S4"/>
    <mergeCell ref="T4:V4"/>
    <mergeCell ref="H3:J3"/>
    <mergeCell ref="K3:M3"/>
    <mergeCell ref="N3:P3"/>
    <mergeCell ref="Q3:S3"/>
    <mergeCell ref="T3:V3"/>
    <mergeCell ref="W3:Y3"/>
    <mergeCell ref="Z3:AB3"/>
    <mergeCell ref="AI2:AK2"/>
    <mergeCell ref="W2:Y2"/>
    <mergeCell ref="Z2:AB2"/>
    <mergeCell ref="B1:F1"/>
    <mergeCell ref="H1:V1"/>
    <mergeCell ref="W1:Y1"/>
    <mergeCell ref="Z1:AB1"/>
    <mergeCell ref="H2:J2"/>
    <mergeCell ref="K2:M2"/>
    <mergeCell ref="N2:P2"/>
    <mergeCell ref="Q2:S2"/>
    <mergeCell ref="T2:V2"/>
  </mergeCells>
  <conditionalFormatting sqref="AJ125:AK125">
    <cfRule type="containsText" dxfId="1059" priority="425" operator="containsText" text="Alta">
      <formula>NOT(ISERROR(SEARCH("Alta",AJ125)))</formula>
    </cfRule>
    <cfRule type="containsText" dxfId="1058" priority="426" operator="containsText" text="Media">
      <formula>NOT(ISERROR(SEARCH("Media",AJ125)))</formula>
    </cfRule>
    <cfRule type="containsText" dxfId="1057" priority="427" operator="containsText" text="Baja">
      <formula>NOT(ISERROR(SEARCH("Baja",AJ125)))</formula>
    </cfRule>
    <cfRule type="containsText" dxfId="1056" priority="428" operator="containsText" text="Nula">
      <formula>NOT(ISERROR(SEARCH("Nula",AJ125)))</formula>
    </cfRule>
  </conditionalFormatting>
  <conditionalFormatting sqref="O125:P125">
    <cfRule type="containsText" dxfId="1055" priority="461" operator="containsText" text="Alta">
      <formula>NOT(ISERROR(SEARCH("Alta",O125)))</formula>
    </cfRule>
    <cfRule type="containsText" dxfId="1054" priority="462" operator="containsText" text="Media">
      <formula>NOT(ISERROR(SEARCH("Media",O125)))</formula>
    </cfRule>
    <cfRule type="containsText" dxfId="1053" priority="463" operator="containsText" text="Baja">
      <formula>NOT(ISERROR(SEARCH("Baja",O125)))</formula>
    </cfRule>
    <cfRule type="containsText" dxfId="1052" priority="464" operator="containsText" text="Nula">
      <formula>NOT(ISERROR(SEARCH("Nula",O125)))</formula>
    </cfRule>
  </conditionalFormatting>
  <conditionalFormatting sqref="U8:V125">
    <cfRule type="containsText" dxfId="1051" priority="457" operator="containsText" text="Alta">
      <formula>NOT(ISERROR(SEARCH("Alta",U8)))</formula>
    </cfRule>
    <cfRule type="containsText" dxfId="1050" priority="458" operator="containsText" text="Media">
      <formula>NOT(ISERROR(SEARCH("Media",U8)))</formula>
    </cfRule>
    <cfRule type="containsText" dxfId="1049" priority="459" operator="containsText" text="Baja">
      <formula>NOT(ISERROR(SEARCH("Baja",U8)))</formula>
    </cfRule>
    <cfRule type="containsText" dxfId="1048" priority="460" operator="containsText" text="Nula">
      <formula>NOT(ISERROR(SEARCH("Nula",U8)))</formula>
    </cfRule>
  </conditionalFormatting>
  <conditionalFormatting sqref="X125:Y125">
    <cfRule type="containsText" dxfId="1047" priority="453" operator="containsText" text="Alta">
      <formula>NOT(ISERROR(SEARCH("Alta",X125)))</formula>
    </cfRule>
    <cfRule type="containsText" dxfId="1046" priority="454" operator="containsText" text="Media">
      <formula>NOT(ISERROR(SEARCH("Media",X125)))</formula>
    </cfRule>
    <cfRule type="containsText" dxfId="1045" priority="455" operator="containsText" text="Baja">
      <formula>NOT(ISERROR(SEARCH("Baja",X125)))</formula>
    </cfRule>
    <cfRule type="containsText" dxfId="1044" priority="456" operator="containsText" text="Nula">
      <formula>NOT(ISERROR(SEARCH("Nula",X125)))</formula>
    </cfRule>
  </conditionalFormatting>
  <conditionalFormatting sqref="AD125:AE125">
    <cfRule type="containsText" dxfId="1043" priority="445" operator="containsText" text="Alta">
      <formula>NOT(ISERROR(SEARCH("Alta",AD125)))</formula>
    </cfRule>
    <cfRule type="containsText" dxfId="1042" priority="446" operator="containsText" text="Media">
      <formula>NOT(ISERROR(SEARCH("Media",AD125)))</formula>
    </cfRule>
    <cfRule type="containsText" dxfId="1041" priority="447" operator="containsText" text="Baja">
      <formula>NOT(ISERROR(SEARCH("Baja",AD125)))</formula>
    </cfRule>
    <cfRule type="containsText" dxfId="1040" priority="448" operator="containsText" text="Nula">
      <formula>NOT(ISERROR(SEARCH("Nula",AD125)))</formula>
    </cfRule>
  </conditionalFormatting>
  <conditionalFormatting sqref="AA125:AB125">
    <cfRule type="containsText" dxfId="1039" priority="449" operator="containsText" text="Alta">
      <formula>NOT(ISERROR(SEARCH("Alta",AA125)))</formula>
    </cfRule>
    <cfRule type="containsText" dxfId="1038" priority="450" operator="containsText" text="Media">
      <formula>NOT(ISERROR(SEARCH("Media",AA125)))</formula>
    </cfRule>
    <cfRule type="containsText" dxfId="1037" priority="451" operator="containsText" text="Baja">
      <formula>NOT(ISERROR(SEARCH("Baja",AA125)))</formula>
    </cfRule>
    <cfRule type="containsText" dxfId="1036" priority="452" operator="containsText" text="Nula">
      <formula>NOT(ISERROR(SEARCH("Nula",AA125)))</formula>
    </cfRule>
  </conditionalFormatting>
  <conditionalFormatting sqref="AG125:AH125">
    <cfRule type="containsText" dxfId="1035" priority="437" operator="containsText" text="Alta">
      <formula>NOT(ISERROR(SEARCH("Alta",AG125)))</formula>
    </cfRule>
    <cfRule type="containsText" dxfId="1034" priority="438" operator="containsText" text="Media">
      <formula>NOT(ISERROR(SEARCH("Media",AG125)))</formula>
    </cfRule>
    <cfRule type="containsText" dxfId="1033" priority="439" operator="containsText" text="Baja">
      <formula>NOT(ISERROR(SEARCH("Baja",AG125)))</formula>
    </cfRule>
    <cfRule type="containsText" dxfId="1032" priority="440" operator="containsText" text="Nula">
      <formula>NOT(ISERROR(SEARCH("Nula",AG125)))</formula>
    </cfRule>
  </conditionalFormatting>
  <conditionalFormatting sqref="AM125:AN125">
    <cfRule type="containsText" dxfId="1031" priority="417" operator="containsText" text="Alta">
      <formula>NOT(ISERROR(SEARCH("Alta",AM125)))</formula>
    </cfRule>
    <cfRule type="containsText" dxfId="1030" priority="418" operator="containsText" text="Media">
      <formula>NOT(ISERROR(SEARCH("Media",AM125)))</formula>
    </cfRule>
    <cfRule type="containsText" dxfId="1029" priority="419" operator="containsText" text="Baja">
      <formula>NOT(ISERROR(SEARCH("Baja",AM125)))</formula>
    </cfRule>
    <cfRule type="containsText" dxfId="1028" priority="420" operator="containsText" text="Nula">
      <formula>NOT(ISERROR(SEARCH("Nula",AM125)))</formula>
    </cfRule>
  </conditionalFormatting>
  <conditionalFormatting sqref="AS125:AT125">
    <cfRule type="containsText" dxfId="1027" priority="401" operator="containsText" text="Alta">
      <formula>NOT(ISERROR(SEARCH("Alta",AS125)))</formula>
    </cfRule>
    <cfRule type="containsText" dxfId="1026" priority="402" operator="containsText" text="Media">
      <formula>NOT(ISERROR(SEARCH("Media",AS125)))</formula>
    </cfRule>
    <cfRule type="containsText" dxfId="1025" priority="403" operator="containsText" text="Baja">
      <formula>NOT(ISERROR(SEARCH("Baja",AS125)))</formula>
    </cfRule>
    <cfRule type="containsText" dxfId="1024" priority="404" operator="containsText" text="Nula">
      <formula>NOT(ISERROR(SEARCH("Nula",AS125)))</formula>
    </cfRule>
  </conditionalFormatting>
  <conditionalFormatting sqref="AP125:AQ125">
    <cfRule type="containsText" dxfId="1023" priority="409" operator="containsText" text="Alta">
      <formula>NOT(ISERROR(SEARCH("Alta",AP125)))</formula>
    </cfRule>
    <cfRule type="containsText" dxfId="1022" priority="410" operator="containsText" text="Media">
      <formula>NOT(ISERROR(SEARCH("Media",AP125)))</formula>
    </cfRule>
    <cfRule type="containsText" dxfId="1021" priority="411" operator="containsText" text="Baja">
      <formula>NOT(ISERROR(SEARCH("Baja",AP125)))</formula>
    </cfRule>
    <cfRule type="containsText" dxfId="1020" priority="412" operator="containsText" text="Nula">
      <formula>NOT(ISERROR(SEARCH("Nula",AP125)))</formula>
    </cfRule>
  </conditionalFormatting>
  <conditionalFormatting sqref="AD135:AE151">
    <cfRule type="containsText" dxfId="1019" priority="389" operator="containsText" text="Alta">
      <formula>NOT(ISERROR(SEARCH("Alta",AD135)))</formula>
    </cfRule>
    <cfRule type="containsText" dxfId="1018" priority="390" operator="containsText" text="Media">
      <formula>NOT(ISERROR(SEARCH("Media",AD135)))</formula>
    </cfRule>
    <cfRule type="containsText" dxfId="1017" priority="391" operator="containsText" text="Baja">
      <formula>NOT(ISERROR(SEARCH("Baja",AD135)))</formula>
    </cfRule>
    <cfRule type="containsText" dxfId="1016" priority="392" operator="containsText" text="Nula">
      <formula>NOT(ISERROR(SEARCH("Nula",AD135)))</formula>
    </cfRule>
  </conditionalFormatting>
  <conditionalFormatting sqref="AV125:AW125">
    <cfRule type="containsText" dxfId="1015" priority="385" operator="containsText" text="Alta">
      <formula>NOT(ISERROR(SEARCH("Alta",AV125)))</formula>
    </cfRule>
    <cfRule type="containsText" dxfId="1014" priority="386" operator="containsText" text="Media">
      <formula>NOT(ISERROR(SEARCH("Media",AV125)))</formula>
    </cfRule>
    <cfRule type="containsText" dxfId="1013" priority="387" operator="containsText" text="Baja">
      <formula>NOT(ISERROR(SEARCH("Baja",AV125)))</formula>
    </cfRule>
    <cfRule type="containsText" dxfId="1012" priority="388" operator="containsText" text="Nula">
      <formula>NOT(ISERROR(SEARCH("Nula",AV125)))</formula>
    </cfRule>
  </conditionalFormatting>
  <conditionalFormatting sqref="R125:S125">
    <cfRule type="containsText" dxfId="1011" priority="381" operator="containsText" text="Alta">
      <formula>NOT(ISERROR(SEARCH("Alta",R125)))</formula>
    </cfRule>
    <cfRule type="containsText" dxfId="1010" priority="382" operator="containsText" text="Media">
      <formula>NOT(ISERROR(SEARCH("Media",R125)))</formula>
    </cfRule>
    <cfRule type="containsText" dxfId="1009" priority="383" operator="containsText" text="Baja">
      <formula>NOT(ISERROR(SEARCH("Baja",R125)))</formula>
    </cfRule>
    <cfRule type="containsText" dxfId="1008" priority="384" operator="containsText" text="Nula">
      <formula>NOT(ISERROR(SEARCH("Nula",R125)))</formula>
    </cfRule>
  </conditionalFormatting>
  <conditionalFormatting sqref="I8:I124">
    <cfRule type="containsText" dxfId="1007" priority="369" operator="containsText" text="Alta">
      <formula>NOT(ISERROR(SEARCH("Alta",I8)))</formula>
    </cfRule>
    <cfRule type="containsText" dxfId="1006" priority="370" operator="containsText" text="Media">
      <formula>NOT(ISERROR(SEARCH("Media",I8)))</formula>
    </cfRule>
    <cfRule type="containsText" dxfId="1005" priority="371" operator="containsText" text="Baja">
      <formula>NOT(ISERROR(SEARCH("Baja",I8)))</formula>
    </cfRule>
    <cfRule type="containsText" dxfId="1004" priority="372" operator="containsText" text="Nula">
      <formula>NOT(ISERROR(SEARCH("Nula",I8)))</formula>
    </cfRule>
  </conditionalFormatting>
  <conditionalFormatting sqref="L125:M125">
    <cfRule type="containsText" dxfId="1003" priority="377" operator="containsText" text="Alta">
      <formula>NOT(ISERROR(SEARCH("Alta",L125)))</formula>
    </cfRule>
    <cfRule type="containsText" dxfId="1002" priority="378" operator="containsText" text="Media">
      <formula>NOT(ISERROR(SEARCH("Media",L125)))</formula>
    </cfRule>
    <cfRule type="containsText" dxfId="1001" priority="379" operator="containsText" text="Baja">
      <formula>NOT(ISERROR(SEARCH("Baja",L125)))</formula>
    </cfRule>
    <cfRule type="containsText" dxfId="1000" priority="380" operator="containsText" text="Nula">
      <formula>NOT(ISERROR(SEARCH("Nula",L125)))</formula>
    </cfRule>
  </conditionalFormatting>
  <conditionalFormatting sqref="R126:R133">
    <cfRule type="containsText" dxfId="999" priority="313" operator="containsText" text="Alta">
      <formula>NOT(ISERROR(SEARCH("Alta",R126)))</formula>
    </cfRule>
    <cfRule type="containsText" dxfId="998" priority="314" operator="containsText" text="Media">
      <formula>NOT(ISERROR(SEARCH("Media",R126)))</formula>
    </cfRule>
    <cfRule type="containsText" dxfId="997" priority="315" operator="containsText" text="Baja">
      <formula>NOT(ISERROR(SEARCH("Baja",R126)))</formula>
    </cfRule>
    <cfRule type="containsText" dxfId="996" priority="316" operator="containsText" text="Nula">
      <formula>NOT(ISERROR(SEARCH("Nula",R126)))</formula>
    </cfRule>
  </conditionalFormatting>
  <conditionalFormatting sqref="O126:O133">
    <cfRule type="containsText" dxfId="995" priority="337" operator="containsText" text="Alta">
      <formula>NOT(ISERROR(SEARCH("Alta",O126)))</formula>
    </cfRule>
    <cfRule type="containsText" dxfId="994" priority="338" operator="containsText" text="Media">
      <formula>NOT(ISERROR(SEARCH("Media",O126)))</formula>
    </cfRule>
    <cfRule type="containsText" dxfId="993" priority="339" operator="containsText" text="Baja">
      <formula>NOT(ISERROR(SEARCH("Baja",O126)))</formula>
    </cfRule>
    <cfRule type="containsText" dxfId="992" priority="340" operator="containsText" text="Nula">
      <formula>NOT(ISERROR(SEARCH("Nula",O126)))</formula>
    </cfRule>
  </conditionalFormatting>
  <conditionalFormatting sqref="U126:V133">
    <cfRule type="containsText" dxfId="991" priority="305" operator="containsText" text="Alta">
      <formula>NOT(ISERROR(SEARCH("Alta",U126)))</formula>
    </cfRule>
    <cfRule type="containsText" dxfId="990" priority="306" operator="containsText" text="Media">
      <formula>NOT(ISERROR(SEARCH("Media",U126)))</formula>
    </cfRule>
    <cfRule type="containsText" dxfId="989" priority="307" operator="containsText" text="Baja">
      <formula>NOT(ISERROR(SEARCH("Baja",U126)))</formula>
    </cfRule>
    <cfRule type="containsText" dxfId="988" priority="308" operator="containsText" text="Nula">
      <formula>NOT(ISERROR(SEARCH("Nula",U126)))</formula>
    </cfRule>
  </conditionalFormatting>
  <conditionalFormatting sqref="J8:J124">
    <cfRule type="containsText" dxfId="987" priority="365" operator="containsText" text="Alta">
      <formula>NOT(ISERROR(SEARCH("Alta",J8)))</formula>
    </cfRule>
    <cfRule type="containsText" dxfId="986" priority="366" operator="containsText" text="Media">
      <formula>NOT(ISERROR(SEARCH("Media",J8)))</formula>
    </cfRule>
    <cfRule type="containsText" dxfId="985" priority="367" operator="containsText" text="Baja">
      <formula>NOT(ISERROR(SEARCH("Baja",J8)))</formula>
    </cfRule>
    <cfRule type="containsText" dxfId="984" priority="368" operator="containsText" text="Nula">
      <formula>NOT(ISERROR(SEARCH("Nula",J8)))</formula>
    </cfRule>
  </conditionalFormatting>
  <conditionalFormatting sqref="I125:J125">
    <cfRule type="containsText" dxfId="983" priority="373" operator="containsText" text="Alta">
      <formula>NOT(ISERROR(SEARCH("Alta",I125)))</formula>
    </cfRule>
    <cfRule type="containsText" dxfId="982" priority="374" operator="containsText" text="Media">
      <formula>NOT(ISERROR(SEARCH("Media",I125)))</formula>
    </cfRule>
    <cfRule type="containsText" dxfId="981" priority="375" operator="containsText" text="Baja">
      <formula>NOT(ISERROR(SEARCH("Baja",I125)))</formula>
    </cfRule>
    <cfRule type="containsText" dxfId="980" priority="376" operator="containsText" text="Nula">
      <formula>NOT(ISERROR(SEARCH("Nula",I125)))</formula>
    </cfRule>
  </conditionalFormatting>
  <conditionalFormatting sqref="J126:J133">
    <cfRule type="containsText" dxfId="979" priority="357" operator="containsText" text="Alta">
      <formula>NOT(ISERROR(SEARCH("Alta",J126)))</formula>
    </cfRule>
    <cfRule type="containsText" dxfId="978" priority="358" operator="containsText" text="Media">
      <formula>NOT(ISERROR(SEARCH("Media",J126)))</formula>
    </cfRule>
    <cfRule type="containsText" dxfId="977" priority="359" operator="containsText" text="Baja">
      <formula>NOT(ISERROR(SEARCH("Baja",J126)))</formula>
    </cfRule>
    <cfRule type="containsText" dxfId="976" priority="360" operator="containsText" text="Nula">
      <formula>NOT(ISERROR(SEARCH("Nula",J126)))</formula>
    </cfRule>
  </conditionalFormatting>
  <conditionalFormatting sqref="U135:V169">
    <cfRule type="containsText" dxfId="975" priority="301" operator="containsText" text="Alta">
      <formula>NOT(ISERROR(SEARCH("Alta",U135)))</formula>
    </cfRule>
    <cfRule type="containsText" dxfId="974" priority="302" operator="containsText" text="Media">
      <formula>NOT(ISERROR(SEARCH("Media",U135)))</formula>
    </cfRule>
    <cfRule type="containsText" dxfId="973" priority="303" operator="containsText" text="Baja">
      <formula>NOT(ISERROR(SEARCH("Baja",U135)))</formula>
    </cfRule>
    <cfRule type="containsText" dxfId="972" priority="304" operator="containsText" text="Nula">
      <formula>NOT(ISERROR(SEARCH("Nula",U135)))</formula>
    </cfRule>
  </conditionalFormatting>
  <conditionalFormatting sqref="I126:I133">
    <cfRule type="containsText" dxfId="971" priority="361" operator="containsText" text="Alta">
      <formula>NOT(ISERROR(SEARCH("Alta",I126)))</formula>
    </cfRule>
    <cfRule type="containsText" dxfId="970" priority="362" operator="containsText" text="Media">
      <formula>NOT(ISERROR(SEARCH("Media",I126)))</formula>
    </cfRule>
    <cfRule type="containsText" dxfId="969" priority="363" operator="containsText" text="Baja">
      <formula>NOT(ISERROR(SEARCH("Baja",I126)))</formula>
    </cfRule>
    <cfRule type="containsText" dxfId="968" priority="364" operator="containsText" text="Nula">
      <formula>NOT(ISERROR(SEARCH("Nula",I126)))</formula>
    </cfRule>
  </conditionalFormatting>
  <conditionalFormatting sqref="L8:L124">
    <cfRule type="containsText" dxfId="967" priority="353" operator="containsText" text="Alta">
      <formula>NOT(ISERROR(SEARCH("Alta",L8)))</formula>
    </cfRule>
    <cfRule type="containsText" dxfId="966" priority="354" operator="containsText" text="Media">
      <formula>NOT(ISERROR(SEARCH("Media",L8)))</formula>
    </cfRule>
    <cfRule type="containsText" dxfId="965" priority="355" operator="containsText" text="Baja">
      <formula>NOT(ISERROR(SEARCH("Baja",L8)))</formula>
    </cfRule>
    <cfRule type="containsText" dxfId="964" priority="356" operator="containsText" text="Nula">
      <formula>NOT(ISERROR(SEARCH("Nula",L8)))</formula>
    </cfRule>
  </conditionalFormatting>
  <conditionalFormatting sqref="M8:M124">
    <cfRule type="cellIs" dxfId="963" priority="349" operator="between">
      <formula>0.75</formula>
      <formula>1</formula>
    </cfRule>
    <cfRule type="cellIs" dxfId="962" priority="350" operator="between">
      <formula>0.5</formula>
      <formula>0.75</formula>
    </cfRule>
    <cfRule type="cellIs" dxfId="961" priority="351" operator="between">
      <formula>0.25</formula>
      <formula>0.5</formula>
    </cfRule>
    <cfRule type="cellIs" dxfId="960" priority="352" operator="between">
      <formula>0</formula>
      <formula>0.25</formula>
    </cfRule>
  </conditionalFormatting>
  <conditionalFormatting sqref="O8:O124">
    <cfRule type="containsText" dxfId="959" priority="345" operator="containsText" text="Alta">
      <formula>NOT(ISERROR(SEARCH("Alta",O8)))</formula>
    </cfRule>
    <cfRule type="containsText" dxfId="958" priority="346" operator="containsText" text="Media">
      <formula>NOT(ISERROR(SEARCH("Media",O8)))</formula>
    </cfRule>
    <cfRule type="containsText" dxfId="957" priority="347" operator="containsText" text="Baja">
      <formula>NOT(ISERROR(SEARCH("Baja",O8)))</formula>
    </cfRule>
    <cfRule type="containsText" dxfId="956" priority="348" operator="containsText" text="Nula">
      <formula>NOT(ISERROR(SEARCH("Nula",O8)))</formula>
    </cfRule>
  </conditionalFormatting>
  <conditionalFormatting sqref="P8:P124">
    <cfRule type="cellIs" dxfId="955" priority="341" operator="between">
      <formula>0.75</formula>
      <formula>1</formula>
    </cfRule>
    <cfRule type="cellIs" dxfId="954" priority="342" operator="between">
      <formula>0.5</formula>
      <formula>0.75</formula>
    </cfRule>
    <cfRule type="cellIs" dxfId="953" priority="343" operator="between">
      <formula>0.25</formula>
      <formula>0.5</formula>
    </cfRule>
    <cfRule type="cellIs" dxfId="952" priority="344" operator="between">
      <formula>0</formula>
      <formula>0.25</formula>
    </cfRule>
  </conditionalFormatting>
  <conditionalFormatting sqref="R8:R124">
    <cfRule type="containsText" dxfId="951" priority="321" operator="containsText" text="Alta">
      <formula>NOT(ISERROR(SEARCH("Alta",R8)))</formula>
    </cfRule>
    <cfRule type="containsText" dxfId="950" priority="322" operator="containsText" text="Media">
      <formula>NOT(ISERROR(SEARCH("Media",R8)))</formula>
    </cfRule>
    <cfRule type="containsText" dxfId="949" priority="323" operator="containsText" text="Baja">
      <formula>NOT(ISERROR(SEARCH("Baja",R8)))</formula>
    </cfRule>
    <cfRule type="containsText" dxfId="948" priority="324" operator="containsText" text="Nula">
      <formula>NOT(ISERROR(SEARCH("Nula",R8)))</formula>
    </cfRule>
  </conditionalFormatting>
  <conditionalFormatting sqref="P126:P131">
    <cfRule type="cellIs" dxfId="947" priority="333" operator="between">
      <formula>0.75</formula>
      <formula>1</formula>
    </cfRule>
    <cfRule type="cellIs" dxfId="946" priority="334" operator="between">
      <formula>0.5</formula>
      <formula>0.75</formula>
    </cfRule>
    <cfRule type="cellIs" dxfId="945" priority="335" operator="between">
      <formula>0.25</formula>
      <formula>0.5</formula>
    </cfRule>
    <cfRule type="cellIs" dxfId="944" priority="336" operator="between">
      <formula>0</formula>
      <formula>0.25</formula>
    </cfRule>
  </conditionalFormatting>
  <conditionalFormatting sqref="L126:L133">
    <cfRule type="containsText" dxfId="943" priority="329" operator="containsText" text="Alta">
      <formula>NOT(ISERROR(SEARCH("Alta",L126)))</formula>
    </cfRule>
    <cfRule type="containsText" dxfId="942" priority="330" operator="containsText" text="Media">
      <formula>NOT(ISERROR(SEARCH("Media",L126)))</formula>
    </cfRule>
    <cfRule type="containsText" dxfId="941" priority="331" operator="containsText" text="Baja">
      <formula>NOT(ISERROR(SEARCH("Baja",L126)))</formula>
    </cfRule>
    <cfRule type="containsText" dxfId="940" priority="332" operator="containsText" text="Nula">
      <formula>NOT(ISERROR(SEARCH("Nula",L126)))</formula>
    </cfRule>
  </conditionalFormatting>
  <conditionalFormatting sqref="M126:M131">
    <cfRule type="cellIs" dxfId="939" priority="325" operator="between">
      <formula>0.75</formula>
      <formula>1</formula>
    </cfRule>
    <cfRule type="cellIs" dxfId="938" priority="326" operator="between">
      <formula>0.5</formula>
      <formula>0.75</formula>
    </cfRule>
    <cfRule type="cellIs" dxfId="937" priority="327" operator="between">
      <formula>0.25</formula>
      <formula>0.5</formula>
    </cfRule>
    <cfRule type="cellIs" dxfId="936" priority="328" operator="between">
      <formula>0</formula>
      <formula>0.25</formula>
    </cfRule>
  </conditionalFormatting>
  <conditionalFormatting sqref="X126:X133">
    <cfRule type="containsText" dxfId="935" priority="289" operator="containsText" text="Alta">
      <formula>NOT(ISERROR(SEARCH("Alta",X126)))</formula>
    </cfRule>
    <cfRule type="containsText" dxfId="934" priority="290" operator="containsText" text="Media">
      <formula>NOT(ISERROR(SEARCH("Media",X126)))</formula>
    </cfRule>
    <cfRule type="containsText" dxfId="933" priority="291" operator="containsText" text="Baja">
      <formula>NOT(ISERROR(SEARCH("Baja",X126)))</formula>
    </cfRule>
    <cfRule type="containsText" dxfId="932" priority="292" operator="containsText" text="Nula">
      <formula>NOT(ISERROR(SEARCH("Nula",X126)))</formula>
    </cfRule>
  </conditionalFormatting>
  <conditionalFormatting sqref="S8:S124">
    <cfRule type="cellIs" dxfId="931" priority="317" operator="between">
      <formula>0.75</formula>
      <formula>1</formula>
    </cfRule>
    <cfRule type="cellIs" dxfId="930" priority="318" operator="between">
      <formula>0.5</formula>
      <formula>0.75</formula>
    </cfRule>
    <cfRule type="cellIs" dxfId="929" priority="319" operator="between">
      <formula>0.25</formula>
      <formula>0.5</formula>
    </cfRule>
    <cfRule type="cellIs" dxfId="928" priority="320" operator="between">
      <formula>0</formula>
      <formula>0.25</formula>
    </cfRule>
  </conditionalFormatting>
  <conditionalFormatting sqref="X8:X124">
    <cfRule type="containsText" dxfId="927" priority="297" operator="containsText" text="Alta">
      <formula>NOT(ISERROR(SEARCH("Alta",X8)))</formula>
    </cfRule>
    <cfRule type="containsText" dxfId="926" priority="298" operator="containsText" text="Media">
      <formula>NOT(ISERROR(SEARCH("Media",X8)))</formula>
    </cfRule>
    <cfRule type="containsText" dxfId="925" priority="299" operator="containsText" text="Baja">
      <formula>NOT(ISERROR(SEARCH("Baja",X8)))</formula>
    </cfRule>
    <cfRule type="containsText" dxfId="924" priority="300" operator="containsText" text="Nula">
      <formula>NOT(ISERROR(SEARCH("Nula",X8)))</formula>
    </cfRule>
  </conditionalFormatting>
  <conditionalFormatting sqref="S126:S131">
    <cfRule type="cellIs" dxfId="923" priority="309" operator="between">
      <formula>0.75</formula>
      <formula>1</formula>
    </cfRule>
    <cfRule type="cellIs" dxfId="922" priority="310" operator="between">
      <formula>0.5</formula>
      <formula>0.75</formula>
    </cfRule>
    <cfRule type="cellIs" dxfId="921" priority="311" operator="between">
      <formula>0.25</formula>
      <formula>0.5</formula>
    </cfRule>
    <cfRule type="cellIs" dxfId="920" priority="312" operator="between">
      <formula>0</formula>
      <formula>0.25</formula>
    </cfRule>
  </conditionalFormatting>
  <conditionalFormatting sqref="AA135:AA169">
    <cfRule type="containsText" dxfId="919" priority="273" operator="containsText" text="Alta">
      <formula>NOT(ISERROR(SEARCH("Alta",AA135)))</formula>
    </cfRule>
    <cfRule type="containsText" dxfId="918" priority="274" operator="containsText" text="Media">
      <formula>NOT(ISERROR(SEARCH("Media",AA135)))</formula>
    </cfRule>
    <cfRule type="containsText" dxfId="917" priority="275" operator="containsText" text="Baja">
      <formula>NOT(ISERROR(SEARCH("Baja",AA135)))</formula>
    </cfRule>
    <cfRule type="containsText" dxfId="916" priority="276" operator="containsText" text="Nula">
      <formula>NOT(ISERROR(SEARCH("Nula",AA135)))</formula>
    </cfRule>
  </conditionalFormatting>
  <conditionalFormatting sqref="Y8:Y124">
    <cfRule type="cellIs" dxfId="915" priority="293" operator="between">
      <formula>0.75</formula>
      <formula>1</formula>
    </cfRule>
    <cfRule type="cellIs" dxfId="914" priority="294" operator="between">
      <formula>0.5</formula>
      <formula>0.75</formula>
    </cfRule>
    <cfRule type="cellIs" dxfId="913" priority="295" operator="between">
      <formula>0.25</formula>
      <formula>0.5</formula>
    </cfRule>
    <cfRule type="cellIs" dxfId="912" priority="296" operator="between">
      <formula>0</formula>
      <formula>0.25</formula>
    </cfRule>
  </conditionalFormatting>
  <conditionalFormatting sqref="Y128:Y131">
    <cfRule type="cellIs" dxfId="911" priority="285" operator="between">
      <formula>0.75</formula>
      <formula>1</formula>
    </cfRule>
    <cfRule type="cellIs" dxfId="910" priority="286" operator="between">
      <formula>0.5</formula>
      <formula>0.75</formula>
    </cfRule>
    <cfRule type="cellIs" dxfId="909" priority="287" operator="between">
      <formula>0.25</formula>
      <formula>0.5</formula>
    </cfRule>
    <cfRule type="cellIs" dxfId="908" priority="288" operator="between">
      <formula>0</formula>
      <formula>0.25</formula>
    </cfRule>
  </conditionalFormatting>
  <conditionalFormatting sqref="AJ126:AJ133">
    <cfRule type="containsText" dxfId="907" priority="193" operator="containsText" text="Alta">
      <formula>NOT(ISERROR(SEARCH("Alta",AJ126)))</formula>
    </cfRule>
    <cfRule type="containsText" dxfId="906" priority="194" operator="containsText" text="Media">
      <formula>NOT(ISERROR(SEARCH("Media",AJ126)))</formula>
    </cfRule>
    <cfRule type="containsText" dxfId="905" priority="195" operator="containsText" text="Baja">
      <formula>NOT(ISERROR(SEARCH("Baja",AJ126)))</formula>
    </cfRule>
    <cfRule type="containsText" dxfId="904" priority="196" operator="containsText" text="Nula">
      <formula>NOT(ISERROR(SEARCH("Nula",AJ126)))</formula>
    </cfRule>
  </conditionalFormatting>
  <conditionalFormatting sqref="AD126:AD133">
    <cfRule type="containsText" dxfId="903" priority="249" operator="containsText" text="Alta">
      <formula>NOT(ISERROR(SEARCH("Alta",AD126)))</formula>
    </cfRule>
    <cfRule type="containsText" dxfId="902" priority="250" operator="containsText" text="Media">
      <formula>NOT(ISERROR(SEARCH("Media",AD126)))</formula>
    </cfRule>
    <cfRule type="containsText" dxfId="901" priority="251" operator="containsText" text="Baja">
      <formula>NOT(ISERROR(SEARCH("Baja",AD126)))</formula>
    </cfRule>
    <cfRule type="containsText" dxfId="900" priority="252" operator="containsText" text="Nula">
      <formula>NOT(ISERROR(SEARCH("Nula",AD126)))</formula>
    </cfRule>
  </conditionalFormatting>
  <conditionalFormatting sqref="AA126:AA133">
    <cfRule type="containsText" dxfId="899" priority="281" operator="containsText" text="Alta">
      <formula>NOT(ISERROR(SEARCH("Alta",AA126)))</formula>
    </cfRule>
    <cfRule type="containsText" dxfId="898" priority="282" operator="containsText" text="Media">
      <formula>NOT(ISERROR(SEARCH("Media",AA126)))</formula>
    </cfRule>
    <cfRule type="containsText" dxfId="897" priority="283" operator="containsText" text="Baja">
      <formula>NOT(ISERROR(SEARCH("Baja",AA126)))</formula>
    </cfRule>
    <cfRule type="containsText" dxfId="896" priority="284" operator="containsText" text="Nula">
      <formula>NOT(ISERROR(SEARCH("Nula",AA126)))</formula>
    </cfRule>
  </conditionalFormatting>
  <conditionalFormatting sqref="AE8:AE124">
    <cfRule type="cellIs" dxfId="895" priority="265" operator="between">
      <formula>0.75</formula>
      <formula>1</formula>
    </cfRule>
    <cfRule type="cellIs" dxfId="894" priority="266" operator="between">
      <formula>0.5</formula>
      <formula>0.75</formula>
    </cfRule>
    <cfRule type="cellIs" dxfId="893" priority="267" operator="between">
      <formula>0.25</formula>
      <formula>0.5</formula>
    </cfRule>
    <cfRule type="cellIs" dxfId="892" priority="268" operator="between">
      <formula>0</formula>
      <formula>0.25</formula>
    </cfRule>
  </conditionalFormatting>
  <conditionalFormatting sqref="AE126:AE131">
    <cfRule type="cellIs" dxfId="891" priority="257" operator="between">
      <formula>0.75</formula>
      <formula>1</formula>
    </cfRule>
    <cfRule type="cellIs" dxfId="890" priority="258" operator="between">
      <formula>0.5</formula>
      <formula>0.75</formula>
    </cfRule>
    <cfRule type="cellIs" dxfId="889" priority="259" operator="between">
      <formula>0.25</formula>
      <formula>0.5</formula>
    </cfRule>
    <cfRule type="cellIs" dxfId="888" priority="260" operator="between">
      <formula>0</formula>
      <formula>0.25</formula>
    </cfRule>
  </conditionalFormatting>
  <conditionalFormatting sqref="AD8:AD124">
    <cfRule type="containsText" dxfId="887" priority="253" operator="containsText" text="Alta">
      <formula>NOT(ISERROR(SEARCH("Alta",AD8)))</formula>
    </cfRule>
    <cfRule type="containsText" dxfId="886" priority="254" operator="containsText" text="Media">
      <formula>NOT(ISERROR(SEARCH("Media",AD8)))</formula>
    </cfRule>
    <cfRule type="containsText" dxfId="885" priority="255" operator="containsText" text="Baja">
      <formula>NOT(ISERROR(SEARCH("Baja",AD8)))</formula>
    </cfRule>
    <cfRule type="containsText" dxfId="884" priority="256" operator="containsText" text="Nula">
      <formula>NOT(ISERROR(SEARCH("Nula",AD8)))</formula>
    </cfRule>
  </conditionalFormatting>
  <conditionalFormatting sqref="AG126:AG133">
    <cfRule type="containsText" dxfId="883" priority="217" operator="containsText" text="Alta">
      <formula>NOT(ISERROR(SEARCH("Alta",AG126)))</formula>
    </cfRule>
    <cfRule type="containsText" dxfId="882" priority="218" operator="containsText" text="Media">
      <formula>NOT(ISERROR(SEARCH("Media",AG126)))</formula>
    </cfRule>
    <cfRule type="containsText" dxfId="881" priority="219" operator="containsText" text="Baja">
      <formula>NOT(ISERROR(SEARCH("Baja",AG126)))</formula>
    </cfRule>
    <cfRule type="containsText" dxfId="880" priority="220" operator="containsText" text="Nula">
      <formula>NOT(ISERROR(SEARCH("Nula",AG126)))</formula>
    </cfRule>
  </conditionalFormatting>
  <conditionalFormatting sqref="AH126:AH131">
    <cfRule type="cellIs" dxfId="879" priority="213" operator="between">
      <formula>0.75</formula>
      <formula>1</formula>
    </cfRule>
    <cfRule type="cellIs" dxfId="878" priority="214" operator="between">
      <formula>0.5</formula>
      <formula>0.75</formula>
    </cfRule>
    <cfRule type="cellIs" dxfId="877" priority="215" operator="between">
      <formula>0.25</formula>
      <formula>0.5</formula>
    </cfRule>
    <cfRule type="cellIs" dxfId="876" priority="216" operator="between">
      <formula>0</formula>
      <formula>0.25</formula>
    </cfRule>
  </conditionalFormatting>
  <conditionalFormatting sqref="AG8:AG124">
    <cfRule type="containsText" dxfId="875" priority="225" operator="containsText" text="Alta">
      <formula>NOT(ISERROR(SEARCH("Alta",AG8)))</formula>
    </cfRule>
    <cfRule type="containsText" dxfId="874" priority="226" operator="containsText" text="Media">
      <formula>NOT(ISERROR(SEARCH("Media",AG8)))</formula>
    </cfRule>
    <cfRule type="containsText" dxfId="873" priority="227" operator="containsText" text="Baja">
      <formula>NOT(ISERROR(SEARCH("Baja",AG8)))</formula>
    </cfRule>
    <cfRule type="containsText" dxfId="872" priority="228" operator="containsText" text="Nula">
      <formula>NOT(ISERROR(SEARCH("Nula",AG8)))</formula>
    </cfRule>
  </conditionalFormatting>
  <conditionalFormatting sqref="AV126:AV133">
    <cfRule type="containsText" dxfId="871" priority="85" operator="containsText" text="Alta">
      <formula>NOT(ISERROR(SEARCH("Alta",AV126)))</formula>
    </cfRule>
    <cfRule type="containsText" dxfId="870" priority="86" operator="containsText" text="Media">
      <formula>NOT(ISERROR(SEARCH("Media",AV126)))</formula>
    </cfRule>
    <cfRule type="containsText" dxfId="869" priority="87" operator="containsText" text="Baja">
      <formula>NOT(ISERROR(SEARCH("Baja",AV126)))</formula>
    </cfRule>
    <cfRule type="containsText" dxfId="868" priority="88" operator="containsText" text="Nula">
      <formula>NOT(ISERROR(SEARCH("Nula",AV126)))</formula>
    </cfRule>
  </conditionalFormatting>
  <conditionalFormatting sqref="AS8:AS124">
    <cfRule type="containsText" dxfId="867" priority="129" operator="containsText" text="Alta">
      <formula>NOT(ISERROR(SEARCH("Alta",AS8)))</formula>
    </cfRule>
    <cfRule type="containsText" dxfId="866" priority="130" operator="containsText" text="Media">
      <formula>NOT(ISERROR(SEARCH("Media",AS8)))</formula>
    </cfRule>
    <cfRule type="containsText" dxfId="865" priority="131" operator="containsText" text="Baja">
      <formula>NOT(ISERROR(SEARCH("Baja",AS8)))</formula>
    </cfRule>
    <cfRule type="containsText" dxfId="864" priority="132" operator="containsText" text="Nula">
      <formula>NOT(ISERROR(SEARCH("Nula",AS8)))</formula>
    </cfRule>
  </conditionalFormatting>
  <conditionalFormatting sqref="AW126:AW133">
    <cfRule type="containsText" dxfId="863" priority="81" operator="containsText" text="Alta">
      <formula>NOT(ISERROR(SEARCH("Alta",AW126)))</formula>
    </cfRule>
    <cfRule type="containsText" dxfId="862" priority="82" operator="containsText" text="Media">
      <formula>NOT(ISERROR(SEARCH("Media",AW126)))</formula>
    </cfRule>
    <cfRule type="containsText" dxfId="861" priority="83" operator="containsText" text="Baja">
      <formula>NOT(ISERROR(SEARCH("Baja",AW126)))</formula>
    </cfRule>
    <cfRule type="containsText" dxfId="860" priority="84" operator="containsText" text="Nula">
      <formula>NOT(ISERROR(SEARCH("Nula",AW126)))</formula>
    </cfRule>
  </conditionalFormatting>
  <conditionalFormatting sqref="AH8:AH124">
    <cfRule type="cellIs" dxfId="859" priority="221" operator="between">
      <formula>0.75</formula>
      <formula>1</formula>
    </cfRule>
    <cfRule type="cellIs" dxfId="858" priority="222" operator="between">
      <formula>0.5</formula>
      <formula>0.75</formula>
    </cfRule>
    <cfRule type="cellIs" dxfId="857" priority="223" operator="between">
      <formula>0.25</formula>
      <formula>0.5</formula>
    </cfRule>
    <cfRule type="cellIs" dxfId="856" priority="224" operator="between">
      <formula>0</formula>
      <formula>0.25</formula>
    </cfRule>
  </conditionalFormatting>
  <conditionalFormatting sqref="AJ8:AJ124">
    <cfRule type="containsText" dxfId="855" priority="201" operator="containsText" text="Alta">
      <formula>NOT(ISERROR(SEARCH("Alta",AJ8)))</formula>
    </cfRule>
    <cfRule type="containsText" dxfId="854" priority="202" operator="containsText" text="Media">
      <formula>NOT(ISERROR(SEARCH("Media",AJ8)))</formula>
    </cfRule>
    <cfRule type="containsText" dxfId="853" priority="203" operator="containsText" text="Baja">
      <formula>NOT(ISERROR(SEARCH("Baja",AJ8)))</formula>
    </cfRule>
    <cfRule type="containsText" dxfId="852" priority="204" operator="containsText" text="Nula">
      <formula>NOT(ISERROR(SEARCH("Nula",AJ8)))</formula>
    </cfRule>
  </conditionalFormatting>
  <conditionalFormatting sqref="AK8:AK124">
    <cfRule type="cellIs" dxfId="851" priority="197" operator="between">
      <formula>0.75</formula>
      <formula>1</formula>
    </cfRule>
    <cfRule type="cellIs" dxfId="850" priority="198" operator="between">
      <formula>0.5</formula>
      <formula>0.75</formula>
    </cfRule>
    <cfRule type="cellIs" dxfId="849" priority="199" operator="between">
      <formula>0.25</formula>
      <formula>0.5</formula>
    </cfRule>
    <cfRule type="cellIs" dxfId="848" priority="200" operator="between">
      <formula>0</formula>
      <formula>0.25</formula>
    </cfRule>
  </conditionalFormatting>
  <conditionalFormatting sqref="AK126:AK131">
    <cfRule type="cellIs" dxfId="847" priority="189" operator="between">
      <formula>0.75</formula>
      <formula>1</formula>
    </cfRule>
    <cfRule type="cellIs" dxfId="846" priority="190" operator="between">
      <formula>0.5</formula>
      <formula>0.75</formula>
    </cfRule>
    <cfRule type="cellIs" dxfId="845" priority="191" operator="between">
      <formula>0.25</formula>
      <formula>0.5</formula>
    </cfRule>
    <cfRule type="cellIs" dxfId="844" priority="192" operator="between">
      <formula>0</formula>
      <formula>0.25</formula>
    </cfRule>
  </conditionalFormatting>
  <conditionalFormatting sqref="AN8:AN124">
    <cfRule type="cellIs" dxfId="843" priority="177" operator="between">
      <formula>0.75</formula>
      <formula>1</formula>
    </cfRule>
    <cfRule type="cellIs" dxfId="842" priority="178" operator="between">
      <formula>0.5</formula>
      <formula>0.75</formula>
    </cfRule>
    <cfRule type="cellIs" dxfId="841" priority="179" operator="between">
      <formula>0.25</formula>
      <formula>0.5</formula>
    </cfRule>
    <cfRule type="cellIs" dxfId="840" priority="180" operator="between">
      <formula>0</formula>
      <formula>0.25</formula>
    </cfRule>
  </conditionalFormatting>
  <conditionalFormatting sqref="AM8:AM124">
    <cfRule type="containsText" dxfId="839" priority="173" operator="containsText" text="Alta">
      <formula>NOT(ISERROR(SEARCH("Alta",AM8)))</formula>
    </cfRule>
    <cfRule type="containsText" dxfId="838" priority="174" operator="containsText" text="Media">
      <formula>NOT(ISERROR(SEARCH("Media",AM8)))</formula>
    </cfRule>
    <cfRule type="containsText" dxfId="837" priority="175" operator="containsText" text="Baja">
      <formula>NOT(ISERROR(SEARCH("Baja",AM8)))</formula>
    </cfRule>
    <cfRule type="containsText" dxfId="836" priority="176" operator="containsText" text="Nula">
      <formula>NOT(ISERROR(SEARCH("Nula",AM8)))</formula>
    </cfRule>
  </conditionalFormatting>
  <conditionalFormatting sqref="AN126:AN131">
    <cfRule type="cellIs" dxfId="835" priority="169" operator="between">
      <formula>0.75</formula>
      <formula>1</formula>
    </cfRule>
    <cfRule type="cellIs" dxfId="834" priority="170" operator="between">
      <formula>0.5</formula>
      <formula>0.75</formula>
    </cfRule>
    <cfRule type="cellIs" dxfId="833" priority="171" operator="between">
      <formula>0.25</formula>
      <formula>0.5</formula>
    </cfRule>
    <cfRule type="cellIs" dxfId="832" priority="172" operator="between">
      <formula>0</formula>
      <formula>0.25</formula>
    </cfRule>
  </conditionalFormatting>
  <conditionalFormatting sqref="AM126:AM133">
    <cfRule type="containsText" dxfId="831" priority="165" operator="containsText" text="Alta">
      <formula>NOT(ISERROR(SEARCH("Alta",AM126)))</formula>
    </cfRule>
    <cfRule type="containsText" dxfId="830" priority="166" operator="containsText" text="Media">
      <formula>NOT(ISERROR(SEARCH("Media",AM126)))</formula>
    </cfRule>
    <cfRule type="containsText" dxfId="829" priority="167" operator="containsText" text="Baja">
      <formula>NOT(ISERROR(SEARCH("Baja",AM126)))</formula>
    </cfRule>
    <cfRule type="containsText" dxfId="828" priority="168" operator="containsText" text="Nula">
      <formula>NOT(ISERROR(SEARCH("Nula",AM126)))</formula>
    </cfRule>
  </conditionalFormatting>
  <conditionalFormatting sqref="AW8:AW124">
    <cfRule type="containsText" dxfId="827" priority="89" operator="containsText" text="Alta">
      <formula>NOT(ISERROR(SEARCH("Alta",AW8)))</formula>
    </cfRule>
    <cfRule type="containsText" dxfId="826" priority="90" operator="containsText" text="Media">
      <formula>NOT(ISERROR(SEARCH("Media",AW8)))</formula>
    </cfRule>
    <cfRule type="containsText" dxfId="825" priority="91" operator="containsText" text="Baja">
      <formula>NOT(ISERROR(SEARCH("Baja",AW8)))</formula>
    </cfRule>
    <cfRule type="containsText" dxfId="824" priority="92" operator="containsText" text="Nula">
      <formula>NOT(ISERROR(SEARCH("Nula",AW8)))</formula>
    </cfRule>
  </conditionalFormatting>
  <conditionalFormatting sqref="AQ8:AQ124">
    <cfRule type="cellIs" dxfId="823" priority="153" operator="between">
      <formula>0.75</formula>
      <formula>1</formula>
    </cfRule>
    <cfRule type="cellIs" dxfId="822" priority="154" operator="between">
      <formula>0.5</formula>
      <formula>0.75</formula>
    </cfRule>
    <cfRule type="cellIs" dxfId="821" priority="155" operator="between">
      <formula>0.25</formula>
      <formula>0.5</formula>
    </cfRule>
    <cfRule type="cellIs" dxfId="820" priority="156" operator="between">
      <formula>0</formula>
      <formula>0.25</formula>
    </cfRule>
  </conditionalFormatting>
  <conditionalFormatting sqref="AP8:AP124">
    <cfRule type="containsText" dxfId="819" priority="149" operator="containsText" text="Alta">
      <formula>NOT(ISERROR(SEARCH("Alta",AP8)))</formula>
    </cfRule>
    <cfRule type="containsText" dxfId="818" priority="150" operator="containsText" text="Media">
      <formula>NOT(ISERROR(SEARCH("Media",AP8)))</formula>
    </cfRule>
    <cfRule type="containsText" dxfId="817" priority="151" operator="containsText" text="Baja">
      <formula>NOT(ISERROR(SEARCH("Baja",AP8)))</formula>
    </cfRule>
    <cfRule type="containsText" dxfId="816" priority="152" operator="containsText" text="Nula">
      <formula>NOT(ISERROR(SEARCH("Nula",AP8)))</formula>
    </cfRule>
  </conditionalFormatting>
  <conditionalFormatting sqref="AQ126:AQ131">
    <cfRule type="cellIs" dxfId="815" priority="145" operator="between">
      <formula>0.75</formula>
      <formula>1</formula>
    </cfRule>
    <cfRule type="cellIs" dxfId="814" priority="146" operator="between">
      <formula>0.5</formula>
      <formula>0.75</formula>
    </cfRule>
    <cfRule type="cellIs" dxfId="813" priority="147" operator="between">
      <formula>0.25</formula>
      <formula>0.5</formula>
    </cfRule>
    <cfRule type="cellIs" dxfId="812" priority="148" operator="between">
      <formula>0</formula>
      <formula>0.25</formula>
    </cfRule>
  </conditionalFormatting>
  <conditionalFormatting sqref="AP126:AP133">
    <cfRule type="containsText" dxfId="811" priority="141" operator="containsText" text="Alta">
      <formula>NOT(ISERROR(SEARCH("Alta",AP126)))</formula>
    </cfRule>
    <cfRule type="containsText" dxfId="810" priority="142" operator="containsText" text="Media">
      <formula>NOT(ISERROR(SEARCH("Media",AP126)))</formula>
    </cfRule>
    <cfRule type="containsText" dxfId="809" priority="143" operator="containsText" text="Baja">
      <formula>NOT(ISERROR(SEARCH("Baja",AP126)))</formula>
    </cfRule>
    <cfRule type="containsText" dxfId="808" priority="144" operator="containsText" text="Nula">
      <formula>NOT(ISERROR(SEARCH("Nula",AP126)))</formula>
    </cfRule>
  </conditionalFormatting>
  <conditionalFormatting sqref="AT126:AT133">
    <cfRule type="containsText" dxfId="807" priority="117" operator="containsText" text="Alta">
      <formula>NOT(ISERROR(SEARCH("Alta",AT126)))</formula>
    </cfRule>
    <cfRule type="containsText" dxfId="806" priority="118" operator="containsText" text="Media">
      <formula>NOT(ISERROR(SEARCH("Media",AT126)))</formula>
    </cfRule>
    <cfRule type="containsText" dxfId="805" priority="119" operator="containsText" text="Baja">
      <formula>NOT(ISERROR(SEARCH("Baja",AT126)))</formula>
    </cfRule>
    <cfRule type="containsText" dxfId="804" priority="120" operator="containsText" text="Nula">
      <formula>NOT(ISERROR(SEARCH("Nula",AT126)))</formula>
    </cfRule>
  </conditionalFormatting>
  <conditionalFormatting sqref="AT8:AT124">
    <cfRule type="containsText" dxfId="803" priority="125" operator="containsText" text="Alta">
      <formula>NOT(ISERROR(SEARCH("Alta",AT8)))</formula>
    </cfRule>
    <cfRule type="containsText" dxfId="802" priority="126" operator="containsText" text="Media">
      <formula>NOT(ISERROR(SEARCH("Media",AT8)))</formula>
    </cfRule>
    <cfRule type="containsText" dxfId="801" priority="127" operator="containsText" text="Baja">
      <formula>NOT(ISERROR(SEARCH("Baja",AT8)))</formula>
    </cfRule>
    <cfRule type="containsText" dxfId="800" priority="128" operator="containsText" text="Nula">
      <formula>NOT(ISERROR(SEARCH("Nula",AT8)))</formula>
    </cfRule>
  </conditionalFormatting>
  <conditionalFormatting sqref="AS126:AS133">
    <cfRule type="containsText" dxfId="799" priority="121" operator="containsText" text="Alta">
      <formula>NOT(ISERROR(SEARCH("Alta",AS126)))</formula>
    </cfRule>
    <cfRule type="containsText" dxfId="798" priority="122" operator="containsText" text="Media">
      <formula>NOT(ISERROR(SEARCH("Media",AS126)))</formula>
    </cfRule>
    <cfRule type="containsText" dxfId="797" priority="123" operator="containsText" text="Baja">
      <formula>NOT(ISERROR(SEARCH("Baja",AS126)))</formula>
    </cfRule>
    <cfRule type="containsText" dxfId="796" priority="124" operator="containsText" text="Nula">
      <formula>NOT(ISERROR(SEARCH("Nula",AS126)))</formula>
    </cfRule>
  </conditionalFormatting>
  <conditionalFormatting sqref="AV8:AV124">
    <cfRule type="containsText" dxfId="795" priority="93" operator="containsText" text="Alta">
      <formula>NOT(ISERROR(SEARCH("Alta",AV8)))</formula>
    </cfRule>
    <cfRule type="containsText" dxfId="794" priority="94" operator="containsText" text="Media">
      <formula>NOT(ISERROR(SEARCH("Media",AV8)))</formula>
    </cfRule>
    <cfRule type="containsText" dxfId="793" priority="95" operator="containsText" text="Baja">
      <formula>NOT(ISERROR(SEARCH("Baja",AV8)))</formula>
    </cfRule>
    <cfRule type="containsText" dxfId="792" priority="96" operator="containsText" text="Nula">
      <formula>NOT(ISERROR(SEARCH("Nula",AV8)))</formula>
    </cfRule>
  </conditionalFormatting>
  <conditionalFormatting sqref="H126:H133">
    <cfRule type="containsText" dxfId="791" priority="57" operator="containsText" text="Alta">
      <formula>NOT(ISERROR(SEARCH("Alta",H126)))</formula>
    </cfRule>
    <cfRule type="containsText" dxfId="790" priority="58" operator="containsText" text="Media">
      <formula>NOT(ISERROR(SEARCH("Media",H126)))</formula>
    </cfRule>
    <cfRule type="containsText" dxfId="789" priority="59" operator="containsText" text="Baja">
      <formula>NOT(ISERROR(SEARCH("Baja",H126)))</formula>
    </cfRule>
    <cfRule type="containsText" dxfId="788" priority="60" operator="containsText" text="Nula">
      <formula>NOT(ISERROR(SEARCH("Nula",H126)))</formula>
    </cfRule>
  </conditionalFormatting>
  <conditionalFormatting sqref="W126:W133">
    <cfRule type="containsText" dxfId="787" priority="53" operator="containsText" text="Alta">
      <formula>NOT(ISERROR(SEARCH("Alta",W126)))</formula>
    </cfRule>
    <cfRule type="containsText" dxfId="786" priority="54" operator="containsText" text="Media">
      <formula>NOT(ISERROR(SEARCH("Media",W126)))</formula>
    </cfRule>
    <cfRule type="containsText" dxfId="785" priority="55" operator="containsText" text="Baja">
      <formula>NOT(ISERROR(SEARCH("Baja",W126)))</formula>
    </cfRule>
    <cfRule type="containsText" dxfId="784" priority="56" operator="containsText" text="Nula">
      <formula>NOT(ISERROR(SEARCH("Nula",W126)))</formula>
    </cfRule>
  </conditionalFormatting>
  <conditionalFormatting sqref="AU126:AU133">
    <cfRule type="containsText" dxfId="783" priority="33" operator="containsText" text="Alta">
      <formula>NOT(ISERROR(SEARCH("Alta",AU126)))</formula>
    </cfRule>
    <cfRule type="containsText" dxfId="782" priority="34" operator="containsText" text="Media">
      <formula>NOT(ISERROR(SEARCH("Media",AU126)))</formula>
    </cfRule>
    <cfRule type="containsText" dxfId="781" priority="35" operator="containsText" text="Baja">
      <formula>NOT(ISERROR(SEARCH("Baja",AU126)))</formula>
    </cfRule>
    <cfRule type="containsText" dxfId="780" priority="36" operator="containsText" text="Nula">
      <formula>NOT(ISERROR(SEARCH("Nula",AU126)))</formula>
    </cfRule>
  </conditionalFormatting>
  <conditionalFormatting sqref="AR126:AR133">
    <cfRule type="containsText" dxfId="779" priority="37" operator="containsText" text="Alta">
      <formula>NOT(ISERROR(SEARCH("Alta",AR126)))</formula>
    </cfRule>
    <cfRule type="containsText" dxfId="778" priority="38" operator="containsText" text="Media">
      <formula>NOT(ISERROR(SEARCH("Media",AR126)))</formula>
    </cfRule>
    <cfRule type="containsText" dxfId="777" priority="39" operator="containsText" text="Baja">
      <formula>NOT(ISERROR(SEARCH("Baja",AR126)))</formula>
    </cfRule>
    <cfRule type="containsText" dxfId="776" priority="40" operator="containsText" text="Nula">
      <formula>NOT(ISERROR(SEARCH("Nula",AR126)))</formula>
    </cfRule>
  </conditionalFormatting>
  <conditionalFormatting sqref="AA8:AA124">
    <cfRule type="containsText" dxfId="775" priority="29" operator="containsText" text="Alta">
      <formula>NOT(ISERROR(SEARCH("Alta",AA8)))</formula>
    </cfRule>
    <cfRule type="containsText" dxfId="774" priority="30" operator="containsText" text="Media">
      <formula>NOT(ISERROR(SEARCH("Media",AA8)))</formula>
    </cfRule>
    <cfRule type="containsText" dxfId="773" priority="31" operator="containsText" text="Baja">
      <formula>NOT(ISERROR(SEARCH("Baja",AA8)))</formula>
    </cfRule>
    <cfRule type="containsText" dxfId="772" priority="32" operator="containsText" text="Nula">
      <formula>NOT(ISERROR(SEARCH("Nula",AA8)))</formula>
    </cfRule>
  </conditionalFormatting>
  <conditionalFormatting sqref="Z132:Z133">
    <cfRule type="containsText" dxfId="771" priority="25" operator="containsText" text="Alta">
      <formula>NOT(ISERROR(SEARCH("Alta",Z132)))</formula>
    </cfRule>
    <cfRule type="containsText" dxfId="770" priority="26" operator="containsText" text="Media">
      <formula>NOT(ISERROR(SEARCH("Media",Z132)))</formula>
    </cfRule>
    <cfRule type="containsText" dxfId="769" priority="27" operator="containsText" text="Baja">
      <formula>NOT(ISERROR(SEARCH("Baja",Z132)))</formula>
    </cfRule>
    <cfRule type="containsText" dxfId="768" priority="28" operator="containsText" text="Nula">
      <formula>NOT(ISERROR(SEARCH("Nula",Z132)))</formula>
    </cfRule>
  </conditionalFormatting>
  <conditionalFormatting sqref="Z129">
    <cfRule type="containsText" dxfId="767" priority="21" operator="containsText" text="Alta">
      <formula>NOT(ISERROR(SEARCH("Alta",Z129)))</formula>
    </cfRule>
    <cfRule type="containsText" dxfId="766" priority="22" operator="containsText" text="Media">
      <formula>NOT(ISERROR(SEARCH("Media",Z129)))</formula>
    </cfRule>
    <cfRule type="containsText" dxfId="765" priority="23" operator="containsText" text="Baja">
      <formula>NOT(ISERROR(SEARCH("Baja",Z129)))</formula>
    </cfRule>
    <cfRule type="containsText" dxfId="764" priority="24" operator="containsText" text="Nula">
      <formula>NOT(ISERROR(SEARCH("Nula",Z129)))</formula>
    </cfRule>
  </conditionalFormatting>
  <conditionalFormatting sqref="AB8:AB124">
    <cfRule type="cellIs" dxfId="763" priority="17" operator="between">
      <formula>0.75</formula>
      <formula>1</formula>
    </cfRule>
    <cfRule type="cellIs" dxfId="762" priority="18" operator="between">
      <formula>0.5</formula>
      <formula>0.75</formula>
    </cfRule>
    <cfRule type="cellIs" dxfId="761" priority="19" operator="between">
      <formula>0.25</formula>
      <formula>0.5</formula>
    </cfRule>
    <cfRule type="cellIs" dxfId="760" priority="20" operator="between">
      <formula>0</formula>
      <formula>0.25</formula>
    </cfRule>
  </conditionalFormatting>
  <conditionalFormatting sqref="AB126:AB131">
    <cfRule type="cellIs" dxfId="759" priority="13" operator="between">
      <formula>0.75</formula>
      <formula>1</formula>
    </cfRule>
    <cfRule type="cellIs" dxfId="758" priority="14" operator="between">
      <formula>0.5</formula>
      <formula>0.75</formula>
    </cfRule>
    <cfRule type="cellIs" dxfId="757" priority="15" operator="between">
      <formula>0.25</formula>
      <formula>0.5</formula>
    </cfRule>
    <cfRule type="cellIs" dxfId="756" priority="16" operator="between">
      <formula>0</formula>
      <formula>0.25</formula>
    </cfRule>
  </conditionalFormatting>
  <conditionalFormatting sqref="G133">
    <cfRule type="containsText" dxfId="755" priority="9" operator="containsText" text="Alta">
      <formula>NOT(ISERROR(SEARCH("Alta",G133)))</formula>
    </cfRule>
    <cfRule type="containsText" dxfId="754" priority="10" operator="containsText" text="Media">
      <formula>NOT(ISERROR(SEARCH("Media",G133)))</formula>
    </cfRule>
    <cfRule type="containsText" dxfId="753" priority="11" operator="containsText" text="Baja">
      <formula>NOT(ISERROR(SEARCH("Baja",G133)))</formula>
    </cfRule>
    <cfRule type="containsText" dxfId="752" priority="12" operator="containsText" text="Nula">
      <formula>NOT(ISERROR(SEARCH("Nula",G133)))</formula>
    </cfRule>
  </conditionalFormatting>
  <conditionalFormatting sqref="M133">
    <cfRule type="containsText" dxfId="751" priority="5" operator="containsText" text="Alta">
      <formula>NOT(ISERROR(SEARCH("Alta",M133)))</formula>
    </cfRule>
    <cfRule type="containsText" dxfId="750" priority="6" operator="containsText" text="Media">
      <formula>NOT(ISERROR(SEARCH("Media",M133)))</formula>
    </cfRule>
    <cfRule type="containsText" dxfId="749" priority="7" operator="containsText" text="Baja">
      <formula>NOT(ISERROR(SEARCH("Baja",M133)))</formula>
    </cfRule>
    <cfRule type="containsText" dxfId="748" priority="8" operator="containsText" text="Nula">
      <formula>NOT(ISERROR(SEARCH("Nula",M133)))</formula>
    </cfRule>
  </conditionalFormatting>
  <conditionalFormatting sqref="P133">
    <cfRule type="containsText" dxfId="747" priority="1" operator="containsText" text="Alta">
      <formula>NOT(ISERROR(SEARCH("Alta",P133)))</formula>
    </cfRule>
    <cfRule type="containsText" dxfId="746" priority="2" operator="containsText" text="Media">
      <formula>NOT(ISERROR(SEARCH("Media",P133)))</formula>
    </cfRule>
    <cfRule type="containsText" dxfId="745" priority="3" operator="containsText" text="Baja">
      <formula>NOT(ISERROR(SEARCH("Baja",P133)))</formula>
    </cfRule>
    <cfRule type="containsText" dxfId="744" priority="4" operator="containsText" text="Nula">
      <formula>NOT(ISERROR(SEARCH("Nula",P133)))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4"/>
  <sheetViews>
    <sheetView zoomScaleNormal="100" zoomScalePageLayoutView="85" workbookViewId="0">
      <selection activeCell="H127" sqref="H127"/>
    </sheetView>
  </sheetViews>
  <sheetFormatPr baseColWidth="10" defaultColWidth="30.28515625" defaultRowHeight="12.75" x14ac:dyDescent="0.2"/>
  <cols>
    <col min="1" max="1" width="18.140625" style="4" customWidth="1"/>
    <col min="2" max="2" width="23.5703125" style="4" bestFit="1" customWidth="1"/>
    <col min="3" max="3" width="17" style="9" bestFit="1" customWidth="1"/>
    <col min="4" max="4" width="40.140625" style="4" bestFit="1" customWidth="1"/>
    <col min="5" max="5" width="17" style="4" bestFit="1" customWidth="1"/>
    <col min="6" max="6" width="40.140625" style="8" bestFit="1" customWidth="1"/>
    <col min="7" max="7" width="30.28515625" style="4" bestFit="1" customWidth="1"/>
    <col min="8" max="8" width="16.42578125" style="4" bestFit="1" customWidth="1"/>
    <col min="9" max="9" width="15.42578125" style="4" customWidth="1"/>
    <col min="10" max="10" width="10.28515625" style="4" customWidth="1"/>
    <col min="11" max="11" width="13.28515625" style="4" customWidth="1"/>
    <col min="12" max="12" width="8.5703125" style="4" customWidth="1"/>
    <col min="13" max="13" width="10.42578125" style="4" customWidth="1"/>
    <col min="14" max="14" width="13.28515625" style="4" customWidth="1"/>
    <col min="15" max="15" width="8.85546875" style="4" bestFit="1" customWidth="1"/>
    <col min="16" max="16" width="20.28515625" style="4" customWidth="1"/>
    <col min="17" max="18" width="7.140625" style="4" bestFit="1" customWidth="1"/>
    <col min="19" max="19" width="9.42578125" style="4" bestFit="1" customWidth="1"/>
    <col min="20" max="20" width="12.140625" style="4" customWidth="1"/>
    <col min="21" max="21" width="8.85546875" style="4" bestFit="1" customWidth="1"/>
    <col min="22" max="22" width="11.42578125" style="4" bestFit="1" customWidth="1"/>
    <col min="23" max="23" width="13.42578125" style="4" bestFit="1" customWidth="1"/>
    <col min="24" max="24" width="7.140625" style="4" bestFit="1" customWidth="1"/>
    <col min="25" max="25" width="11.42578125" style="4" customWidth="1"/>
    <col min="26" max="26" width="13.42578125" style="4" bestFit="1" customWidth="1"/>
    <col min="27" max="27" width="8.85546875" style="4" bestFit="1" customWidth="1"/>
    <col min="28" max="28" width="13.5703125" style="4" customWidth="1"/>
    <col min="29" max="29" width="13.42578125" style="4" bestFit="1" customWidth="1"/>
    <col min="30" max="30" width="8.85546875" style="4" bestFit="1" customWidth="1"/>
    <col min="31" max="31" width="12.85546875" style="4" customWidth="1"/>
    <col min="32" max="32" width="13.42578125" style="4" bestFit="1" customWidth="1"/>
    <col min="33" max="33" width="8.85546875" style="4" bestFit="1" customWidth="1"/>
    <col min="34" max="34" width="11.42578125" style="4" customWidth="1"/>
    <col min="35" max="35" width="13.42578125" style="4" bestFit="1" customWidth="1"/>
    <col min="36" max="36" width="8.85546875" style="4" bestFit="1" customWidth="1"/>
    <col min="37" max="37" width="9.85546875" style="4" customWidth="1"/>
    <col min="38" max="38" width="13.42578125" style="4" bestFit="1" customWidth="1"/>
    <col min="39" max="39" width="8.85546875" style="4" bestFit="1" customWidth="1"/>
    <col min="40" max="40" width="10.85546875" style="4" customWidth="1"/>
    <col min="41" max="41" width="13.42578125" style="4" bestFit="1" customWidth="1"/>
    <col min="42" max="42" width="8.85546875" style="4" bestFit="1" customWidth="1"/>
    <col min="43" max="43" width="10.85546875" style="4" customWidth="1"/>
    <col min="44" max="44" width="13.42578125" style="4" bestFit="1" customWidth="1"/>
    <col min="45" max="45" width="8.85546875" style="4" bestFit="1" customWidth="1"/>
    <col min="46" max="16384" width="30.28515625" style="4"/>
  </cols>
  <sheetData>
    <row r="1" spans="1:45" ht="12.95" customHeight="1" x14ac:dyDescent="0.2">
      <c r="A1" s="33" t="s">
        <v>0</v>
      </c>
      <c r="B1" s="141" t="s">
        <v>280</v>
      </c>
      <c r="C1" s="142"/>
      <c r="D1" s="142"/>
      <c r="E1" s="142"/>
      <c r="F1" s="143"/>
      <c r="G1" s="73" t="s">
        <v>2</v>
      </c>
      <c r="H1" s="141" t="s">
        <v>281</v>
      </c>
      <c r="I1" s="142"/>
      <c r="J1" s="141" t="s">
        <v>282</v>
      </c>
      <c r="K1" s="142"/>
      <c r="L1" s="142"/>
      <c r="M1" s="142"/>
      <c r="N1" s="142"/>
      <c r="O1" s="143"/>
      <c r="P1" s="141" t="s">
        <v>283</v>
      </c>
      <c r="Q1" s="142"/>
      <c r="R1" s="142"/>
      <c r="S1" s="142"/>
      <c r="T1" s="142"/>
      <c r="U1" s="143"/>
      <c r="V1" s="141" t="s">
        <v>284</v>
      </c>
      <c r="W1" s="142"/>
      <c r="X1" s="142"/>
      <c r="Y1" s="142"/>
      <c r="Z1" s="142"/>
      <c r="AA1" s="143"/>
      <c r="AB1" s="141" t="s">
        <v>285</v>
      </c>
      <c r="AC1" s="142"/>
      <c r="AD1" s="142"/>
      <c r="AE1" s="142"/>
      <c r="AF1" s="142"/>
      <c r="AG1" s="142"/>
      <c r="AH1" s="142"/>
      <c r="AI1" s="142"/>
      <c r="AJ1" s="143"/>
      <c r="AK1" s="151" t="s">
        <v>286</v>
      </c>
      <c r="AL1" s="151"/>
      <c r="AM1" s="151"/>
      <c r="AN1" s="151"/>
      <c r="AO1" s="151"/>
      <c r="AP1" s="151"/>
      <c r="AQ1" s="151"/>
      <c r="AR1" s="151"/>
      <c r="AS1" s="151"/>
    </row>
    <row r="2" spans="1:45" ht="33.75" customHeight="1" x14ac:dyDescent="0.2">
      <c r="A2" s="3"/>
      <c r="B2" s="3"/>
      <c r="C2" s="3"/>
      <c r="D2" s="3"/>
      <c r="E2" s="3"/>
      <c r="F2" s="3"/>
      <c r="G2" s="73" t="s">
        <v>7</v>
      </c>
      <c r="H2" s="147" t="s">
        <v>287</v>
      </c>
      <c r="I2" s="148"/>
      <c r="J2" s="147" t="s">
        <v>288</v>
      </c>
      <c r="K2" s="148"/>
      <c r="L2" s="149"/>
      <c r="M2" s="147" t="s">
        <v>289</v>
      </c>
      <c r="N2" s="148"/>
      <c r="O2" s="149"/>
      <c r="P2" s="152" t="s">
        <v>290</v>
      </c>
      <c r="Q2" s="152"/>
      <c r="R2" s="152"/>
      <c r="S2" s="152" t="s">
        <v>291</v>
      </c>
      <c r="T2" s="152"/>
      <c r="U2" s="152"/>
      <c r="V2" s="152" t="s">
        <v>292</v>
      </c>
      <c r="W2" s="152"/>
      <c r="X2" s="152"/>
      <c r="Y2" s="152" t="s">
        <v>293</v>
      </c>
      <c r="Z2" s="152"/>
      <c r="AA2" s="152"/>
      <c r="AB2" s="152" t="s">
        <v>294</v>
      </c>
      <c r="AC2" s="152"/>
      <c r="AD2" s="152"/>
      <c r="AE2" s="152" t="s">
        <v>295</v>
      </c>
      <c r="AF2" s="152"/>
      <c r="AG2" s="152"/>
      <c r="AH2" s="152" t="s">
        <v>296</v>
      </c>
      <c r="AI2" s="152"/>
      <c r="AJ2" s="152"/>
      <c r="AK2" s="152" t="s">
        <v>297</v>
      </c>
      <c r="AL2" s="152"/>
      <c r="AM2" s="152"/>
      <c r="AN2" s="152" t="s">
        <v>298</v>
      </c>
      <c r="AO2" s="152"/>
      <c r="AP2" s="152"/>
      <c r="AQ2" s="152" t="s">
        <v>299</v>
      </c>
      <c r="AR2" s="152"/>
      <c r="AS2" s="152"/>
    </row>
    <row r="3" spans="1:45" ht="58.5" customHeight="1" x14ac:dyDescent="0.2">
      <c r="A3" s="69"/>
      <c r="B3" s="69"/>
      <c r="C3" s="69"/>
      <c r="D3" s="69"/>
      <c r="E3" s="3"/>
      <c r="F3" s="3"/>
      <c r="G3" s="73" t="s">
        <v>20</v>
      </c>
      <c r="H3" s="147" t="s">
        <v>300</v>
      </c>
      <c r="I3" s="148"/>
      <c r="J3" s="147" t="s">
        <v>301</v>
      </c>
      <c r="K3" s="148"/>
      <c r="L3" s="149"/>
      <c r="M3" s="147" t="s">
        <v>302</v>
      </c>
      <c r="N3" s="148"/>
      <c r="O3" s="149"/>
      <c r="P3" s="152" t="s">
        <v>303</v>
      </c>
      <c r="Q3" s="152"/>
      <c r="R3" s="152"/>
      <c r="S3" s="152" t="s">
        <v>304</v>
      </c>
      <c r="T3" s="152"/>
      <c r="U3" s="152"/>
      <c r="V3" s="152" t="s">
        <v>305</v>
      </c>
      <c r="W3" s="152"/>
      <c r="X3" s="152"/>
      <c r="Y3" s="152" t="s">
        <v>306</v>
      </c>
      <c r="Z3" s="152"/>
      <c r="AA3" s="152"/>
      <c r="AB3" s="152" t="s">
        <v>307</v>
      </c>
      <c r="AC3" s="152"/>
      <c r="AD3" s="152"/>
      <c r="AE3" s="152" t="s">
        <v>308</v>
      </c>
      <c r="AF3" s="152"/>
      <c r="AG3" s="152"/>
      <c r="AH3" s="147" t="s">
        <v>309</v>
      </c>
      <c r="AI3" s="148"/>
      <c r="AJ3" s="149"/>
      <c r="AK3" s="152" t="s">
        <v>310</v>
      </c>
      <c r="AL3" s="152"/>
      <c r="AM3" s="152"/>
      <c r="AN3" s="152" t="s">
        <v>311</v>
      </c>
      <c r="AO3" s="152"/>
      <c r="AP3" s="152"/>
      <c r="AQ3" s="152" t="s">
        <v>312</v>
      </c>
      <c r="AR3" s="152"/>
      <c r="AS3" s="152"/>
    </row>
    <row r="4" spans="1:45" ht="12.75" customHeight="1" x14ac:dyDescent="0.2">
      <c r="A4" s="69"/>
      <c r="B4" s="69"/>
      <c r="C4" s="69"/>
      <c r="D4" s="69"/>
      <c r="E4" s="3"/>
      <c r="F4" s="3"/>
      <c r="G4" s="73" t="s">
        <v>33</v>
      </c>
      <c r="H4" s="147" t="s">
        <v>267</v>
      </c>
      <c r="I4" s="148"/>
      <c r="J4" s="147" t="s">
        <v>34</v>
      </c>
      <c r="K4" s="148"/>
      <c r="L4" s="149"/>
      <c r="M4" s="147" t="s">
        <v>34</v>
      </c>
      <c r="N4" s="148"/>
      <c r="O4" s="149"/>
      <c r="P4" s="152" t="s">
        <v>34</v>
      </c>
      <c r="Q4" s="152"/>
      <c r="R4" s="152"/>
      <c r="S4" s="152" t="s">
        <v>34</v>
      </c>
      <c r="T4" s="152"/>
      <c r="U4" s="152"/>
      <c r="V4" s="152" t="s">
        <v>34</v>
      </c>
      <c r="W4" s="152"/>
      <c r="X4" s="152"/>
      <c r="Y4" s="152" t="s">
        <v>34</v>
      </c>
      <c r="Z4" s="152"/>
      <c r="AA4" s="152"/>
      <c r="AB4" s="152" t="s">
        <v>34</v>
      </c>
      <c r="AC4" s="152"/>
      <c r="AD4" s="152"/>
      <c r="AE4" s="152" t="s">
        <v>34</v>
      </c>
      <c r="AF4" s="152"/>
      <c r="AG4" s="152"/>
      <c r="AH4" s="152" t="s">
        <v>34</v>
      </c>
      <c r="AI4" s="152"/>
      <c r="AJ4" s="152"/>
      <c r="AK4" s="152" t="s">
        <v>267</v>
      </c>
      <c r="AL4" s="152"/>
      <c r="AM4" s="152"/>
      <c r="AN4" s="152" t="s">
        <v>267</v>
      </c>
      <c r="AO4" s="152"/>
      <c r="AP4" s="152"/>
      <c r="AQ4" s="152" t="s">
        <v>267</v>
      </c>
      <c r="AR4" s="152"/>
      <c r="AS4" s="152"/>
    </row>
    <row r="5" spans="1:45" ht="12.75" customHeight="1" x14ac:dyDescent="0.2">
      <c r="A5" s="69"/>
      <c r="B5" s="69"/>
      <c r="C5" s="69"/>
      <c r="D5" s="69"/>
      <c r="E5" s="3"/>
      <c r="F5" s="3"/>
      <c r="G5" s="73" t="s">
        <v>35</v>
      </c>
      <c r="H5" s="147" t="s">
        <v>36</v>
      </c>
      <c r="I5" s="148"/>
      <c r="J5" s="147" t="s">
        <v>36</v>
      </c>
      <c r="K5" s="148" t="e">
        <v>#N/A</v>
      </c>
      <c r="L5" s="149"/>
      <c r="M5" s="147" t="s">
        <v>36</v>
      </c>
      <c r="N5" s="148" t="e">
        <v>#N/A</v>
      </c>
      <c r="O5" s="149"/>
      <c r="P5" s="152" t="s">
        <v>36</v>
      </c>
      <c r="Q5" s="152" t="e">
        <v>#N/A</v>
      </c>
      <c r="R5" s="152"/>
      <c r="S5" s="152" t="s">
        <v>36</v>
      </c>
      <c r="T5" s="152" t="e">
        <v>#N/A</v>
      </c>
      <c r="U5" s="152"/>
      <c r="V5" s="152" t="s">
        <v>36</v>
      </c>
      <c r="W5" s="152" t="e">
        <v>#N/A</v>
      </c>
      <c r="X5" s="152"/>
      <c r="Y5" s="152" t="s">
        <v>36</v>
      </c>
      <c r="Z5" s="152" t="e">
        <v>#N/A</v>
      </c>
      <c r="AA5" s="152"/>
      <c r="AB5" s="152" t="s">
        <v>36</v>
      </c>
      <c r="AC5" s="152" t="e">
        <v>#N/A</v>
      </c>
      <c r="AD5" s="152"/>
      <c r="AE5" s="152" t="s">
        <v>36</v>
      </c>
      <c r="AF5" s="152" t="e">
        <v>#N/A</v>
      </c>
      <c r="AG5" s="152"/>
      <c r="AH5" s="152" t="s">
        <v>36</v>
      </c>
      <c r="AI5" s="152" t="e">
        <v>#N/A</v>
      </c>
      <c r="AJ5" s="152"/>
      <c r="AK5" s="152" t="s">
        <v>268</v>
      </c>
      <c r="AL5" s="152" t="e">
        <v>#N/A</v>
      </c>
      <c r="AM5" s="152"/>
      <c r="AN5" s="152" t="s">
        <v>268</v>
      </c>
      <c r="AO5" s="152" t="e">
        <v>#N/A</v>
      </c>
      <c r="AP5" s="152"/>
      <c r="AQ5" s="152" t="s">
        <v>268</v>
      </c>
      <c r="AR5" s="152" t="e">
        <v>#N/A</v>
      </c>
      <c r="AS5" s="152"/>
    </row>
    <row r="6" spans="1:45" ht="76.5" customHeight="1" x14ac:dyDescent="0.2">
      <c r="C6" s="4"/>
      <c r="E6" s="69"/>
      <c r="F6" s="3"/>
      <c r="G6" s="73" t="s">
        <v>37</v>
      </c>
      <c r="H6" s="53" t="s">
        <v>313</v>
      </c>
      <c r="I6" s="53"/>
      <c r="J6" s="53" t="s">
        <v>39</v>
      </c>
      <c r="K6" s="35"/>
      <c r="L6" s="35"/>
      <c r="M6" s="53" t="s">
        <v>39</v>
      </c>
      <c r="N6" s="35"/>
      <c r="O6" s="35"/>
      <c r="P6" s="53" t="s">
        <v>314</v>
      </c>
      <c r="Q6" s="35">
        <v>200</v>
      </c>
      <c r="R6" s="52">
        <f>+IF(Q6&lt;&gt;"",(P$127-Q6)*100/(P$127-P$126),"")</f>
        <v>1.9877976776225252</v>
      </c>
      <c r="S6" s="53" t="s">
        <v>39</v>
      </c>
      <c r="T6" s="35"/>
      <c r="U6" s="35"/>
      <c r="V6" s="53" t="s">
        <v>315</v>
      </c>
      <c r="W6" s="35">
        <v>1</v>
      </c>
      <c r="X6" s="52">
        <f>+IF(W6&lt;&gt;"",(V$127-W6)*100/(V$127-V$126),"")</f>
        <v>81.818181818181813</v>
      </c>
      <c r="Y6" s="53" t="s">
        <v>39</v>
      </c>
      <c r="Z6" s="35"/>
      <c r="AA6" s="35"/>
      <c r="AB6" s="53" t="s">
        <v>39</v>
      </c>
      <c r="AC6" s="35"/>
      <c r="AD6" s="35"/>
      <c r="AE6" s="53" t="s">
        <v>39</v>
      </c>
      <c r="AF6" s="35"/>
      <c r="AG6" s="35"/>
      <c r="AH6" s="53" t="s">
        <v>39</v>
      </c>
      <c r="AI6" s="35"/>
      <c r="AJ6" s="35"/>
      <c r="AK6" s="53" t="s">
        <v>39</v>
      </c>
      <c r="AL6" s="35"/>
      <c r="AM6" s="35"/>
      <c r="AN6" s="53" t="s">
        <v>39</v>
      </c>
      <c r="AO6" s="35"/>
      <c r="AP6" s="35"/>
      <c r="AQ6" s="53" t="s">
        <v>39</v>
      </c>
      <c r="AR6" s="35"/>
      <c r="AS6" s="35"/>
    </row>
    <row r="7" spans="1:45" s="3" customFormat="1" ht="39" customHeight="1" x14ac:dyDescent="0.2">
      <c r="A7" s="31" t="s">
        <v>45</v>
      </c>
      <c r="B7" s="31" t="s">
        <v>46</v>
      </c>
      <c r="C7" s="31" t="s">
        <v>47</v>
      </c>
      <c r="D7" s="31" t="s">
        <v>48</v>
      </c>
      <c r="E7" s="31" t="s">
        <v>49</v>
      </c>
      <c r="F7" s="31" t="s">
        <v>34</v>
      </c>
      <c r="G7" s="31" t="s">
        <v>50</v>
      </c>
      <c r="H7" s="124" t="s">
        <v>316</v>
      </c>
      <c r="I7" s="124" t="s">
        <v>317</v>
      </c>
      <c r="J7" s="54" t="s">
        <v>56</v>
      </c>
      <c r="K7" s="125" t="s">
        <v>52</v>
      </c>
      <c r="L7" s="125" t="s">
        <v>55</v>
      </c>
      <c r="M7" s="54" t="s">
        <v>56</v>
      </c>
      <c r="N7" s="125" t="s">
        <v>52</v>
      </c>
      <c r="O7" s="125" t="s">
        <v>55</v>
      </c>
      <c r="P7" s="39" t="s">
        <v>318</v>
      </c>
      <c r="Q7" s="35">
        <v>100</v>
      </c>
      <c r="R7" s="52">
        <f>+IF(Q7&lt;&gt;"",(P$127-Q7)*100/(P$127-P$126),"")</f>
        <v>100.39362330249952</v>
      </c>
      <c r="S7" s="54" t="s">
        <v>56</v>
      </c>
      <c r="T7" s="125" t="s">
        <v>52</v>
      </c>
      <c r="U7" s="125" t="s">
        <v>55</v>
      </c>
      <c r="V7" s="54" t="s">
        <v>319</v>
      </c>
      <c r="W7" s="125" t="s">
        <v>52</v>
      </c>
      <c r="X7" s="125" t="s">
        <v>53</v>
      </c>
      <c r="Y7" s="39" t="s">
        <v>320</v>
      </c>
      <c r="Z7" s="125" t="s">
        <v>52</v>
      </c>
      <c r="AA7" s="125" t="s">
        <v>55</v>
      </c>
      <c r="AB7" s="39" t="s">
        <v>321</v>
      </c>
      <c r="AC7" s="125" t="s">
        <v>52</v>
      </c>
      <c r="AD7" s="125" t="s">
        <v>55</v>
      </c>
      <c r="AE7" s="39" t="s">
        <v>321</v>
      </c>
      <c r="AF7" s="125" t="s">
        <v>52</v>
      </c>
      <c r="AG7" s="125" t="s">
        <v>55</v>
      </c>
      <c r="AH7" s="39" t="s">
        <v>56</v>
      </c>
      <c r="AI7" s="125" t="s">
        <v>52</v>
      </c>
      <c r="AJ7" s="125" t="s">
        <v>55</v>
      </c>
      <c r="AK7" s="39" t="s">
        <v>322</v>
      </c>
      <c r="AL7" s="125" t="s">
        <v>52</v>
      </c>
      <c r="AM7" s="125" t="s">
        <v>55</v>
      </c>
      <c r="AN7" s="39" t="s">
        <v>322</v>
      </c>
      <c r="AO7" s="125" t="s">
        <v>52</v>
      </c>
      <c r="AP7" s="125" t="s">
        <v>55</v>
      </c>
      <c r="AQ7" s="39" t="s">
        <v>322</v>
      </c>
      <c r="AR7" s="125" t="s">
        <v>52</v>
      </c>
      <c r="AS7" s="125" t="s">
        <v>55</v>
      </c>
    </row>
    <row r="8" spans="1:45" x14ac:dyDescent="0.2">
      <c r="A8" s="74" t="s">
        <v>59</v>
      </c>
      <c r="B8" s="74" t="s">
        <v>60</v>
      </c>
      <c r="C8" s="23" t="s">
        <v>61</v>
      </c>
      <c r="D8" s="74" t="s">
        <v>62</v>
      </c>
      <c r="E8" s="75">
        <v>1001</v>
      </c>
      <c r="F8" s="74" t="s">
        <v>60</v>
      </c>
      <c r="G8" s="75">
        <v>1101</v>
      </c>
      <c r="H8" s="75"/>
      <c r="I8" s="76"/>
      <c r="J8" s="76"/>
      <c r="K8" s="76" t="str">
        <f t="shared" ref="K8:K71" si="0">+IF(J8&lt;&gt;"",(J$127-J8)*100/(J$127-J$126),"")</f>
        <v/>
      </c>
      <c r="L8" s="76" t="str">
        <f t="shared" ref="L8:L71" si="1">+IF(J8&lt;&gt;"",1-_xlfn.PERCENTRANK.EXC(J$8:J$124,J8,2),"")</f>
        <v/>
      </c>
      <c r="M8" s="76"/>
      <c r="N8" s="76" t="str">
        <f t="shared" ref="N8:N71" si="2">+IF(M8&lt;&gt;"",(M$127-M8)*100/(M$127-M$126),"")</f>
        <v/>
      </c>
      <c r="O8" s="76" t="str">
        <f t="shared" ref="O8:O71" si="3">+IF(M8&lt;&gt;"",1-_xlfn.PERCENTRANK.EXC(M$8:M$124,M8,2),"")</f>
        <v/>
      </c>
      <c r="P8" s="21"/>
      <c r="Q8" s="76"/>
      <c r="R8" s="76"/>
      <c r="S8" s="21"/>
      <c r="T8" s="76"/>
      <c r="U8" s="76"/>
      <c r="V8" s="20">
        <v>1.61</v>
      </c>
      <c r="W8" s="76">
        <f>+IF(V8&lt;&gt;"",(V$127-V8)*100/(V$127-V$126),"")</f>
        <v>54.090909090909086</v>
      </c>
      <c r="X8" s="76" t="str">
        <f>+IF(AND(W8&lt;&gt;"",W8&gt;=X$6),"Nula",IF(AND(W8&lt;&gt;"",W8&lt;X$6,W8&gt;X$6-(_xlfn.STDEV.S(W$8:W$124)/2)),"Baja",IF(AND(W8&lt;&gt;"",W8&lt;X$6-(_xlfn.STDEV.S(W$8:W$124)/2),W8&gt;X$6-(_xlfn.STDEV.S(W$8:W$124))),"Media",IF(AND(W8&lt;&gt;"",W8&lt;X$6-(_xlfn.STDEV.S(W$8:W$124))),"Alta",""))))</f>
        <v>Alta</v>
      </c>
      <c r="Y8" s="25">
        <v>12.13</v>
      </c>
      <c r="Z8" s="76">
        <f t="shared" ref="Z8:Z71" si="4">+IF(Y8&lt;&gt;"",(Y$127-Y8)*100/(Y$127-Y$126),"")</f>
        <v>28.814553990610321</v>
      </c>
      <c r="AA8" s="76">
        <f>+IF(Y8&lt;&gt;"",1-_xlfn.PERCENTRANK.EXC(Y$8:Y$124,Y8,2),"")</f>
        <v>4.0000000000000036E-2</v>
      </c>
      <c r="AB8" s="20">
        <v>783.84</v>
      </c>
      <c r="AC8" s="76">
        <f t="shared" ref="AC8:AC71" si="5">+IF(AB8&lt;&gt;"",(AB$127-AB8)*100/(AB$127-AB$126),"")</f>
        <v>69.869548286604342</v>
      </c>
      <c r="AD8" s="76">
        <f t="shared" ref="AD8:AD71" si="6">+IF(AB8&lt;&gt;"",1-_xlfn.PERCENTRANK.EXC(AB$8:AB$124,AB8,2),"")</f>
        <v>0.24</v>
      </c>
      <c r="AE8" s="20">
        <v>707.65</v>
      </c>
      <c r="AF8" s="76">
        <f>+IF(AE8&lt;&gt;"",(AE$127-AE8)*100/(AE$127-AE$126),"")</f>
        <v>89.209532522562199</v>
      </c>
      <c r="AG8" s="76">
        <f t="shared" ref="AG8:AG71" si="7">+IF(AE8&lt;&gt;"",1-_xlfn.PERCENTRANK.EXC(AE$8:AE$124,AE8,2),"")</f>
        <v>0.5</v>
      </c>
      <c r="AH8" s="23">
        <v>7.0000000000000007E-2</v>
      </c>
      <c r="AI8" s="76">
        <f t="shared" ref="AI8:AI71" si="8">+IF(AH8&lt;&gt;"",(AH8-AH$126)*100/(AH$127-AH$126),"")</f>
        <v>3.0567685589519655</v>
      </c>
      <c r="AJ8" s="76">
        <f t="shared" ref="AJ8:AJ71" si="9">+IF(AH8&lt;&gt;"",_xlfn.PERCENTRANK.EXC(AH$8:AH$124,AH8,2),"")</f>
        <v>0.49</v>
      </c>
      <c r="AK8" s="76"/>
      <c r="AL8" s="76"/>
      <c r="AM8" s="76"/>
      <c r="AN8" s="76"/>
      <c r="AO8" s="76"/>
      <c r="AP8" s="76"/>
      <c r="AQ8" s="76"/>
      <c r="AR8" s="76"/>
      <c r="AS8" s="76"/>
    </row>
    <row r="9" spans="1:45" x14ac:dyDescent="0.2">
      <c r="A9" s="74" t="s">
        <v>59</v>
      </c>
      <c r="B9" s="74" t="s">
        <v>60</v>
      </c>
      <c r="C9" s="23" t="s">
        <v>61</v>
      </c>
      <c r="D9" s="74" t="s">
        <v>62</v>
      </c>
      <c r="E9" s="75">
        <v>1001</v>
      </c>
      <c r="F9" s="74" t="s">
        <v>63</v>
      </c>
      <c r="G9" s="75">
        <v>1107</v>
      </c>
      <c r="H9" s="75"/>
      <c r="I9" s="76"/>
      <c r="J9" s="76"/>
      <c r="K9" s="76" t="str">
        <f t="shared" si="0"/>
        <v/>
      </c>
      <c r="L9" s="76" t="str">
        <f t="shared" si="1"/>
        <v/>
      </c>
      <c r="M9" s="76"/>
      <c r="N9" s="76" t="str">
        <f t="shared" si="2"/>
        <v/>
      </c>
      <c r="O9" s="76" t="str">
        <f t="shared" si="3"/>
        <v/>
      </c>
      <c r="P9" s="21"/>
      <c r="Q9" s="76"/>
      <c r="R9" s="76"/>
      <c r="S9" s="21"/>
      <c r="T9" s="76"/>
      <c r="U9" s="76"/>
      <c r="V9" s="20">
        <v>1.35</v>
      </c>
      <c r="W9" s="76">
        <f t="shared" ref="W9:W71" si="10">+IF(V9&lt;&gt;"",(V$127-V9)*100/(V$127-V$126),"")</f>
        <v>65.909090909090907</v>
      </c>
      <c r="X9" s="76" t="str">
        <f t="shared" ref="X9:X71" si="11">+IF(AND(W9&lt;&gt;"",W9&gt;=X$6),"Nula",IF(AND(W9&lt;&gt;"",W9&lt;X$6,W9&gt;X$6-(_xlfn.STDEV.S(W$8:W$124)/2)),"Baja",IF(AND(W9&lt;&gt;"",W9&lt;X$6-(_xlfn.STDEV.S(W$8:W$124)/2),W9&gt;X$6-(_xlfn.STDEV.S(W$8:W$124))),"Media",IF(AND(W9&lt;&gt;"",W9&lt;X$6-(_xlfn.STDEV.S(W$8:W$124))),"Alta",""))))</f>
        <v>Alta</v>
      </c>
      <c r="Y9" s="25"/>
      <c r="Z9" s="76" t="str">
        <f t="shared" si="4"/>
        <v/>
      </c>
      <c r="AA9" s="76" t="str">
        <f t="shared" ref="AA9:AA71" si="12">+IF(Y9&lt;&gt;"",1-_xlfn.PERCENTRANK.EXC(Y$8:Y$124,Y9,2),"")</f>
        <v/>
      </c>
      <c r="AB9" s="20">
        <v>487.12</v>
      </c>
      <c r="AC9" s="76">
        <f t="shared" si="5"/>
        <v>96.129814500141592</v>
      </c>
      <c r="AD9" s="76">
        <f t="shared" si="6"/>
        <v>0.97</v>
      </c>
      <c r="AE9" s="20">
        <v>226.22</v>
      </c>
      <c r="AF9" s="76">
        <f t="shared" ref="AF9:AF71" si="13">+IF(AE9&lt;&gt;"",(AE$127-AE9)*100/(AE$127-AE$126),"")</f>
        <v>97.488581333920322</v>
      </c>
      <c r="AG9" s="76">
        <f t="shared" si="7"/>
        <v>0.92999999999999994</v>
      </c>
      <c r="AH9" s="23"/>
      <c r="AI9" s="76" t="str">
        <f t="shared" si="8"/>
        <v/>
      </c>
      <c r="AJ9" s="76" t="str">
        <f t="shared" si="9"/>
        <v/>
      </c>
      <c r="AK9" s="76"/>
      <c r="AL9" s="76"/>
      <c r="AM9" s="76"/>
      <c r="AN9" s="76"/>
      <c r="AO9" s="76"/>
      <c r="AP9" s="76"/>
      <c r="AQ9" s="76"/>
      <c r="AR9" s="76"/>
      <c r="AS9" s="76"/>
    </row>
    <row r="10" spans="1:45" x14ac:dyDescent="0.2">
      <c r="A10" s="74" t="s">
        <v>64</v>
      </c>
      <c r="B10" s="74" t="s">
        <v>64</v>
      </c>
      <c r="C10" s="23" t="s">
        <v>61</v>
      </c>
      <c r="D10" s="74" t="s">
        <v>64</v>
      </c>
      <c r="E10" s="75">
        <v>2101</v>
      </c>
      <c r="F10" s="74" t="s">
        <v>64</v>
      </c>
      <c r="G10" s="75">
        <v>2101</v>
      </c>
      <c r="H10" s="75"/>
      <c r="I10" s="76"/>
      <c r="J10" s="76"/>
      <c r="K10" s="76" t="str">
        <f t="shared" si="0"/>
        <v/>
      </c>
      <c r="L10" s="76" t="str">
        <f t="shared" si="1"/>
        <v/>
      </c>
      <c r="M10" s="76"/>
      <c r="N10" s="76" t="str">
        <f t="shared" si="2"/>
        <v/>
      </c>
      <c r="O10" s="76" t="str">
        <f t="shared" si="3"/>
        <v/>
      </c>
      <c r="P10" s="21"/>
      <c r="Q10" s="76"/>
      <c r="R10" s="76"/>
      <c r="S10" s="21"/>
      <c r="T10" s="76"/>
      <c r="U10" s="76"/>
      <c r="V10" s="20">
        <v>1.24</v>
      </c>
      <c r="W10" s="76">
        <f t="shared" si="10"/>
        <v>70.909090909090907</v>
      </c>
      <c r="X10" s="76" t="str">
        <f t="shared" si="11"/>
        <v>Media</v>
      </c>
      <c r="Y10" s="25"/>
      <c r="Z10" s="76" t="str">
        <f t="shared" si="4"/>
        <v/>
      </c>
      <c r="AA10" s="76" t="str">
        <f t="shared" si="12"/>
        <v/>
      </c>
      <c r="AB10" s="20">
        <v>701.21</v>
      </c>
      <c r="AC10" s="76">
        <f t="shared" si="5"/>
        <v>77.182455395072196</v>
      </c>
      <c r="AD10" s="76">
        <f t="shared" si="6"/>
        <v>0.54</v>
      </c>
      <c r="AE10" s="20">
        <v>807.42</v>
      </c>
      <c r="AF10" s="76">
        <f t="shared" si="13"/>
        <v>87.493809156944749</v>
      </c>
      <c r="AG10" s="76">
        <f t="shared" si="7"/>
        <v>0.36</v>
      </c>
      <c r="AH10" s="23">
        <v>0.04</v>
      </c>
      <c r="AI10" s="76">
        <f t="shared" si="8"/>
        <v>1.7467248908296944</v>
      </c>
      <c r="AJ10" s="76">
        <f t="shared" si="9"/>
        <v>0.35</v>
      </c>
      <c r="AK10" s="76"/>
      <c r="AL10" s="76"/>
      <c r="AM10" s="76"/>
      <c r="AN10" s="76"/>
      <c r="AO10" s="76"/>
      <c r="AP10" s="76"/>
      <c r="AQ10" s="76"/>
      <c r="AR10" s="76"/>
      <c r="AS10" s="76"/>
    </row>
    <row r="11" spans="1:45" x14ac:dyDescent="0.2">
      <c r="A11" s="74" t="s">
        <v>64</v>
      </c>
      <c r="B11" s="74" t="s">
        <v>65</v>
      </c>
      <c r="C11" s="23" t="s">
        <v>61</v>
      </c>
      <c r="D11" s="74" t="s">
        <v>66</v>
      </c>
      <c r="E11" s="75">
        <v>2201</v>
      </c>
      <c r="F11" s="74" t="s">
        <v>66</v>
      </c>
      <c r="G11" s="75">
        <v>2201</v>
      </c>
      <c r="H11" s="75"/>
      <c r="I11" s="76"/>
      <c r="J11" s="76"/>
      <c r="K11" s="76" t="str">
        <f t="shared" si="0"/>
        <v/>
      </c>
      <c r="L11" s="76" t="str">
        <f t="shared" si="1"/>
        <v/>
      </c>
      <c r="M11" s="76"/>
      <c r="N11" s="76" t="str">
        <f t="shared" si="2"/>
        <v/>
      </c>
      <c r="O11" s="76" t="str">
        <f t="shared" si="3"/>
        <v/>
      </c>
      <c r="P11" s="21"/>
      <c r="Q11" s="76"/>
      <c r="R11" s="76"/>
      <c r="S11" s="21"/>
      <c r="T11" s="76"/>
      <c r="U11" s="76"/>
      <c r="V11" s="20">
        <v>0.91</v>
      </c>
      <c r="W11" s="76">
        <f t="shared" si="10"/>
        <v>85.909090909090907</v>
      </c>
      <c r="X11" s="76" t="str">
        <f t="shared" si="11"/>
        <v>Nula</v>
      </c>
      <c r="Y11" s="25"/>
      <c r="Z11" s="76" t="str">
        <f t="shared" si="4"/>
        <v/>
      </c>
      <c r="AA11" s="76" t="str">
        <f t="shared" si="12"/>
        <v/>
      </c>
      <c r="AB11" s="20">
        <v>700.94</v>
      </c>
      <c r="AC11" s="76">
        <f t="shared" si="5"/>
        <v>77.206350892098541</v>
      </c>
      <c r="AD11" s="76">
        <f t="shared" si="6"/>
        <v>0.55000000000000004</v>
      </c>
      <c r="AE11" s="20">
        <v>585.42999999999995</v>
      </c>
      <c r="AF11" s="76">
        <f t="shared" si="13"/>
        <v>91.3113237398195</v>
      </c>
      <c r="AG11" s="76">
        <f t="shared" si="7"/>
        <v>0.63</v>
      </c>
      <c r="AH11" s="23">
        <v>0.02</v>
      </c>
      <c r="AI11" s="76">
        <f t="shared" si="8"/>
        <v>0.8733624454148472</v>
      </c>
      <c r="AJ11" s="76">
        <f t="shared" si="9"/>
        <v>0.21</v>
      </c>
      <c r="AK11" s="76"/>
      <c r="AL11" s="76"/>
      <c r="AM11" s="76"/>
      <c r="AN11" s="76"/>
      <c r="AO11" s="76"/>
      <c r="AP11" s="76"/>
      <c r="AQ11" s="76"/>
      <c r="AR11" s="76"/>
      <c r="AS11" s="76"/>
    </row>
    <row r="12" spans="1:45" x14ac:dyDescent="0.2">
      <c r="A12" s="74" t="s">
        <v>67</v>
      </c>
      <c r="B12" s="74" t="s">
        <v>68</v>
      </c>
      <c r="C12" s="23" t="s">
        <v>61</v>
      </c>
      <c r="D12" s="74" t="s">
        <v>69</v>
      </c>
      <c r="E12" s="75">
        <v>3001</v>
      </c>
      <c r="F12" s="74" t="s">
        <v>68</v>
      </c>
      <c r="G12" s="75">
        <v>3101</v>
      </c>
      <c r="H12" s="75"/>
      <c r="I12" s="76"/>
      <c r="J12" s="76"/>
      <c r="K12" s="76" t="str">
        <f t="shared" si="0"/>
        <v/>
      </c>
      <c r="L12" s="76" t="str">
        <f t="shared" si="1"/>
        <v/>
      </c>
      <c r="M12" s="76"/>
      <c r="N12" s="76" t="str">
        <f t="shared" si="2"/>
        <v/>
      </c>
      <c r="O12" s="76" t="str">
        <f t="shared" si="3"/>
        <v/>
      </c>
      <c r="P12" s="21"/>
      <c r="Q12" s="76"/>
      <c r="R12" s="76"/>
      <c r="S12" s="21"/>
      <c r="T12" s="76"/>
      <c r="U12" s="76"/>
      <c r="V12" s="20">
        <v>1.44</v>
      </c>
      <c r="W12" s="76">
        <f t="shared" si="10"/>
        <v>61.818181818181827</v>
      </c>
      <c r="X12" s="76" t="str">
        <f t="shared" si="11"/>
        <v>Alta</v>
      </c>
      <c r="Y12" s="25"/>
      <c r="Z12" s="76" t="str">
        <f t="shared" si="4"/>
        <v/>
      </c>
      <c r="AA12" s="76" t="str">
        <f t="shared" si="12"/>
        <v/>
      </c>
      <c r="AB12" s="20">
        <v>649.13</v>
      </c>
      <c r="AC12" s="76">
        <f t="shared" si="5"/>
        <v>81.79163126593032</v>
      </c>
      <c r="AD12" s="76">
        <f t="shared" si="6"/>
        <v>0.73</v>
      </c>
      <c r="AE12" s="20">
        <v>643.04</v>
      </c>
      <c r="AF12" s="76">
        <f t="shared" si="13"/>
        <v>90.320616883116884</v>
      </c>
      <c r="AG12" s="76">
        <f t="shared" si="7"/>
        <v>0.6</v>
      </c>
      <c r="AH12" s="23">
        <v>0.49</v>
      </c>
      <c r="AI12" s="76">
        <f t="shared" si="8"/>
        <v>21.397379912663755</v>
      </c>
      <c r="AJ12" s="76">
        <f t="shared" si="9"/>
        <v>0.96</v>
      </c>
      <c r="AK12" s="76"/>
      <c r="AL12" s="76"/>
      <c r="AM12" s="76"/>
      <c r="AN12" s="76"/>
      <c r="AO12" s="76"/>
      <c r="AP12" s="76"/>
      <c r="AQ12" s="76"/>
      <c r="AR12" s="76"/>
      <c r="AS12" s="76"/>
    </row>
    <row r="13" spans="1:45" x14ac:dyDescent="0.2">
      <c r="A13" s="74" t="s">
        <v>67</v>
      </c>
      <c r="B13" s="74" t="s">
        <v>68</v>
      </c>
      <c r="C13" s="23" t="s">
        <v>61</v>
      </c>
      <c r="D13" s="74" t="s">
        <v>69</v>
      </c>
      <c r="E13" s="75">
        <v>3001</v>
      </c>
      <c r="F13" s="74" t="s">
        <v>70</v>
      </c>
      <c r="G13" s="75">
        <v>3103</v>
      </c>
      <c r="H13" s="75"/>
      <c r="I13" s="76"/>
      <c r="J13" s="76"/>
      <c r="K13" s="76" t="str">
        <f t="shared" si="0"/>
        <v/>
      </c>
      <c r="L13" s="76" t="str">
        <f t="shared" si="1"/>
        <v/>
      </c>
      <c r="M13" s="76"/>
      <c r="N13" s="76" t="str">
        <f t="shared" si="2"/>
        <v/>
      </c>
      <c r="O13" s="76" t="str">
        <f t="shared" si="3"/>
        <v/>
      </c>
      <c r="P13" s="21"/>
      <c r="Q13" s="76"/>
      <c r="R13" s="76"/>
      <c r="S13" s="21"/>
      <c r="T13" s="76"/>
      <c r="U13" s="76"/>
      <c r="V13" s="75"/>
      <c r="W13" s="76"/>
      <c r="X13" s="76" t="str">
        <f t="shared" si="11"/>
        <v/>
      </c>
      <c r="Y13" s="25"/>
      <c r="Z13" s="76" t="str">
        <f t="shared" si="4"/>
        <v/>
      </c>
      <c r="AA13" s="76" t="str">
        <f t="shared" si="12"/>
        <v/>
      </c>
      <c r="AB13" s="20">
        <v>544.16999999999996</v>
      </c>
      <c r="AC13" s="76">
        <f t="shared" si="5"/>
        <v>91.080784480317178</v>
      </c>
      <c r="AD13" s="76">
        <f t="shared" si="6"/>
        <v>0.95</v>
      </c>
      <c r="AE13" s="20">
        <v>5895.22</v>
      </c>
      <c r="AF13" s="76">
        <f t="shared" si="13"/>
        <v>0</v>
      </c>
      <c r="AG13" s="76">
        <f t="shared" si="7"/>
        <v>1.0000000000000009E-2</v>
      </c>
      <c r="AH13" s="23">
        <v>2.29</v>
      </c>
      <c r="AI13" s="76">
        <f t="shared" si="8"/>
        <v>100</v>
      </c>
      <c r="AJ13" s="76">
        <f t="shared" si="9"/>
        <v>0.98</v>
      </c>
      <c r="AK13" s="76"/>
      <c r="AL13" s="76"/>
      <c r="AM13" s="76"/>
      <c r="AN13" s="76"/>
      <c r="AO13" s="76"/>
      <c r="AP13" s="76"/>
      <c r="AQ13" s="76"/>
      <c r="AR13" s="76"/>
      <c r="AS13" s="76"/>
    </row>
    <row r="14" spans="1:45" x14ac:dyDescent="0.2">
      <c r="A14" s="74" t="s">
        <v>67</v>
      </c>
      <c r="B14" s="79" t="s">
        <v>71</v>
      </c>
      <c r="C14" s="23" t="s">
        <v>61</v>
      </c>
      <c r="D14" s="79" t="s">
        <v>72</v>
      </c>
      <c r="E14" s="75">
        <v>3301</v>
      </c>
      <c r="F14" s="79" t="s">
        <v>72</v>
      </c>
      <c r="G14" s="75">
        <v>3301</v>
      </c>
      <c r="H14" s="75"/>
      <c r="I14" s="76"/>
      <c r="J14" s="76"/>
      <c r="K14" s="76" t="str">
        <f t="shared" si="0"/>
        <v/>
      </c>
      <c r="L14" s="76" t="str">
        <f t="shared" si="1"/>
        <v/>
      </c>
      <c r="M14" s="76"/>
      <c r="N14" s="76" t="str">
        <f t="shared" si="2"/>
        <v/>
      </c>
      <c r="O14" s="76" t="str">
        <f t="shared" si="3"/>
        <v/>
      </c>
      <c r="P14" s="21"/>
      <c r="Q14" s="76"/>
      <c r="R14" s="76"/>
      <c r="S14" s="21"/>
      <c r="T14" s="76"/>
      <c r="U14" s="76"/>
      <c r="V14" s="20">
        <v>1.22</v>
      </c>
      <c r="W14" s="76">
        <f>+IF(V14&lt;&gt;"",(V$127-V14)*100/(V$127-V$126),"")</f>
        <v>71.818181818181813</v>
      </c>
      <c r="X14" s="76" t="str">
        <f t="shared" si="11"/>
        <v>Media</v>
      </c>
      <c r="Y14" s="25"/>
      <c r="Z14" s="76" t="str">
        <f t="shared" si="4"/>
        <v/>
      </c>
      <c r="AA14" s="76" t="str">
        <f t="shared" si="12"/>
        <v/>
      </c>
      <c r="AB14" s="20">
        <v>617.84</v>
      </c>
      <c r="AC14" s="76">
        <f t="shared" si="5"/>
        <v>84.560853865760393</v>
      </c>
      <c r="AD14" s="76">
        <f t="shared" si="6"/>
        <v>0.85</v>
      </c>
      <c r="AE14" s="20">
        <v>695.67</v>
      </c>
      <c r="AF14" s="76">
        <f t="shared" si="13"/>
        <v>89.415550022011885</v>
      </c>
      <c r="AG14" s="76">
        <f t="shared" si="7"/>
        <v>0.53</v>
      </c>
      <c r="AH14" s="23">
        <v>0.26</v>
      </c>
      <c r="AI14" s="76">
        <f t="shared" si="8"/>
        <v>11.353711790393012</v>
      </c>
      <c r="AJ14" s="76">
        <f t="shared" si="9"/>
        <v>0.86</v>
      </c>
      <c r="AK14" s="76"/>
      <c r="AL14" s="76"/>
      <c r="AM14" s="76"/>
      <c r="AN14" s="76"/>
      <c r="AO14" s="76"/>
      <c r="AP14" s="76"/>
      <c r="AQ14" s="76"/>
      <c r="AR14" s="76"/>
      <c r="AS14" s="76"/>
    </row>
    <row r="15" spans="1:45" x14ac:dyDescent="0.2">
      <c r="A15" s="74" t="s">
        <v>73</v>
      </c>
      <c r="B15" s="74" t="s">
        <v>74</v>
      </c>
      <c r="C15" s="23" t="s">
        <v>61</v>
      </c>
      <c r="D15" s="74" t="s">
        <v>75</v>
      </c>
      <c r="E15" s="75">
        <v>4001</v>
      </c>
      <c r="F15" s="74" t="s">
        <v>76</v>
      </c>
      <c r="G15" s="75">
        <v>4101</v>
      </c>
      <c r="H15" s="75"/>
      <c r="I15" s="76"/>
      <c r="J15" s="76">
        <v>16.72</v>
      </c>
      <c r="K15" s="76">
        <f t="shared" si="0"/>
        <v>88.202247191011239</v>
      </c>
      <c r="L15" s="76">
        <f t="shared" si="1"/>
        <v>0.84</v>
      </c>
      <c r="M15" s="76">
        <v>7.47</v>
      </c>
      <c r="N15" s="76">
        <f t="shared" si="2"/>
        <v>88.998923573735198</v>
      </c>
      <c r="O15" s="76">
        <f t="shared" si="3"/>
        <v>0.91</v>
      </c>
      <c r="P15" s="21"/>
      <c r="Q15" s="76"/>
      <c r="R15" s="76"/>
      <c r="S15" s="21"/>
      <c r="T15" s="76"/>
      <c r="U15" s="76"/>
      <c r="V15" s="20">
        <v>1.01</v>
      </c>
      <c r="W15" s="76">
        <f t="shared" si="10"/>
        <v>81.36363636363636</v>
      </c>
      <c r="X15" s="76" t="str">
        <f t="shared" si="11"/>
        <v>Baja</v>
      </c>
      <c r="Y15" s="25"/>
      <c r="Z15" s="76" t="str">
        <f t="shared" si="4"/>
        <v/>
      </c>
      <c r="AA15" s="76" t="str">
        <f t="shared" si="12"/>
        <v/>
      </c>
      <c r="AB15" s="20">
        <v>708.5</v>
      </c>
      <c r="AC15" s="76">
        <f t="shared" si="5"/>
        <v>76.537276975361081</v>
      </c>
      <c r="AD15" s="76">
        <f t="shared" si="6"/>
        <v>0.47</v>
      </c>
      <c r="AE15" s="20">
        <v>538.23</v>
      </c>
      <c r="AF15" s="76">
        <f t="shared" si="13"/>
        <v>92.123012051507814</v>
      </c>
      <c r="AG15" s="76">
        <f>+IF(AE15&lt;&gt;"",1-_xlfn.PERCENTRANK.EXC(AE$8:AE$124,AE15,2),"")</f>
        <v>0.72</v>
      </c>
      <c r="AH15" s="23">
        <v>7.0000000000000007E-2</v>
      </c>
      <c r="AI15" s="76">
        <f t="shared" si="8"/>
        <v>3.0567685589519655</v>
      </c>
      <c r="AJ15" s="76">
        <f t="shared" si="9"/>
        <v>0.49</v>
      </c>
      <c r="AK15" s="76"/>
      <c r="AL15" s="76"/>
      <c r="AM15" s="76"/>
      <c r="AN15" s="76"/>
      <c r="AO15" s="76"/>
      <c r="AP15" s="76"/>
      <c r="AQ15" s="76"/>
      <c r="AR15" s="76"/>
      <c r="AS15" s="76"/>
    </row>
    <row r="16" spans="1:45" x14ac:dyDescent="0.2">
      <c r="A16" s="74" t="s">
        <v>73</v>
      </c>
      <c r="B16" s="74" t="s">
        <v>74</v>
      </c>
      <c r="C16" s="23" t="s">
        <v>61</v>
      </c>
      <c r="D16" s="74" t="s">
        <v>75</v>
      </c>
      <c r="E16" s="75">
        <v>4001</v>
      </c>
      <c r="F16" s="74" t="s">
        <v>73</v>
      </c>
      <c r="G16" s="75">
        <v>4102</v>
      </c>
      <c r="H16" s="75"/>
      <c r="I16" s="76"/>
      <c r="J16" s="76">
        <v>15.63</v>
      </c>
      <c r="K16" s="76">
        <f t="shared" si="0"/>
        <v>90.651685393258418</v>
      </c>
      <c r="L16" s="76">
        <f t="shared" si="1"/>
        <v>0.89</v>
      </c>
      <c r="M16" s="76">
        <v>7.7</v>
      </c>
      <c r="N16" s="76">
        <f t="shared" si="2"/>
        <v>88.503767491926794</v>
      </c>
      <c r="O16" s="76">
        <f t="shared" si="3"/>
        <v>0.89</v>
      </c>
      <c r="P16" s="21"/>
      <c r="Q16" s="76"/>
      <c r="R16" s="76"/>
      <c r="S16" s="21"/>
      <c r="T16" s="76"/>
      <c r="U16" s="76"/>
      <c r="V16" s="20">
        <v>1.24</v>
      </c>
      <c r="W16" s="76">
        <f t="shared" si="10"/>
        <v>70.909090909090907</v>
      </c>
      <c r="X16" s="76" t="str">
        <f t="shared" si="11"/>
        <v>Media</v>
      </c>
      <c r="Y16" s="25"/>
      <c r="Z16" s="76" t="str">
        <f t="shared" si="4"/>
        <v/>
      </c>
      <c r="AA16" s="76" t="str">
        <f t="shared" si="12"/>
        <v/>
      </c>
      <c r="AB16" s="20">
        <v>663.48</v>
      </c>
      <c r="AC16" s="76">
        <f t="shared" si="5"/>
        <v>80.521629849900876</v>
      </c>
      <c r="AD16" s="76">
        <f t="shared" si="6"/>
        <v>0.69</v>
      </c>
      <c r="AE16" s="20">
        <v>557.85</v>
      </c>
      <c r="AF16" s="76">
        <f t="shared" si="13"/>
        <v>91.785611104996704</v>
      </c>
      <c r="AG16" s="76">
        <f t="shared" si="7"/>
        <v>0.66999999999999993</v>
      </c>
      <c r="AH16" s="23">
        <v>0.04</v>
      </c>
      <c r="AI16" s="76">
        <f t="shared" si="8"/>
        <v>1.7467248908296944</v>
      </c>
      <c r="AJ16" s="76">
        <f t="shared" si="9"/>
        <v>0.35</v>
      </c>
      <c r="AK16" s="76"/>
      <c r="AL16" s="76"/>
      <c r="AM16" s="76"/>
      <c r="AN16" s="76"/>
      <c r="AO16" s="76"/>
      <c r="AP16" s="76"/>
      <c r="AQ16" s="76"/>
      <c r="AR16" s="76"/>
      <c r="AS16" s="76"/>
    </row>
    <row r="17" spans="1:45" x14ac:dyDescent="0.2">
      <c r="A17" s="74" t="s">
        <v>73</v>
      </c>
      <c r="B17" s="74" t="s">
        <v>77</v>
      </c>
      <c r="C17" s="23" t="s">
        <v>61</v>
      </c>
      <c r="D17" s="74" t="s">
        <v>78</v>
      </c>
      <c r="E17" s="75">
        <v>4301</v>
      </c>
      <c r="F17" s="80" t="s">
        <v>78</v>
      </c>
      <c r="G17" s="75">
        <v>4301</v>
      </c>
      <c r="H17" s="75"/>
      <c r="I17" s="76"/>
      <c r="J17" s="76"/>
      <c r="K17" s="76" t="str">
        <f t="shared" si="0"/>
        <v/>
      </c>
      <c r="L17" s="76" t="str">
        <f t="shared" si="1"/>
        <v/>
      </c>
      <c r="M17" s="76"/>
      <c r="N17" s="76" t="str">
        <f t="shared" si="2"/>
        <v/>
      </c>
      <c r="O17" s="76" t="str">
        <f t="shared" si="3"/>
        <v/>
      </c>
      <c r="P17" s="21"/>
      <c r="Q17" s="76"/>
      <c r="R17" s="76"/>
      <c r="S17" s="21"/>
      <c r="T17" s="76"/>
      <c r="U17" s="76"/>
      <c r="V17" s="20">
        <v>1.42</v>
      </c>
      <c r="W17" s="76">
        <f t="shared" si="10"/>
        <v>62.727272727272734</v>
      </c>
      <c r="X17" s="76" t="str">
        <f t="shared" si="11"/>
        <v>Alta</v>
      </c>
      <c r="Y17" s="25">
        <v>17.04</v>
      </c>
      <c r="Z17" s="76">
        <f t="shared" si="4"/>
        <v>0</v>
      </c>
      <c r="AA17" s="76">
        <f t="shared" si="12"/>
        <v>2.0000000000000018E-2</v>
      </c>
      <c r="AB17" s="20">
        <v>550.54999999999995</v>
      </c>
      <c r="AC17" s="76">
        <f t="shared" si="5"/>
        <v>90.516142735768895</v>
      </c>
      <c r="AD17" s="76">
        <f t="shared" si="6"/>
        <v>0.94</v>
      </c>
      <c r="AE17" s="20">
        <v>841.15</v>
      </c>
      <c r="AF17" s="76">
        <f t="shared" si="13"/>
        <v>86.913761556240374</v>
      </c>
      <c r="AG17" s="76">
        <f t="shared" si="7"/>
        <v>0.33999999999999997</v>
      </c>
      <c r="AH17" s="23">
        <v>0</v>
      </c>
      <c r="AI17" s="76">
        <f t="shared" si="8"/>
        <v>0</v>
      </c>
      <c r="AJ17" s="76">
        <f t="shared" si="9"/>
        <v>0.01</v>
      </c>
      <c r="AK17" s="76"/>
      <c r="AL17" s="76"/>
      <c r="AM17" s="76"/>
      <c r="AN17" s="76"/>
      <c r="AO17" s="76"/>
      <c r="AP17" s="76"/>
      <c r="AQ17" s="76"/>
      <c r="AR17" s="76"/>
      <c r="AS17" s="76"/>
    </row>
    <row r="18" spans="1:45" x14ac:dyDescent="0.2">
      <c r="A18" s="74" t="s">
        <v>79</v>
      </c>
      <c r="B18" s="74" t="s">
        <v>79</v>
      </c>
      <c r="C18" s="23" t="s">
        <v>80</v>
      </c>
      <c r="D18" s="74" t="s">
        <v>80</v>
      </c>
      <c r="E18" s="75">
        <v>5001</v>
      </c>
      <c r="F18" s="74" t="s">
        <v>79</v>
      </c>
      <c r="G18" s="75">
        <v>5101</v>
      </c>
      <c r="H18" s="75"/>
      <c r="I18" s="76"/>
      <c r="J18" s="76"/>
      <c r="K18" s="76" t="str">
        <f t="shared" si="0"/>
        <v/>
      </c>
      <c r="L18" s="76" t="str">
        <f t="shared" si="1"/>
        <v/>
      </c>
      <c r="M18" s="76"/>
      <c r="N18" s="76" t="str">
        <f t="shared" si="2"/>
        <v/>
      </c>
      <c r="O18" s="76" t="str">
        <f t="shared" si="3"/>
        <v/>
      </c>
      <c r="P18" s="21"/>
      <c r="Q18" s="76"/>
      <c r="R18" s="76"/>
      <c r="S18" s="21"/>
      <c r="T18" s="76"/>
      <c r="U18" s="76"/>
      <c r="V18" s="20">
        <v>1.2</v>
      </c>
      <c r="W18" s="76">
        <f t="shared" si="10"/>
        <v>72.727272727272734</v>
      </c>
      <c r="X18" s="76" t="str">
        <f t="shared" si="11"/>
        <v>Media</v>
      </c>
      <c r="Y18" s="25"/>
      <c r="Z18" s="76" t="str">
        <f t="shared" si="4"/>
        <v/>
      </c>
      <c r="AA18" s="76" t="str">
        <f t="shared" si="12"/>
        <v/>
      </c>
      <c r="AB18" s="20">
        <v>687.27</v>
      </c>
      <c r="AC18" s="76">
        <f t="shared" si="5"/>
        <v>78.416171056357967</v>
      </c>
      <c r="AD18" s="76">
        <f t="shared" si="6"/>
        <v>0.61</v>
      </c>
      <c r="AE18" s="20">
        <v>563.42999999999995</v>
      </c>
      <c r="AF18" s="76">
        <f t="shared" si="13"/>
        <v>91.689653037640326</v>
      </c>
      <c r="AG18" s="76">
        <f t="shared" si="7"/>
        <v>0.66999999999999993</v>
      </c>
      <c r="AH18" s="23">
        <v>0.13</v>
      </c>
      <c r="AI18" s="76">
        <f t="shared" si="8"/>
        <v>5.676855895196506</v>
      </c>
      <c r="AJ18" s="76">
        <f t="shared" si="9"/>
        <v>0.64</v>
      </c>
      <c r="AK18" s="76"/>
      <c r="AL18" s="76"/>
      <c r="AM18" s="76"/>
      <c r="AN18" s="76"/>
      <c r="AO18" s="76"/>
      <c r="AP18" s="76"/>
      <c r="AQ18" s="76"/>
      <c r="AR18" s="76"/>
      <c r="AS18" s="76"/>
    </row>
    <row r="19" spans="1:45" x14ac:dyDescent="0.2">
      <c r="A19" s="74" t="s">
        <v>79</v>
      </c>
      <c r="B19" s="74" t="s">
        <v>79</v>
      </c>
      <c r="C19" s="23" t="s">
        <v>80</v>
      </c>
      <c r="D19" s="74" t="s">
        <v>80</v>
      </c>
      <c r="E19" s="75">
        <v>5001</v>
      </c>
      <c r="F19" s="74" t="s">
        <v>81</v>
      </c>
      <c r="G19" s="75">
        <v>5102</v>
      </c>
      <c r="H19" s="75"/>
      <c r="I19" s="76"/>
      <c r="J19" s="76"/>
      <c r="K19" s="76" t="str">
        <f t="shared" si="0"/>
        <v/>
      </c>
      <c r="L19" s="76" t="str">
        <f t="shared" si="1"/>
        <v/>
      </c>
      <c r="M19" s="76"/>
      <c r="N19" s="76" t="str">
        <f t="shared" si="2"/>
        <v/>
      </c>
      <c r="O19" s="76" t="str">
        <f t="shared" si="3"/>
        <v/>
      </c>
      <c r="P19" s="21"/>
      <c r="Q19" s="76"/>
      <c r="R19" s="76"/>
      <c r="S19" s="21"/>
      <c r="T19" s="76"/>
      <c r="U19" s="76"/>
      <c r="V19" s="20">
        <v>0.87</v>
      </c>
      <c r="W19" s="76">
        <f t="shared" si="10"/>
        <v>87.72727272727272</v>
      </c>
      <c r="X19" s="76" t="str">
        <f t="shared" si="11"/>
        <v>Nula</v>
      </c>
      <c r="Y19" s="25"/>
      <c r="Z19" s="76" t="str">
        <f t="shared" si="4"/>
        <v/>
      </c>
      <c r="AA19" s="76" t="str">
        <f t="shared" si="12"/>
        <v/>
      </c>
      <c r="AB19" s="20">
        <v>742.21</v>
      </c>
      <c r="AC19" s="76">
        <f t="shared" si="5"/>
        <v>73.553879920702329</v>
      </c>
      <c r="AD19" s="76">
        <f t="shared" si="6"/>
        <v>0.37</v>
      </c>
      <c r="AE19" s="20">
        <v>1495.19</v>
      </c>
      <c r="AF19" s="76">
        <f t="shared" si="13"/>
        <v>75.666375467752601</v>
      </c>
      <c r="AG19" s="76">
        <f t="shared" si="7"/>
        <v>0.12</v>
      </c>
      <c r="AH19" s="23">
        <v>0.13</v>
      </c>
      <c r="AI19" s="76">
        <f t="shared" si="8"/>
        <v>5.676855895196506</v>
      </c>
      <c r="AJ19" s="76">
        <f t="shared" si="9"/>
        <v>0.64</v>
      </c>
      <c r="AK19" s="76"/>
      <c r="AL19" s="76"/>
      <c r="AM19" s="76"/>
      <c r="AN19" s="76"/>
      <c r="AO19" s="76"/>
      <c r="AP19" s="76"/>
      <c r="AQ19" s="76"/>
      <c r="AR19" s="76"/>
      <c r="AS19" s="76"/>
    </row>
    <row r="20" spans="1:45" x14ac:dyDescent="0.2">
      <c r="A20" s="74" t="s">
        <v>79</v>
      </c>
      <c r="B20" s="74" t="s">
        <v>79</v>
      </c>
      <c r="C20" s="23" t="s">
        <v>80</v>
      </c>
      <c r="D20" s="74" t="s">
        <v>80</v>
      </c>
      <c r="E20" s="75">
        <v>5001</v>
      </c>
      <c r="F20" s="74" t="s">
        <v>83</v>
      </c>
      <c r="G20" s="75">
        <v>5103</v>
      </c>
      <c r="H20" s="75"/>
      <c r="I20" s="76"/>
      <c r="J20" s="76"/>
      <c r="K20" s="76" t="str">
        <f t="shared" si="0"/>
        <v/>
      </c>
      <c r="L20" s="76" t="str">
        <f t="shared" si="1"/>
        <v/>
      </c>
      <c r="M20" s="76"/>
      <c r="N20" s="76" t="str">
        <f t="shared" si="2"/>
        <v/>
      </c>
      <c r="O20" s="76" t="str">
        <f t="shared" si="3"/>
        <v/>
      </c>
      <c r="P20" s="21"/>
      <c r="Q20" s="76"/>
      <c r="R20" s="76"/>
      <c r="S20" s="21"/>
      <c r="T20" s="76"/>
      <c r="U20" s="76"/>
      <c r="V20" s="20">
        <v>1.18</v>
      </c>
      <c r="W20" s="76">
        <f t="shared" si="10"/>
        <v>73.63636363636364</v>
      </c>
      <c r="X20" s="76" t="str">
        <f t="shared" si="11"/>
        <v>Media</v>
      </c>
      <c r="Y20" s="25"/>
      <c r="Z20" s="76" t="str">
        <f t="shared" si="4"/>
        <v/>
      </c>
      <c r="AA20" s="76" t="str">
        <f t="shared" si="12"/>
        <v/>
      </c>
      <c r="AB20" s="20">
        <v>1036.04</v>
      </c>
      <c r="AC20" s="76">
        <f t="shared" si="5"/>
        <v>47.549384027187763</v>
      </c>
      <c r="AD20" s="76">
        <f t="shared" si="6"/>
        <v>7.999999999999996E-2</v>
      </c>
      <c r="AE20" s="20">
        <v>1036.93</v>
      </c>
      <c r="AF20" s="76">
        <f t="shared" si="13"/>
        <v>83.54697474136033</v>
      </c>
      <c r="AG20" s="76">
        <f t="shared" si="7"/>
        <v>0.20999999999999996</v>
      </c>
      <c r="AH20" s="23">
        <v>0.03</v>
      </c>
      <c r="AI20" s="76">
        <f t="shared" si="8"/>
        <v>1.3100436681222707</v>
      </c>
      <c r="AJ20" s="76">
        <f t="shared" si="9"/>
        <v>0.28000000000000003</v>
      </c>
      <c r="AK20" s="76"/>
      <c r="AL20" s="76"/>
      <c r="AM20" s="76"/>
      <c r="AN20" s="76"/>
      <c r="AO20" s="76"/>
      <c r="AP20" s="76"/>
      <c r="AQ20" s="76"/>
      <c r="AR20" s="76"/>
      <c r="AS20" s="76"/>
    </row>
    <row r="21" spans="1:45" x14ac:dyDescent="0.2">
      <c r="A21" s="74" t="s">
        <v>79</v>
      </c>
      <c r="B21" s="74" t="s">
        <v>79</v>
      </c>
      <c r="C21" s="23" t="s">
        <v>80</v>
      </c>
      <c r="D21" s="74" t="s">
        <v>80</v>
      </c>
      <c r="E21" s="75">
        <v>5001</v>
      </c>
      <c r="F21" s="74" t="s">
        <v>84</v>
      </c>
      <c r="G21" s="75">
        <v>5105</v>
      </c>
      <c r="H21" s="75"/>
      <c r="I21" s="76"/>
      <c r="J21" s="76"/>
      <c r="K21" s="76" t="str">
        <f t="shared" si="0"/>
        <v/>
      </c>
      <c r="L21" s="76" t="str">
        <f t="shared" si="1"/>
        <v/>
      </c>
      <c r="M21" s="76"/>
      <c r="N21" s="76" t="str">
        <f t="shared" si="2"/>
        <v/>
      </c>
      <c r="O21" s="76" t="str">
        <f t="shared" si="3"/>
        <v/>
      </c>
      <c r="P21" s="21"/>
      <c r="Q21" s="76"/>
      <c r="R21" s="76"/>
      <c r="S21" s="21"/>
      <c r="T21" s="76"/>
      <c r="U21" s="76"/>
      <c r="V21" s="20">
        <v>1.42</v>
      </c>
      <c r="W21" s="76">
        <f t="shared" si="10"/>
        <v>62.727272727272734</v>
      </c>
      <c r="X21" s="76" t="str">
        <f t="shared" si="11"/>
        <v>Alta</v>
      </c>
      <c r="Y21" s="25"/>
      <c r="Z21" s="76" t="str">
        <f t="shared" si="4"/>
        <v/>
      </c>
      <c r="AA21" s="76" t="str">
        <f t="shared" si="12"/>
        <v/>
      </c>
      <c r="AB21" s="20">
        <v>1368.81</v>
      </c>
      <c r="AC21" s="76">
        <f t="shared" si="5"/>
        <v>18.098626451430189</v>
      </c>
      <c r="AD21" s="76">
        <f t="shared" si="6"/>
        <v>4.0000000000000036E-2</v>
      </c>
      <c r="AE21" s="20">
        <v>946.45</v>
      </c>
      <c r="AF21" s="76">
        <f t="shared" si="13"/>
        <v>85.102939962579811</v>
      </c>
      <c r="AG21" s="76">
        <f t="shared" si="7"/>
        <v>0.26</v>
      </c>
      <c r="AH21" s="23">
        <v>0.01</v>
      </c>
      <c r="AI21" s="76">
        <f t="shared" si="8"/>
        <v>0.4366812227074236</v>
      </c>
      <c r="AJ21" s="76">
        <f t="shared" si="9"/>
        <v>7.0000000000000007E-2</v>
      </c>
      <c r="AK21" s="76"/>
      <c r="AL21" s="76"/>
      <c r="AM21" s="76"/>
      <c r="AN21" s="76"/>
      <c r="AO21" s="76"/>
      <c r="AP21" s="76"/>
      <c r="AQ21" s="76"/>
      <c r="AR21" s="76"/>
      <c r="AS21" s="76"/>
    </row>
    <row r="22" spans="1:45" x14ac:dyDescent="0.2">
      <c r="A22" s="74" t="s">
        <v>79</v>
      </c>
      <c r="B22" s="74" t="s">
        <v>79</v>
      </c>
      <c r="C22" s="23" t="s">
        <v>80</v>
      </c>
      <c r="D22" s="74" t="s">
        <v>80</v>
      </c>
      <c r="E22" s="75">
        <v>5001</v>
      </c>
      <c r="F22" s="74" t="s">
        <v>85</v>
      </c>
      <c r="G22" s="75">
        <v>5107</v>
      </c>
      <c r="H22" s="75"/>
      <c r="I22" s="76"/>
      <c r="J22" s="76"/>
      <c r="K22" s="76" t="str">
        <f t="shared" si="0"/>
        <v/>
      </c>
      <c r="L22" s="76" t="str">
        <f t="shared" si="1"/>
        <v/>
      </c>
      <c r="M22" s="76"/>
      <c r="N22" s="76" t="str">
        <f t="shared" si="2"/>
        <v/>
      </c>
      <c r="O22" s="76" t="str">
        <f t="shared" si="3"/>
        <v/>
      </c>
      <c r="P22" s="21"/>
      <c r="Q22" s="76"/>
      <c r="R22" s="76"/>
      <c r="S22" s="21"/>
      <c r="T22" s="76"/>
      <c r="U22" s="76"/>
      <c r="V22" s="20">
        <v>1.21</v>
      </c>
      <c r="W22" s="76">
        <f t="shared" si="10"/>
        <v>72.27272727272728</v>
      </c>
      <c r="X22" s="76" t="str">
        <f t="shared" si="11"/>
        <v>Media</v>
      </c>
      <c r="Y22" s="25">
        <v>2.61</v>
      </c>
      <c r="Z22" s="76">
        <f t="shared" si="4"/>
        <v>84.683098591549296</v>
      </c>
      <c r="AA22" s="76">
        <f t="shared" si="12"/>
        <v>0.20999999999999996</v>
      </c>
      <c r="AB22" s="20">
        <v>786.5</v>
      </c>
      <c r="AC22" s="76">
        <f t="shared" si="5"/>
        <v>69.634133389974508</v>
      </c>
      <c r="AD22" s="76">
        <f t="shared" si="6"/>
        <v>0.22999999999999998</v>
      </c>
      <c r="AE22" s="20">
        <v>1257</v>
      </c>
      <c r="AF22" s="76">
        <f t="shared" si="13"/>
        <v>79.762477988113588</v>
      </c>
      <c r="AG22" s="76">
        <f t="shared" si="7"/>
        <v>0.17000000000000004</v>
      </c>
      <c r="AH22" s="23">
        <v>0.02</v>
      </c>
      <c r="AI22" s="76">
        <f t="shared" si="8"/>
        <v>0.8733624454148472</v>
      </c>
      <c r="AJ22" s="76">
        <f t="shared" si="9"/>
        <v>0.21</v>
      </c>
      <c r="AK22" s="76"/>
      <c r="AL22" s="76"/>
      <c r="AM22" s="76"/>
      <c r="AN22" s="76"/>
      <c r="AO22" s="76"/>
      <c r="AP22" s="76"/>
      <c r="AQ22" s="76"/>
      <c r="AR22" s="76"/>
      <c r="AS22" s="76"/>
    </row>
    <row r="23" spans="1:45" x14ac:dyDescent="0.2">
      <c r="A23" s="74" t="s">
        <v>79</v>
      </c>
      <c r="B23" s="74" t="s">
        <v>79</v>
      </c>
      <c r="C23" s="23" t="s">
        <v>80</v>
      </c>
      <c r="D23" s="74" t="s">
        <v>80</v>
      </c>
      <c r="E23" s="75">
        <v>5001</v>
      </c>
      <c r="F23" s="74" t="s">
        <v>86</v>
      </c>
      <c r="G23" s="75">
        <v>5109</v>
      </c>
      <c r="H23" s="75"/>
      <c r="I23" s="76"/>
      <c r="J23" s="76"/>
      <c r="K23" s="76" t="str">
        <f t="shared" si="0"/>
        <v/>
      </c>
      <c r="L23" s="76" t="str">
        <f t="shared" si="1"/>
        <v/>
      </c>
      <c r="M23" s="76"/>
      <c r="N23" s="76" t="str">
        <f t="shared" si="2"/>
        <v/>
      </c>
      <c r="O23" s="76" t="str">
        <f t="shared" si="3"/>
        <v/>
      </c>
      <c r="P23" s="21"/>
      <c r="Q23" s="76"/>
      <c r="R23" s="76"/>
      <c r="S23" s="21"/>
      <c r="T23" s="76"/>
      <c r="U23" s="76"/>
      <c r="V23" s="20">
        <v>1.18</v>
      </c>
      <c r="W23" s="76">
        <f t="shared" si="10"/>
        <v>73.63636363636364</v>
      </c>
      <c r="X23" s="76" t="str">
        <f t="shared" si="11"/>
        <v>Media</v>
      </c>
      <c r="Y23" s="25"/>
      <c r="Z23" s="76" t="str">
        <f t="shared" si="4"/>
        <v/>
      </c>
      <c r="AA23" s="76" t="str">
        <f t="shared" si="12"/>
        <v/>
      </c>
      <c r="AB23" s="20">
        <v>790.76</v>
      </c>
      <c r="AC23" s="76">
        <f t="shared" si="5"/>
        <v>69.257115548003398</v>
      </c>
      <c r="AD23" s="76">
        <f t="shared" si="6"/>
        <v>0.21999999999999997</v>
      </c>
      <c r="AE23" s="20">
        <v>697.42</v>
      </c>
      <c r="AF23" s="76">
        <f t="shared" si="13"/>
        <v>89.385455646048868</v>
      </c>
      <c r="AG23" s="76">
        <f t="shared" si="7"/>
        <v>0.52</v>
      </c>
      <c r="AH23" s="23">
        <v>0.04</v>
      </c>
      <c r="AI23" s="76">
        <f t="shared" si="8"/>
        <v>1.7467248908296944</v>
      </c>
      <c r="AJ23" s="76">
        <f t="shared" si="9"/>
        <v>0.35</v>
      </c>
      <c r="AK23" s="76"/>
      <c r="AL23" s="76"/>
      <c r="AM23" s="76"/>
      <c r="AN23" s="76"/>
      <c r="AO23" s="76"/>
      <c r="AP23" s="76"/>
      <c r="AQ23" s="76"/>
      <c r="AR23" s="76"/>
      <c r="AS23" s="76"/>
    </row>
    <row r="24" spans="1:45" x14ac:dyDescent="0.2">
      <c r="A24" s="74" t="s">
        <v>79</v>
      </c>
      <c r="B24" s="79" t="s">
        <v>87</v>
      </c>
      <c r="C24" s="23" t="s">
        <v>61</v>
      </c>
      <c r="D24" s="79" t="s">
        <v>88</v>
      </c>
      <c r="E24" s="75">
        <v>5301</v>
      </c>
      <c r="F24" s="81" t="s">
        <v>87</v>
      </c>
      <c r="G24" s="75">
        <v>5301</v>
      </c>
      <c r="H24" s="75"/>
      <c r="I24" s="76"/>
      <c r="J24" s="76"/>
      <c r="K24" s="76" t="str">
        <f t="shared" si="0"/>
        <v/>
      </c>
      <c r="L24" s="76" t="str">
        <f t="shared" si="1"/>
        <v/>
      </c>
      <c r="M24" s="76"/>
      <c r="N24" s="76" t="str">
        <f t="shared" si="2"/>
        <v/>
      </c>
      <c r="O24" s="76" t="str">
        <f t="shared" si="3"/>
        <v/>
      </c>
      <c r="P24" s="21"/>
      <c r="Q24" s="76"/>
      <c r="R24" s="76"/>
      <c r="S24" s="21"/>
      <c r="T24" s="76"/>
      <c r="U24" s="76"/>
      <c r="V24" s="20">
        <v>1.06</v>
      </c>
      <c r="W24" s="76">
        <f t="shared" si="10"/>
        <v>79.090909090909093</v>
      </c>
      <c r="X24" s="76" t="str">
        <f t="shared" si="11"/>
        <v>Baja</v>
      </c>
      <c r="Y24" s="25"/>
      <c r="Z24" s="76" t="str">
        <f t="shared" si="4"/>
        <v/>
      </c>
      <c r="AA24" s="76" t="str">
        <f t="shared" si="12"/>
        <v/>
      </c>
      <c r="AB24" s="20">
        <v>763.74</v>
      </c>
      <c r="AC24" s="76">
        <f t="shared" si="5"/>
        <v>71.648435287453978</v>
      </c>
      <c r="AD24" s="76">
        <f t="shared" si="6"/>
        <v>0.29000000000000004</v>
      </c>
      <c r="AE24" s="20">
        <v>673.07</v>
      </c>
      <c r="AF24" s="76">
        <f t="shared" si="13"/>
        <v>89.804197391591472</v>
      </c>
      <c r="AG24" s="76">
        <f t="shared" si="7"/>
        <v>0.56000000000000005</v>
      </c>
      <c r="AH24" s="23">
        <v>0.36</v>
      </c>
      <c r="AI24" s="76">
        <f t="shared" si="8"/>
        <v>15.720524017467248</v>
      </c>
      <c r="AJ24" s="76">
        <f t="shared" si="9"/>
        <v>0.93</v>
      </c>
      <c r="AK24" s="76"/>
      <c r="AL24" s="76"/>
      <c r="AM24" s="76"/>
      <c r="AN24" s="76"/>
      <c r="AO24" s="76"/>
      <c r="AP24" s="76"/>
      <c r="AQ24" s="76"/>
      <c r="AR24" s="76"/>
      <c r="AS24" s="76"/>
    </row>
    <row r="25" spans="1:45" x14ac:dyDescent="0.2">
      <c r="A25" s="74" t="s">
        <v>79</v>
      </c>
      <c r="B25" s="79" t="s">
        <v>87</v>
      </c>
      <c r="C25" s="23" t="s">
        <v>61</v>
      </c>
      <c r="D25" s="79" t="s">
        <v>88</v>
      </c>
      <c r="E25" s="75">
        <v>5301</v>
      </c>
      <c r="F25" s="81" t="s">
        <v>89</v>
      </c>
      <c r="G25" s="75">
        <v>5304</v>
      </c>
      <c r="H25" s="75"/>
      <c r="I25" s="76"/>
      <c r="J25" s="76"/>
      <c r="K25" s="76" t="str">
        <f t="shared" si="0"/>
        <v/>
      </c>
      <c r="L25" s="76" t="str">
        <f t="shared" si="1"/>
        <v/>
      </c>
      <c r="M25" s="76"/>
      <c r="N25" s="76" t="str">
        <f t="shared" si="2"/>
        <v/>
      </c>
      <c r="O25" s="76" t="str">
        <f t="shared" si="3"/>
        <v/>
      </c>
      <c r="P25" s="21"/>
      <c r="Q25" s="76"/>
      <c r="R25" s="76"/>
      <c r="S25" s="21"/>
      <c r="T25" s="76"/>
      <c r="U25" s="76"/>
      <c r="V25" s="20">
        <v>0.77</v>
      </c>
      <c r="W25" s="76">
        <f t="shared" si="10"/>
        <v>92.272727272727266</v>
      </c>
      <c r="X25" s="76" t="str">
        <f t="shared" si="11"/>
        <v>Nula</v>
      </c>
      <c r="Y25" s="25">
        <v>2.5099999999999998</v>
      </c>
      <c r="Z25" s="76">
        <f t="shared" si="4"/>
        <v>85.269953051643199</v>
      </c>
      <c r="AA25" s="76">
        <f t="shared" si="12"/>
        <v>0.24</v>
      </c>
      <c r="AB25" s="20">
        <v>681.27</v>
      </c>
      <c r="AC25" s="76">
        <f t="shared" si="5"/>
        <v>78.94718210138771</v>
      </c>
      <c r="AD25" s="76">
        <f t="shared" si="6"/>
        <v>0.63</v>
      </c>
      <c r="AE25" s="20">
        <v>884.85</v>
      </c>
      <c r="AF25" s="76">
        <f t="shared" si="13"/>
        <v>86.162261996478094</v>
      </c>
      <c r="AG25" s="76">
        <f t="shared" si="7"/>
        <v>0.28000000000000003</v>
      </c>
      <c r="AH25" s="23">
        <v>0.53</v>
      </c>
      <c r="AI25" s="76">
        <f t="shared" si="8"/>
        <v>23.144104803493448</v>
      </c>
      <c r="AJ25" s="76">
        <f t="shared" si="9"/>
        <v>0.97</v>
      </c>
      <c r="AK25" s="76"/>
      <c r="AL25" s="76"/>
      <c r="AM25" s="76"/>
      <c r="AN25" s="76"/>
      <c r="AO25" s="76"/>
      <c r="AP25" s="76"/>
      <c r="AQ25" s="76"/>
      <c r="AR25" s="76"/>
      <c r="AS25" s="76"/>
    </row>
    <row r="26" spans="1:45" x14ac:dyDescent="0.2">
      <c r="A26" s="74" t="s">
        <v>79</v>
      </c>
      <c r="B26" s="79" t="s">
        <v>90</v>
      </c>
      <c r="C26" s="23" t="s">
        <v>61</v>
      </c>
      <c r="D26" s="79" t="s">
        <v>91</v>
      </c>
      <c r="E26" s="75">
        <v>5501</v>
      </c>
      <c r="F26" s="81" t="s">
        <v>90</v>
      </c>
      <c r="G26" s="75">
        <v>5501</v>
      </c>
      <c r="H26" s="75"/>
      <c r="I26" s="76"/>
      <c r="J26" s="76"/>
      <c r="K26" s="76" t="str">
        <f t="shared" si="0"/>
        <v/>
      </c>
      <c r="L26" s="76" t="str">
        <f t="shared" si="1"/>
        <v/>
      </c>
      <c r="M26" s="76"/>
      <c r="N26" s="76" t="str">
        <f t="shared" si="2"/>
        <v/>
      </c>
      <c r="O26" s="76" t="str">
        <f t="shared" si="3"/>
        <v/>
      </c>
      <c r="P26" s="21"/>
      <c r="Q26" s="76"/>
      <c r="R26" s="76"/>
      <c r="S26" s="21"/>
      <c r="T26" s="76"/>
      <c r="U26" s="76"/>
      <c r="V26" s="20">
        <v>2.8</v>
      </c>
      <c r="W26" s="76">
        <f t="shared" si="10"/>
        <v>0</v>
      </c>
      <c r="X26" s="76" t="str">
        <f t="shared" si="11"/>
        <v>Alta</v>
      </c>
      <c r="Y26" s="25"/>
      <c r="Z26" s="76" t="str">
        <f t="shared" si="4"/>
        <v/>
      </c>
      <c r="AA26" s="76" t="str">
        <f t="shared" si="12"/>
        <v/>
      </c>
      <c r="AB26" s="20">
        <v>714.78</v>
      </c>
      <c r="AC26" s="76">
        <f t="shared" si="5"/>
        <v>75.981485414896625</v>
      </c>
      <c r="AD26" s="76">
        <f t="shared" si="6"/>
        <v>0.43999999999999995</v>
      </c>
      <c r="AE26" s="20">
        <v>652.72</v>
      </c>
      <c r="AF26" s="76">
        <f t="shared" si="13"/>
        <v>90.154151992075725</v>
      </c>
      <c r="AG26" s="76">
        <f t="shared" si="7"/>
        <v>0.59000000000000008</v>
      </c>
      <c r="AH26" s="23">
        <v>0.31</v>
      </c>
      <c r="AI26" s="76">
        <f t="shared" si="8"/>
        <v>13.537117903930131</v>
      </c>
      <c r="AJ26" s="76">
        <f t="shared" si="9"/>
        <v>0.9</v>
      </c>
      <c r="AK26" s="76"/>
      <c r="AL26" s="76"/>
      <c r="AM26" s="76"/>
      <c r="AN26" s="76"/>
      <c r="AO26" s="76"/>
      <c r="AP26" s="76"/>
      <c r="AQ26" s="76"/>
      <c r="AR26" s="76"/>
      <c r="AS26" s="76"/>
    </row>
    <row r="27" spans="1:45" x14ac:dyDescent="0.2">
      <c r="A27" s="74" t="s">
        <v>79</v>
      </c>
      <c r="B27" s="79" t="s">
        <v>90</v>
      </c>
      <c r="C27" s="23" t="s">
        <v>61</v>
      </c>
      <c r="D27" s="79" t="s">
        <v>91</v>
      </c>
      <c r="E27" s="75">
        <v>5501</v>
      </c>
      <c r="F27" s="81" t="s">
        <v>92</v>
      </c>
      <c r="G27" s="75">
        <v>5502</v>
      </c>
      <c r="H27" s="75"/>
      <c r="I27" s="76"/>
      <c r="J27" s="76"/>
      <c r="K27" s="76" t="str">
        <f t="shared" si="0"/>
        <v/>
      </c>
      <c r="L27" s="76" t="str">
        <f t="shared" si="1"/>
        <v/>
      </c>
      <c r="M27" s="76"/>
      <c r="N27" s="76" t="str">
        <f t="shared" si="2"/>
        <v/>
      </c>
      <c r="O27" s="76" t="str">
        <f t="shared" si="3"/>
        <v/>
      </c>
      <c r="P27" s="21"/>
      <c r="Q27" s="76"/>
      <c r="R27" s="76"/>
      <c r="S27" s="21"/>
      <c r="T27" s="76"/>
      <c r="U27" s="76"/>
      <c r="V27" s="20">
        <v>1.03</v>
      </c>
      <c r="W27" s="76">
        <f t="shared" si="10"/>
        <v>80.454545454545453</v>
      </c>
      <c r="X27" s="76" t="str">
        <f t="shared" si="11"/>
        <v>Baja</v>
      </c>
      <c r="Y27" s="25"/>
      <c r="Z27" s="76" t="str">
        <f t="shared" si="4"/>
        <v/>
      </c>
      <c r="AA27" s="76" t="str">
        <f t="shared" si="12"/>
        <v/>
      </c>
      <c r="AB27" s="20">
        <v>647.04999999999995</v>
      </c>
      <c r="AC27" s="76">
        <f t="shared" si="5"/>
        <v>81.975715094873962</v>
      </c>
      <c r="AD27" s="76">
        <f t="shared" si="6"/>
        <v>0.73</v>
      </c>
      <c r="AE27" s="20">
        <v>584.9</v>
      </c>
      <c r="AF27" s="76">
        <f t="shared" si="13"/>
        <v>91.320438036539755</v>
      </c>
      <c r="AG27" s="76">
        <f t="shared" si="7"/>
        <v>0.64</v>
      </c>
      <c r="AH27" s="23"/>
      <c r="AI27" s="76" t="str">
        <f t="shared" si="8"/>
        <v/>
      </c>
      <c r="AJ27" s="76" t="str">
        <f t="shared" si="9"/>
        <v/>
      </c>
      <c r="AK27" s="76"/>
      <c r="AL27" s="76"/>
      <c r="AM27" s="76"/>
      <c r="AN27" s="76"/>
      <c r="AO27" s="76"/>
      <c r="AP27" s="76"/>
      <c r="AQ27" s="76"/>
      <c r="AR27" s="76"/>
      <c r="AS27" s="76"/>
    </row>
    <row r="28" spans="1:45" x14ac:dyDescent="0.2">
      <c r="A28" s="74" t="s">
        <v>79</v>
      </c>
      <c r="B28" s="79" t="s">
        <v>90</v>
      </c>
      <c r="C28" s="23" t="s">
        <v>61</v>
      </c>
      <c r="D28" s="79" t="s">
        <v>91</v>
      </c>
      <c r="E28" s="75">
        <v>5501</v>
      </c>
      <c r="F28" s="81" t="s">
        <v>93</v>
      </c>
      <c r="G28" s="75">
        <v>5503</v>
      </c>
      <c r="H28" s="75"/>
      <c r="I28" s="76"/>
      <c r="J28" s="76"/>
      <c r="K28" s="76" t="str">
        <f t="shared" si="0"/>
        <v/>
      </c>
      <c r="L28" s="76" t="str">
        <f t="shared" si="1"/>
        <v/>
      </c>
      <c r="M28" s="76"/>
      <c r="N28" s="76" t="str">
        <f t="shared" si="2"/>
        <v/>
      </c>
      <c r="O28" s="76" t="str">
        <f t="shared" si="3"/>
        <v/>
      </c>
      <c r="P28" s="21"/>
      <c r="Q28" s="76"/>
      <c r="R28" s="76"/>
      <c r="S28" s="21"/>
      <c r="T28" s="76"/>
      <c r="U28" s="76"/>
      <c r="V28" s="20">
        <v>1.66</v>
      </c>
      <c r="W28" s="76">
        <f t="shared" si="10"/>
        <v>51.81818181818182</v>
      </c>
      <c r="X28" s="76" t="str">
        <f t="shared" si="11"/>
        <v>Alta</v>
      </c>
      <c r="Y28" s="25"/>
      <c r="Z28" s="76" t="str">
        <f t="shared" si="4"/>
        <v/>
      </c>
      <c r="AA28" s="76" t="str">
        <f t="shared" si="12"/>
        <v/>
      </c>
      <c r="AB28" s="20">
        <v>677.63</v>
      </c>
      <c r="AC28" s="76">
        <f t="shared" si="5"/>
        <v>79.269328802039084</v>
      </c>
      <c r="AD28" s="76">
        <f t="shared" si="6"/>
        <v>0.65999999999999992</v>
      </c>
      <c r="AE28" s="20">
        <v>1714.92</v>
      </c>
      <c r="AF28" s="76">
        <f t="shared" si="13"/>
        <v>71.887725621835799</v>
      </c>
      <c r="AG28" s="76">
        <f t="shared" si="7"/>
        <v>8.9999999999999969E-2</v>
      </c>
      <c r="AH28" s="23">
        <v>0.23</v>
      </c>
      <c r="AI28" s="76">
        <f t="shared" si="8"/>
        <v>10.043668122270741</v>
      </c>
      <c r="AJ28" s="76">
        <f t="shared" si="9"/>
        <v>0.82</v>
      </c>
      <c r="AK28" s="76"/>
      <c r="AL28" s="76"/>
      <c r="AM28" s="76"/>
      <c r="AN28" s="76"/>
      <c r="AO28" s="76"/>
      <c r="AP28" s="76"/>
      <c r="AQ28" s="76"/>
      <c r="AR28" s="76"/>
      <c r="AS28" s="76"/>
    </row>
    <row r="29" spans="1:45" x14ac:dyDescent="0.2">
      <c r="A29" s="74" t="s">
        <v>79</v>
      </c>
      <c r="B29" s="79" t="s">
        <v>90</v>
      </c>
      <c r="C29" s="23" t="s">
        <v>61</v>
      </c>
      <c r="D29" s="79" t="s">
        <v>91</v>
      </c>
      <c r="E29" s="75">
        <v>5501</v>
      </c>
      <c r="F29" s="81" t="s">
        <v>94</v>
      </c>
      <c r="G29" s="75">
        <v>5504</v>
      </c>
      <c r="H29" s="75"/>
      <c r="I29" s="76"/>
      <c r="J29" s="76"/>
      <c r="K29" s="76" t="str">
        <f t="shared" si="0"/>
        <v/>
      </c>
      <c r="L29" s="76" t="str">
        <f t="shared" si="1"/>
        <v/>
      </c>
      <c r="M29" s="76"/>
      <c r="N29" s="76" t="str">
        <f t="shared" si="2"/>
        <v/>
      </c>
      <c r="O29" s="76" t="str">
        <f t="shared" si="3"/>
        <v/>
      </c>
      <c r="P29" s="21"/>
      <c r="Q29" s="76"/>
      <c r="R29" s="76"/>
      <c r="S29" s="21"/>
      <c r="T29" s="76"/>
      <c r="U29" s="76"/>
      <c r="V29" s="75"/>
      <c r="W29" s="76" t="str">
        <f t="shared" si="10"/>
        <v/>
      </c>
      <c r="X29" s="76" t="str">
        <f t="shared" si="11"/>
        <v/>
      </c>
      <c r="Y29" s="25"/>
      <c r="Z29" s="76" t="str">
        <f t="shared" si="4"/>
        <v/>
      </c>
      <c r="AA29" s="76" t="str">
        <f t="shared" si="12"/>
        <v/>
      </c>
      <c r="AB29" s="20">
        <v>708.18</v>
      </c>
      <c r="AC29" s="76">
        <f t="shared" si="5"/>
        <v>76.565597564429339</v>
      </c>
      <c r="AD29" s="76">
        <f t="shared" si="6"/>
        <v>0.48</v>
      </c>
      <c r="AE29" s="20">
        <v>794.9</v>
      </c>
      <c r="AF29" s="76">
        <f t="shared" si="13"/>
        <v>87.709112920977333</v>
      </c>
      <c r="AG29" s="76">
        <f t="shared" si="7"/>
        <v>0.38</v>
      </c>
      <c r="AH29" s="23">
        <v>0.11</v>
      </c>
      <c r="AI29" s="76">
        <f t="shared" si="8"/>
        <v>4.8034934497816595</v>
      </c>
      <c r="AJ29" s="76">
        <f t="shared" si="9"/>
        <v>0.61</v>
      </c>
      <c r="AK29" s="76"/>
      <c r="AL29" s="76"/>
      <c r="AM29" s="76"/>
      <c r="AN29" s="76"/>
      <c r="AO29" s="76"/>
      <c r="AP29" s="76"/>
      <c r="AQ29" s="76"/>
      <c r="AR29" s="76"/>
      <c r="AS29" s="76"/>
    </row>
    <row r="30" spans="1:45" x14ac:dyDescent="0.2">
      <c r="A30" s="74" t="s">
        <v>79</v>
      </c>
      <c r="B30" s="74" t="s">
        <v>96</v>
      </c>
      <c r="C30" s="23" t="s">
        <v>61</v>
      </c>
      <c r="D30" s="74" t="s">
        <v>97</v>
      </c>
      <c r="E30" s="75">
        <v>5601</v>
      </c>
      <c r="F30" s="80" t="s">
        <v>96</v>
      </c>
      <c r="G30" s="75">
        <v>5601</v>
      </c>
      <c r="H30" s="75"/>
      <c r="I30" s="76"/>
      <c r="J30" s="76"/>
      <c r="K30" s="76" t="str">
        <f t="shared" si="0"/>
        <v/>
      </c>
      <c r="L30" s="76" t="str">
        <f t="shared" si="1"/>
        <v/>
      </c>
      <c r="M30" s="76"/>
      <c r="N30" s="76" t="str">
        <f t="shared" si="2"/>
        <v/>
      </c>
      <c r="O30" s="76" t="str">
        <f t="shared" si="3"/>
        <v/>
      </c>
      <c r="P30" s="21"/>
      <c r="Q30" s="76"/>
      <c r="R30" s="76"/>
      <c r="S30" s="21"/>
      <c r="T30" s="76"/>
      <c r="U30" s="76"/>
      <c r="V30" s="20">
        <v>0.92</v>
      </c>
      <c r="W30" s="76">
        <f t="shared" si="10"/>
        <v>85.454545454545467</v>
      </c>
      <c r="X30" s="76" t="str">
        <f t="shared" si="11"/>
        <v>Nula</v>
      </c>
      <c r="Y30" s="25">
        <v>2.1</v>
      </c>
      <c r="Z30" s="76">
        <f t="shared" si="4"/>
        <v>87.676056338028175</v>
      </c>
      <c r="AA30" s="76">
        <f t="shared" si="12"/>
        <v>0.29000000000000004</v>
      </c>
      <c r="AB30" s="20">
        <v>680.06</v>
      </c>
      <c r="AC30" s="76">
        <f t="shared" si="5"/>
        <v>79.054269328802036</v>
      </c>
      <c r="AD30" s="76">
        <f t="shared" si="6"/>
        <v>0.64</v>
      </c>
      <c r="AE30" s="20">
        <v>757.93</v>
      </c>
      <c r="AF30" s="76">
        <f t="shared" si="13"/>
        <v>88.344878109178964</v>
      </c>
      <c r="AG30" s="76">
        <f t="shared" si="7"/>
        <v>0.43999999999999995</v>
      </c>
      <c r="AH30" s="23"/>
      <c r="AI30" s="76" t="str">
        <f t="shared" si="8"/>
        <v/>
      </c>
      <c r="AJ30" s="76" t="str">
        <f t="shared" si="9"/>
        <v/>
      </c>
      <c r="AK30" s="76"/>
      <c r="AL30" s="76"/>
      <c r="AM30" s="76"/>
      <c r="AN30" s="76"/>
      <c r="AO30" s="76"/>
      <c r="AP30" s="76"/>
      <c r="AQ30" s="76"/>
      <c r="AR30" s="76"/>
      <c r="AS30" s="76"/>
    </row>
    <row r="31" spans="1:45" x14ac:dyDescent="0.2">
      <c r="A31" s="74" t="s">
        <v>79</v>
      </c>
      <c r="B31" s="74" t="s">
        <v>96</v>
      </c>
      <c r="C31" s="23" t="s">
        <v>61</v>
      </c>
      <c r="D31" s="74" t="s">
        <v>97</v>
      </c>
      <c r="E31" s="75">
        <v>5601</v>
      </c>
      <c r="F31" s="80" t="s">
        <v>98</v>
      </c>
      <c r="G31" s="75">
        <v>5603</v>
      </c>
      <c r="H31" s="75"/>
      <c r="I31" s="76"/>
      <c r="J31" s="76"/>
      <c r="K31" s="76" t="str">
        <f t="shared" si="0"/>
        <v/>
      </c>
      <c r="L31" s="76" t="str">
        <f t="shared" si="1"/>
        <v/>
      </c>
      <c r="M31" s="76"/>
      <c r="N31" s="76" t="str">
        <f t="shared" si="2"/>
        <v/>
      </c>
      <c r="O31" s="76" t="str">
        <f t="shared" si="3"/>
        <v/>
      </c>
      <c r="P31" s="21"/>
      <c r="Q31" s="76"/>
      <c r="R31" s="76"/>
      <c r="S31" s="21"/>
      <c r="T31" s="76"/>
      <c r="U31" s="76"/>
      <c r="V31" s="20">
        <v>1.87</v>
      </c>
      <c r="W31" s="76">
        <f t="shared" si="10"/>
        <v>42.272727272727266</v>
      </c>
      <c r="X31" s="76" t="str">
        <f t="shared" si="11"/>
        <v>Alta</v>
      </c>
      <c r="Y31" s="25"/>
      <c r="Z31" s="76" t="str">
        <f t="shared" si="4"/>
        <v/>
      </c>
      <c r="AA31" s="76" t="str">
        <f t="shared" si="12"/>
        <v/>
      </c>
      <c r="AB31" s="20">
        <v>705.86</v>
      </c>
      <c r="AC31" s="76">
        <f t="shared" si="5"/>
        <v>76.770921835174164</v>
      </c>
      <c r="AD31" s="76">
        <f t="shared" si="6"/>
        <v>0.51</v>
      </c>
      <c r="AE31" s="20">
        <v>581.59</v>
      </c>
      <c r="AF31" s="76">
        <f t="shared" si="13"/>
        <v>91.377359399075502</v>
      </c>
      <c r="AG31" s="76">
        <f t="shared" si="7"/>
        <v>0.65</v>
      </c>
      <c r="AH31" s="23"/>
      <c r="AI31" s="76" t="str">
        <f t="shared" si="8"/>
        <v/>
      </c>
      <c r="AJ31" s="76" t="str">
        <f t="shared" si="9"/>
        <v/>
      </c>
      <c r="AK31" s="76"/>
      <c r="AL31" s="76"/>
      <c r="AM31" s="76"/>
      <c r="AN31" s="76"/>
      <c r="AO31" s="76"/>
      <c r="AP31" s="76"/>
      <c r="AQ31" s="76"/>
      <c r="AR31" s="76"/>
      <c r="AS31" s="76"/>
    </row>
    <row r="32" spans="1:45" x14ac:dyDescent="0.2">
      <c r="A32" s="74" t="s">
        <v>79</v>
      </c>
      <c r="B32" s="74" t="s">
        <v>96</v>
      </c>
      <c r="C32" s="23" t="s">
        <v>61</v>
      </c>
      <c r="D32" s="74" t="s">
        <v>97</v>
      </c>
      <c r="E32" s="75">
        <v>5601</v>
      </c>
      <c r="F32" s="80" t="s">
        <v>99</v>
      </c>
      <c r="G32" s="75">
        <v>5606</v>
      </c>
      <c r="H32" s="75"/>
      <c r="I32" s="76"/>
      <c r="J32" s="76"/>
      <c r="K32" s="76" t="str">
        <f t="shared" si="0"/>
        <v/>
      </c>
      <c r="L32" s="76" t="str">
        <f t="shared" si="1"/>
        <v/>
      </c>
      <c r="M32" s="76"/>
      <c r="N32" s="76" t="str">
        <f t="shared" si="2"/>
        <v/>
      </c>
      <c r="O32" s="76" t="str">
        <f t="shared" si="3"/>
        <v/>
      </c>
      <c r="P32" s="21"/>
      <c r="Q32" s="76"/>
      <c r="R32" s="76"/>
      <c r="S32" s="21"/>
      <c r="T32" s="76"/>
      <c r="U32" s="76"/>
      <c r="V32" s="20">
        <v>1.1000000000000001</v>
      </c>
      <c r="W32" s="76">
        <f t="shared" si="10"/>
        <v>77.272727272727266</v>
      </c>
      <c r="X32" s="76" t="str">
        <f t="shared" si="11"/>
        <v>Baja</v>
      </c>
      <c r="Y32" s="25"/>
      <c r="Z32" s="76" t="str">
        <f t="shared" si="4"/>
        <v/>
      </c>
      <c r="AA32" s="76" t="str">
        <f t="shared" si="12"/>
        <v/>
      </c>
      <c r="AB32" s="20">
        <v>1542.96</v>
      </c>
      <c r="AC32" s="76">
        <f t="shared" si="5"/>
        <v>2.6860308694420763</v>
      </c>
      <c r="AD32" s="76">
        <f t="shared" si="6"/>
        <v>2.0000000000000018E-2</v>
      </c>
      <c r="AE32" s="20">
        <v>2141.66</v>
      </c>
      <c r="AF32" s="76">
        <f t="shared" si="13"/>
        <v>64.549169051287706</v>
      </c>
      <c r="AG32" s="76">
        <f t="shared" si="7"/>
        <v>4.0000000000000036E-2</v>
      </c>
      <c r="AH32" s="23">
        <v>0.17</v>
      </c>
      <c r="AI32" s="76">
        <f t="shared" si="8"/>
        <v>7.4235807860262009</v>
      </c>
      <c r="AJ32" s="76">
        <f t="shared" si="9"/>
        <v>0.74</v>
      </c>
      <c r="AK32" s="76"/>
      <c r="AL32" s="76"/>
      <c r="AM32" s="76"/>
      <c r="AN32" s="76"/>
      <c r="AO32" s="76"/>
      <c r="AP32" s="76"/>
      <c r="AQ32" s="76"/>
      <c r="AR32" s="76"/>
      <c r="AS32" s="76"/>
    </row>
    <row r="33" spans="1:45" x14ac:dyDescent="0.2">
      <c r="A33" s="74" t="s">
        <v>79</v>
      </c>
      <c r="B33" s="79" t="s">
        <v>100</v>
      </c>
      <c r="C33" s="23" t="s">
        <v>61</v>
      </c>
      <c r="D33" s="79" t="s">
        <v>101</v>
      </c>
      <c r="E33" s="75">
        <v>5701</v>
      </c>
      <c r="F33" s="81" t="s">
        <v>101</v>
      </c>
      <c r="G33" s="75">
        <v>5701</v>
      </c>
      <c r="H33" s="75"/>
      <c r="I33" s="76"/>
      <c r="J33" s="76"/>
      <c r="K33" s="76" t="str">
        <f t="shared" si="0"/>
        <v/>
      </c>
      <c r="L33" s="76" t="str">
        <f t="shared" si="1"/>
        <v/>
      </c>
      <c r="M33" s="76"/>
      <c r="N33" s="76" t="str">
        <f t="shared" si="2"/>
        <v/>
      </c>
      <c r="O33" s="76" t="str">
        <f t="shared" si="3"/>
        <v/>
      </c>
      <c r="P33" s="21"/>
      <c r="Q33" s="76"/>
      <c r="R33" s="76"/>
      <c r="S33" s="21"/>
      <c r="T33" s="76"/>
      <c r="U33" s="76"/>
      <c r="V33" s="75"/>
      <c r="W33" s="76" t="str">
        <f t="shared" si="10"/>
        <v/>
      </c>
      <c r="X33" s="76" t="str">
        <f t="shared" si="11"/>
        <v/>
      </c>
      <c r="Y33" s="25">
        <v>0</v>
      </c>
      <c r="Z33" s="76">
        <f t="shared" si="4"/>
        <v>100</v>
      </c>
      <c r="AA33" s="76">
        <f t="shared" si="12"/>
        <v>0.99</v>
      </c>
      <c r="AB33" s="20">
        <v>711.68</v>
      </c>
      <c r="AC33" s="76">
        <f t="shared" si="5"/>
        <v>76.255841121495322</v>
      </c>
      <c r="AD33" s="76">
        <f t="shared" si="6"/>
        <v>0.44999999999999996</v>
      </c>
      <c r="AE33" s="20">
        <v>772.67</v>
      </c>
      <c r="AF33" s="76">
        <f t="shared" si="13"/>
        <v>88.091397479638999</v>
      </c>
      <c r="AG33" s="76">
        <f t="shared" si="7"/>
        <v>0.42000000000000004</v>
      </c>
      <c r="AH33" s="23">
        <v>0.28999999999999998</v>
      </c>
      <c r="AI33" s="76">
        <f t="shared" si="8"/>
        <v>12.663755458515283</v>
      </c>
      <c r="AJ33" s="76">
        <f t="shared" si="9"/>
        <v>0.87</v>
      </c>
      <c r="AK33" s="76"/>
      <c r="AL33" s="76"/>
      <c r="AM33" s="76"/>
      <c r="AN33" s="76"/>
      <c r="AO33" s="76"/>
      <c r="AP33" s="76"/>
      <c r="AQ33" s="76"/>
      <c r="AR33" s="76"/>
      <c r="AS33" s="76"/>
    </row>
    <row r="34" spans="1:45" x14ac:dyDescent="0.2">
      <c r="A34" s="74" t="s">
        <v>79</v>
      </c>
      <c r="B34" s="74" t="s">
        <v>102</v>
      </c>
      <c r="C34" s="23" t="s">
        <v>80</v>
      </c>
      <c r="D34" s="74" t="s">
        <v>80</v>
      </c>
      <c r="E34" s="75">
        <v>5001</v>
      </c>
      <c r="F34" s="74" t="s">
        <v>103</v>
      </c>
      <c r="G34" s="75">
        <v>5801</v>
      </c>
      <c r="H34" s="75"/>
      <c r="I34" s="76"/>
      <c r="J34" s="76"/>
      <c r="K34" s="76" t="str">
        <f t="shared" si="0"/>
        <v/>
      </c>
      <c r="L34" s="76" t="str">
        <f t="shared" si="1"/>
        <v/>
      </c>
      <c r="M34" s="76"/>
      <c r="N34" s="76" t="str">
        <f t="shared" si="2"/>
        <v/>
      </c>
      <c r="O34" s="76" t="str">
        <f t="shared" si="3"/>
        <v/>
      </c>
      <c r="P34" s="21"/>
      <c r="Q34" s="76"/>
      <c r="R34" s="76"/>
      <c r="S34" s="21"/>
      <c r="T34" s="76"/>
      <c r="U34" s="76"/>
      <c r="V34" s="20">
        <v>0.9516291575490865</v>
      </c>
      <c r="W34" s="76">
        <f t="shared" si="10"/>
        <v>84.016856475041521</v>
      </c>
      <c r="X34" s="76" t="str">
        <f t="shared" si="11"/>
        <v>Nula</v>
      </c>
      <c r="Y34" s="25">
        <v>0</v>
      </c>
      <c r="Z34" s="76">
        <f t="shared" si="4"/>
        <v>100</v>
      </c>
      <c r="AA34" s="76">
        <f t="shared" si="12"/>
        <v>0.99</v>
      </c>
      <c r="AB34" s="20">
        <v>711.94</v>
      </c>
      <c r="AC34" s="76">
        <f t="shared" si="5"/>
        <v>76.23283064287736</v>
      </c>
      <c r="AD34" s="76">
        <f t="shared" si="6"/>
        <v>0.44999999999999996</v>
      </c>
      <c r="AE34" s="20">
        <v>344.51</v>
      </c>
      <c r="AF34" s="76">
        <f t="shared" si="13"/>
        <v>95.454373486682812</v>
      </c>
      <c r="AG34" s="76">
        <f t="shared" si="7"/>
        <v>0.84</v>
      </c>
      <c r="AH34" s="23">
        <v>0.03</v>
      </c>
      <c r="AI34" s="76">
        <f t="shared" si="8"/>
        <v>1.3100436681222707</v>
      </c>
      <c r="AJ34" s="76">
        <f t="shared" si="9"/>
        <v>0.28000000000000003</v>
      </c>
      <c r="AK34" s="76"/>
      <c r="AL34" s="76"/>
      <c r="AM34" s="76"/>
      <c r="AN34" s="76"/>
      <c r="AO34" s="76"/>
      <c r="AP34" s="76"/>
      <c r="AQ34" s="76"/>
      <c r="AR34" s="76"/>
      <c r="AS34" s="76"/>
    </row>
    <row r="35" spans="1:45" x14ac:dyDescent="0.2">
      <c r="A35" s="74" t="s">
        <v>79</v>
      </c>
      <c r="B35" s="74" t="s">
        <v>102</v>
      </c>
      <c r="C35" s="23" t="s">
        <v>80</v>
      </c>
      <c r="D35" s="74" t="s">
        <v>80</v>
      </c>
      <c r="E35" s="75">
        <v>5001</v>
      </c>
      <c r="F35" s="74" t="s">
        <v>104</v>
      </c>
      <c r="G35" s="75">
        <v>5802</v>
      </c>
      <c r="H35" s="75"/>
      <c r="I35" s="76"/>
      <c r="J35" s="76"/>
      <c r="K35" s="76" t="str">
        <f t="shared" si="0"/>
        <v/>
      </c>
      <c r="L35" s="76" t="str">
        <f t="shared" si="1"/>
        <v/>
      </c>
      <c r="M35" s="76"/>
      <c r="N35" s="76" t="str">
        <f t="shared" si="2"/>
        <v/>
      </c>
      <c r="O35" s="76" t="str">
        <f t="shared" si="3"/>
        <v/>
      </c>
      <c r="P35" s="21"/>
      <c r="Q35" s="76"/>
      <c r="R35" s="76"/>
      <c r="S35" s="21"/>
      <c r="T35" s="76"/>
      <c r="U35" s="76"/>
      <c r="V35" s="20">
        <v>0.84052572679523929</v>
      </c>
      <c r="W35" s="76">
        <f t="shared" si="10"/>
        <v>89.067012418398221</v>
      </c>
      <c r="X35" s="76" t="str">
        <f t="shared" si="11"/>
        <v>Nula</v>
      </c>
      <c r="Y35" s="25">
        <v>0.41</v>
      </c>
      <c r="Z35" s="76">
        <f t="shared" si="4"/>
        <v>97.593896713615024</v>
      </c>
      <c r="AA35" s="76">
        <f t="shared" si="12"/>
        <v>0.56000000000000005</v>
      </c>
      <c r="AB35" s="20">
        <v>751.37</v>
      </c>
      <c r="AC35" s="76">
        <f t="shared" si="5"/>
        <v>72.743203058623621</v>
      </c>
      <c r="AD35" s="76">
        <f t="shared" si="6"/>
        <v>0.36</v>
      </c>
      <c r="AE35" s="20">
        <v>509.3</v>
      </c>
      <c r="AF35" s="76">
        <f t="shared" si="13"/>
        <v>92.620515078142191</v>
      </c>
      <c r="AG35" s="76">
        <f t="shared" si="7"/>
        <v>0.73</v>
      </c>
      <c r="AH35" s="23">
        <v>0.17</v>
      </c>
      <c r="AI35" s="76">
        <f t="shared" si="8"/>
        <v>7.4235807860262009</v>
      </c>
      <c r="AJ35" s="76">
        <f t="shared" si="9"/>
        <v>0.74</v>
      </c>
      <c r="AK35" s="76"/>
      <c r="AL35" s="76"/>
      <c r="AM35" s="76"/>
      <c r="AN35" s="76"/>
      <c r="AO35" s="76"/>
      <c r="AP35" s="76"/>
      <c r="AQ35" s="76"/>
      <c r="AR35" s="76"/>
      <c r="AS35" s="76"/>
    </row>
    <row r="36" spans="1:45" x14ac:dyDescent="0.2">
      <c r="A36" s="74" t="s">
        <v>79</v>
      </c>
      <c r="B36" s="74" t="s">
        <v>102</v>
      </c>
      <c r="C36" s="23" t="s">
        <v>80</v>
      </c>
      <c r="D36" s="74" t="s">
        <v>80</v>
      </c>
      <c r="E36" s="75">
        <v>5001</v>
      </c>
      <c r="F36" s="74" t="s">
        <v>105</v>
      </c>
      <c r="G36" s="75">
        <v>5803</v>
      </c>
      <c r="H36" s="75"/>
      <c r="I36" s="76"/>
      <c r="J36" s="76"/>
      <c r="K36" s="76" t="str">
        <f t="shared" si="0"/>
        <v/>
      </c>
      <c r="L36" s="76" t="str">
        <f t="shared" si="1"/>
        <v/>
      </c>
      <c r="M36" s="76"/>
      <c r="N36" s="76" t="str">
        <f t="shared" si="2"/>
        <v/>
      </c>
      <c r="O36" s="76" t="str">
        <f t="shared" si="3"/>
        <v/>
      </c>
      <c r="P36" s="11"/>
      <c r="Q36" s="76"/>
      <c r="R36" s="76"/>
      <c r="S36" s="25"/>
      <c r="T36" s="76"/>
      <c r="U36" s="76"/>
      <c r="V36" s="75"/>
      <c r="W36" s="76" t="str">
        <f t="shared" si="10"/>
        <v/>
      </c>
      <c r="X36" s="76" t="str">
        <f t="shared" si="11"/>
        <v/>
      </c>
      <c r="Y36" s="25"/>
      <c r="Z36" s="76" t="str">
        <f t="shared" si="4"/>
        <v/>
      </c>
      <c r="AA36" s="76" t="str">
        <f t="shared" si="12"/>
        <v/>
      </c>
      <c r="AB36" s="20">
        <v>1005.08</v>
      </c>
      <c r="AC36" s="76">
        <f t="shared" si="5"/>
        <v>50.289401019541195</v>
      </c>
      <c r="AD36" s="76">
        <f t="shared" si="6"/>
        <v>0.10999999999999999</v>
      </c>
      <c r="AE36" s="20">
        <v>811.06</v>
      </c>
      <c r="AF36" s="76">
        <f t="shared" si="13"/>
        <v>87.431212854941663</v>
      </c>
      <c r="AG36" s="76">
        <f t="shared" si="7"/>
        <v>0.35</v>
      </c>
      <c r="AH36" s="23">
        <v>0.03</v>
      </c>
      <c r="AI36" s="76">
        <f t="shared" si="8"/>
        <v>1.3100436681222707</v>
      </c>
      <c r="AJ36" s="76">
        <f t="shared" si="9"/>
        <v>0.28000000000000003</v>
      </c>
      <c r="AK36" s="76"/>
      <c r="AL36" s="76"/>
      <c r="AM36" s="76"/>
      <c r="AN36" s="76"/>
      <c r="AO36" s="76"/>
      <c r="AP36" s="76"/>
      <c r="AQ36" s="76"/>
      <c r="AR36" s="76"/>
      <c r="AS36" s="76"/>
    </row>
    <row r="37" spans="1:45" x14ac:dyDescent="0.2">
      <c r="A37" s="74" t="s">
        <v>79</v>
      </c>
      <c r="B37" s="74" t="s">
        <v>102</v>
      </c>
      <c r="C37" s="23" t="s">
        <v>80</v>
      </c>
      <c r="D37" s="74" t="s">
        <v>80</v>
      </c>
      <c r="E37" s="75">
        <v>5001</v>
      </c>
      <c r="F37" s="74" t="s">
        <v>106</v>
      </c>
      <c r="G37" s="75">
        <v>5804</v>
      </c>
      <c r="H37" s="75"/>
      <c r="I37" s="76"/>
      <c r="J37" s="76"/>
      <c r="K37" s="76" t="str">
        <f t="shared" si="0"/>
        <v/>
      </c>
      <c r="L37" s="76" t="str">
        <f t="shared" si="1"/>
        <v/>
      </c>
      <c r="M37" s="76"/>
      <c r="N37" s="76" t="str">
        <f t="shared" si="2"/>
        <v/>
      </c>
      <c r="O37" s="76" t="str">
        <f t="shared" si="3"/>
        <v/>
      </c>
      <c r="P37" s="21"/>
      <c r="Q37" s="76"/>
      <c r="R37" s="76"/>
      <c r="S37" s="21"/>
      <c r="T37" s="76"/>
      <c r="U37" s="76"/>
      <c r="V37" s="20">
        <v>0.95</v>
      </c>
      <c r="W37" s="76">
        <f t="shared" si="10"/>
        <v>84.090909090909108</v>
      </c>
      <c r="X37" s="76" t="str">
        <f t="shared" si="11"/>
        <v>Nula</v>
      </c>
      <c r="Y37" s="25">
        <v>1.04</v>
      </c>
      <c r="Z37" s="76">
        <f t="shared" si="4"/>
        <v>93.896713615023472</v>
      </c>
      <c r="AA37" s="76">
        <f t="shared" si="12"/>
        <v>0.43000000000000005</v>
      </c>
      <c r="AB37" s="20">
        <v>640.21</v>
      </c>
      <c r="AC37" s="76">
        <f t="shared" si="5"/>
        <v>82.581067686207859</v>
      </c>
      <c r="AD37" s="76">
        <f t="shared" si="6"/>
        <v>0.78</v>
      </c>
      <c r="AE37" s="20">
        <v>180.12</v>
      </c>
      <c r="AF37" s="76">
        <f t="shared" si="13"/>
        <v>98.281353180717588</v>
      </c>
      <c r="AG37" s="76">
        <f t="shared" si="7"/>
        <v>0.97</v>
      </c>
      <c r="AH37" s="23">
        <v>0</v>
      </c>
      <c r="AI37" s="76">
        <f t="shared" si="8"/>
        <v>0</v>
      </c>
      <c r="AJ37" s="76">
        <f t="shared" si="9"/>
        <v>0.01</v>
      </c>
      <c r="AK37" s="76"/>
      <c r="AL37" s="76"/>
      <c r="AM37" s="76"/>
      <c r="AN37" s="76"/>
      <c r="AO37" s="76"/>
      <c r="AP37" s="76"/>
      <c r="AQ37" s="76"/>
      <c r="AR37" s="76"/>
      <c r="AS37" s="76"/>
    </row>
    <row r="38" spans="1:45" x14ac:dyDescent="0.2">
      <c r="A38" s="74" t="s">
        <v>107</v>
      </c>
      <c r="B38" s="74" t="s">
        <v>108</v>
      </c>
      <c r="C38" s="23" t="s">
        <v>61</v>
      </c>
      <c r="D38" s="74" t="s">
        <v>109</v>
      </c>
      <c r="E38" s="75">
        <v>6001</v>
      </c>
      <c r="F38" s="74" t="s">
        <v>110</v>
      </c>
      <c r="G38" s="75">
        <v>6101</v>
      </c>
      <c r="H38" s="75"/>
      <c r="I38" s="76"/>
      <c r="J38" s="76"/>
      <c r="K38" s="76" t="str">
        <f t="shared" si="0"/>
        <v/>
      </c>
      <c r="L38" s="76" t="str">
        <f t="shared" si="1"/>
        <v/>
      </c>
      <c r="M38" s="76"/>
      <c r="N38" s="76" t="str">
        <f t="shared" si="2"/>
        <v/>
      </c>
      <c r="O38" s="76" t="str">
        <f t="shared" si="3"/>
        <v/>
      </c>
      <c r="P38" s="21"/>
      <c r="Q38" s="76"/>
      <c r="R38" s="76"/>
      <c r="S38" s="21"/>
      <c r="T38" s="76"/>
      <c r="U38" s="76"/>
      <c r="V38" s="20">
        <v>1.0900000000000001</v>
      </c>
      <c r="W38" s="76">
        <f t="shared" si="10"/>
        <v>77.72727272727272</v>
      </c>
      <c r="X38" s="76" t="str">
        <f t="shared" si="11"/>
        <v>Baja</v>
      </c>
      <c r="Y38" s="25">
        <v>0</v>
      </c>
      <c r="Z38" s="76">
        <f t="shared" si="4"/>
        <v>100</v>
      </c>
      <c r="AA38" s="76">
        <f t="shared" si="12"/>
        <v>0.99</v>
      </c>
      <c r="AB38" s="20">
        <v>726.04</v>
      </c>
      <c r="AC38" s="76">
        <f t="shared" si="5"/>
        <v>74.984954687057481</v>
      </c>
      <c r="AD38" s="76">
        <f t="shared" si="6"/>
        <v>0.41000000000000003</v>
      </c>
      <c r="AE38" s="20">
        <v>665.27</v>
      </c>
      <c r="AF38" s="76">
        <f t="shared" si="13"/>
        <v>89.938332324455217</v>
      </c>
      <c r="AG38" s="76">
        <f t="shared" si="7"/>
        <v>0.57000000000000006</v>
      </c>
      <c r="AH38" s="23">
        <v>0.14000000000000001</v>
      </c>
      <c r="AI38" s="76">
        <f t="shared" si="8"/>
        <v>6.1135371179039311</v>
      </c>
      <c r="AJ38" s="76">
        <f t="shared" si="9"/>
        <v>0.67</v>
      </c>
      <c r="AK38" s="76"/>
      <c r="AL38" s="76"/>
      <c r="AM38" s="76"/>
      <c r="AN38" s="76"/>
      <c r="AO38" s="76"/>
      <c r="AP38" s="76"/>
      <c r="AQ38" s="76"/>
      <c r="AR38" s="76"/>
      <c r="AS38" s="76"/>
    </row>
    <row r="39" spans="1:45" x14ac:dyDescent="0.2">
      <c r="A39" s="74" t="s">
        <v>107</v>
      </c>
      <c r="B39" s="74" t="s">
        <v>108</v>
      </c>
      <c r="C39" s="23" t="s">
        <v>61</v>
      </c>
      <c r="D39" s="74" t="s">
        <v>109</v>
      </c>
      <c r="E39" s="75">
        <v>6001</v>
      </c>
      <c r="F39" s="74" t="s">
        <v>111</v>
      </c>
      <c r="G39" s="75">
        <v>6108</v>
      </c>
      <c r="H39" s="75"/>
      <c r="I39" s="76"/>
      <c r="J39" s="76"/>
      <c r="K39" s="76" t="str">
        <f t="shared" si="0"/>
        <v/>
      </c>
      <c r="L39" s="76" t="str">
        <f t="shared" si="1"/>
        <v/>
      </c>
      <c r="M39" s="76"/>
      <c r="N39" s="76" t="str">
        <f t="shared" si="2"/>
        <v/>
      </c>
      <c r="O39" s="76" t="str">
        <f t="shared" si="3"/>
        <v/>
      </c>
      <c r="P39" s="21"/>
      <c r="Q39" s="76"/>
      <c r="R39" s="76"/>
      <c r="S39" s="21"/>
      <c r="T39" s="76"/>
      <c r="U39" s="76"/>
      <c r="V39" s="20">
        <v>1.05</v>
      </c>
      <c r="W39" s="76">
        <f t="shared" si="10"/>
        <v>79.545454545454547</v>
      </c>
      <c r="X39" s="76" t="str">
        <f t="shared" si="11"/>
        <v>Baja</v>
      </c>
      <c r="Y39" s="25">
        <v>5.45</v>
      </c>
      <c r="Z39" s="76">
        <f t="shared" si="4"/>
        <v>68.016431924882639</v>
      </c>
      <c r="AA39" s="76">
        <f t="shared" si="12"/>
        <v>7.999999999999996E-2</v>
      </c>
      <c r="AB39" s="20">
        <v>803.99</v>
      </c>
      <c r="AC39" s="76">
        <f t="shared" si="5"/>
        <v>68.086236193712821</v>
      </c>
      <c r="AD39" s="76">
        <f t="shared" si="6"/>
        <v>0.19999999999999996</v>
      </c>
      <c r="AE39" s="20">
        <v>489.84</v>
      </c>
      <c r="AF39" s="76">
        <f t="shared" si="13"/>
        <v>92.95516453885098</v>
      </c>
      <c r="AG39" s="76">
        <f t="shared" si="7"/>
        <v>0.75</v>
      </c>
      <c r="AH39" s="23">
        <v>0.3</v>
      </c>
      <c r="AI39" s="76">
        <f t="shared" si="8"/>
        <v>13.100436681222707</v>
      </c>
      <c r="AJ39" s="76">
        <f t="shared" si="9"/>
        <v>0.89</v>
      </c>
      <c r="AK39" s="76"/>
      <c r="AL39" s="76"/>
      <c r="AM39" s="76"/>
      <c r="AN39" s="76"/>
      <c r="AO39" s="76"/>
      <c r="AP39" s="76"/>
      <c r="AQ39" s="76"/>
      <c r="AR39" s="76"/>
      <c r="AS39" s="76"/>
    </row>
    <row r="40" spans="1:45" x14ac:dyDescent="0.2">
      <c r="A40" s="74" t="s">
        <v>107</v>
      </c>
      <c r="B40" s="79" t="s">
        <v>108</v>
      </c>
      <c r="C40" s="23" t="s">
        <v>61</v>
      </c>
      <c r="D40" s="79" t="s">
        <v>112</v>
      </c>
      <c r="E40" s="75">
        <v>6115</v>
      </c>
      <c r="F40" s="79" t="s">
        <v>112</v>
      </c>
      <c r="G40" s="75">
        <v>6115</v>
      </c>
      <c r="H40" s="75"/>
      <c r="I40" s="76"/>
      <c r="J40" s="76"/>
      <c r="K40" s="76" t="str">
        <f t="shared" si="0"/>
        <v/>
      </c>
      <c r="L40" s="76" t="str">
        <f t="shared" si="1"/>
        <v/>
      </c>
      <c r="M40" s="76"/>
      <c r="N40" s="76" t="str">
        <f t="shared" si="2"/>
        <v/>
      </c>
      <c r="O40" s="76" t="str">
        <f t="shared" si="3"/>
        <v/>
      </c>
      <c r="P40" s="21"/>
      <c r="Q40" s="76"/>
      <c r="R40" s="76"/>
      <c r="S40" s="21"/>
      <c r="T40" s="76"/>
      <c r="U40" s="76"/>
      <c r="V40" s="20">
        <v>0.92</v>
      </c>
      <c r="W40" s="76">
        <f t="shared" si="10"/>
        <v>85.454545454545467</v>
      </c>
      <c r="X40" s="76" t="str">
        <f t="shared" si="11"/>
        <v>Nula</v>
      </c>
      <c r="Y40" s="25"/>
      <c r="Z40" s="76" t="str">
        <f t="shared" si="4"/>
        <v/>
      </c>
      <c r="AA40" s="76" t="str">
        <f t="shared" si="12"/>
        <v/>
      </c>
      <c r="AB40" s="20">
        <v>642.66999999999996</v>
      </c>
      <c r="AC40" s="76">
        <f t="shared" si="5"/>
        <v>82.363353157745678</v>
      </c>
      <c r="AD40" s="76">
        <f t="shared" si="6"/>
        <v>0.77</v>
      </c>
      <c r="AE40" s="20">
        <v>875.94</v>
      </c>
      <c r="AF40" s="76">
        <f t="shared" si="13"/>
        <v>86.315485362095544</v>
      </c>
      <c r="AG40" s="76">
        <f t="shared" si="7"/>
        <v>0.28000000000000003</v>
      </c>
      <c r="AH40" s="23">
        <v>0.09</v>
      </c>
      <c r="AI40" s="76">
        <f t="shared" si="8"/>
        <v>3.9301310043668121</v>
      </c>
      <c r="AJ40" s="76">
        <f t="shared" si="9"/>
        <v>0.52</v>
      </c>
      <c r="AK40" s="76"/>
      <c r="AL40" s="76"/>
      <c r="AM40" s="76"/>
      <c r="AN40" s="76"/>
      <c r="AO40" s="76"/>
      <c r="AP40" s="76"/>
      <c r="AQ40" s="76"/>
      <c r="AR40" s="76"/>
      <c r="AS40" s="76"/>
    </row>
    <row r="41" spans="1:45" x14ac:dyDescent="0.2">
      <c r="A41" s="74" t="s">
        <v>107</v>
      </c>
      <c r="B41" s="79" t="s">
        <v>113</v>
      </c>
      <c r="C41" s="23" t="s">
        <v>61</v>
      </c>
      <c r="D41" s="79" t="s">
        <v>114</v>
      </c>
      <c r="E41" s="75">
        <v>6301</v>
      </c>
      <c r="F41" s="81" t="s">
        <v>114</v>
      </c>
      <c r="G41" s="75">
        <v>6301</v>
      </c>
      <c r="H41" s="75"/>
      <c r="I41" s="76"/>
      <c r="J41" s="76"/>
      <c r="K41" s="76" t="str">
        <f t="shared" si="0"/>
        <v/>
      </c>
      <c r="L41" s="76" t="str">
        <f t="shared" si="1"/>
        <v/>
      </c>
      <c r="M41" s="76"/>
      <c r="N41" s="76" t="str">
        <f t="shared" si="2"/>
        <v/>
      </c>
      <c r="O41" s="76" t="str">
        <f t="shared" si="3"/>
        <v/>
      </c>
      <c r="P41" s="21"/>
      <c r="Q41" s="76"/>
      <c r="R41" s="76"/>
      <c r="S41" s="21"/>
      <c r="T41" s="76"/>
      <c r="U41" s="76"/>
      <c r="V41" s="20">
        <v>1</v>
      </c>
      <c r="W41" s="76">
        <f t="shared" si="10"/>
        <v>81.818181818181813</v>
      </c>
      <c r="X41" s="76" t="str">
        <f t="shared" si="11"/>
        <v>Nula</v>
      </c>
      <c r="Y41" s="25"/>
      <c r="Z41" s="76" t="str">
        <f t="shared" si="4"/>
        <v/>
      </c>
      <c r="AA41" s="76" t="str">
        <f t="shared" si="12"/>
        <v/>
      </c>
      <c r="AB41" s="20">
        <v>707.66</v>
      </c>
      <c r="AC41" s="76">
        <f t="shared" si="5"/>
        <v>76.61161852166525</v>
      </c>
      <c r="AD41" s="76">
        <f t="shared" si="6"/>
        <v>0.49</v>
      </c>
      <c r="AE41" s="20">
        <v>1025.1300000000001</v>
      </c>
      <c r="AF41" s="76">
        <f t="shared" si="13"/>
        <v>83.749896819282412</v>
      </c>
      <c r="AG41" s="76">
        <f t="shared" si="7"/>
        <v>0.22999999999999998</v>
      </c>
      <c r="AH41" s="23">
        <v>0.32</v>
      </c>
      <c r="AI41" s="76">
        <f t="shared" si="8"/>
        <v>13.973799126637555</v>
      </c>
      <c r="AJ41" s="76">
        <f t="shared" si="9"/>
        <v>0.91</v>
      </c>
      <c r="AK41" s="76"/>
      <c r="AL41" s="76"/>
      <c r="AM41" s="76"/>
      <c r="AN41" s="76"/>
      <c r="AO41" s="76"/>
      <c r="AP41" s="76"/>
      <c r="AQ41" s="76"/>
      <c r="AR41" s="76"/>
      <c r="AS41" s="76"/>
    </row>
    <row r="42" spans="1:45" x14ac:dyDescent="0.2">
      <c r="A42" s="74" t="s">
        <v>115</v>
      </c>
      <c r="B42" s="74" t="s">
        <v>116</v>
      </c>
      <c r="C42" s="23" t="s">
        <v>61</v>
      </c>
      <c r="D42" s="74" t="s">
        <v>117</v>
      </c>
      <c r="E42" s="75">
        <v>7001</v>
      </c>
      <c r="F42" s="74" t="s">
        <v>116</v>
      </c>
      <c r="G42" s="75">
        <v>7101</v>
      </c>
      <c r="H42" s="75"/>
      <c r="I42" s="76"/>
      <c r="J42" s="76"/>
      <c r="K42" s="76" t="str">
        <f t="shared" si="0"/>
        <v/>
      </c>
      <c r="L42" s="76" t="str">
        <f t="shared" si="1"/>
        <v/>
      </c>
      <c r="M42" s="76"/>
      <c r="N42" s="76" t="str">
        <f t="shared" si="2"/>
        <v/>
      </c>
      <c r="O42" s="76" t="str">
        <f t="shared" si="3"/>
        <v/>
      </c>
      <c r="P42" s="21"/>
      <c r="Q42" s="76"/>
      <c r="R42" s="76"/>
      <c r="S42" s="21"/>
      <c r="T42" s="76"/>
      <c r="U42" s="76"/>
      <c r="V42" s="20">
        <v>1.19</v>
      </c>
      <c r="W42" s="76">
        <f t="shared" si="10"/>
        <v>73.181818181818187</v>
      </c>
      <c r="X42" s="76" t="str">
        <f t="shared" si="11"/>
        <v>Media</v>
      </c>
      <c r="Y42" s="25">
        <v>0</v>
      </c>
      <c r="Z42" s="76">
        <f t="shared" si="4"/>
        <v>100</v>
      </c>
      <c r="AA42" s="76">
        <f t="shared" si="12"/>
        <v>0.99</v>
      </c>
      <c r="AB42" s="20">
        <v>756.43</v>
      </c>
      <c r="AC42" s="76">
        <f t="shared" si="5"/>
        <v>72.295383743981873</v>
      </c>
      <c r="AD42" s="76">
        <f t="shared" si="6"/>
        <v>0.32999999999999996</v>
      </c>
      <c r="AE42" s="20">
        <v>788.97</v>
      </c>
      <c r="AF42" s="76">
        <f t="shared" si="13"/>
        <v>87.811089863526306</v>
      </c>
      <c r="AG42" s="76">
        <f t="shared" si="7"/>
        <v>0.39</v>
      </c>
      <c r="AH42" s="23">
        <v>0.08</v>
      </c>
      <c r="AI42" s="76">
        <f t="shared" si="8"/>
        <v>3.4934497816593888</v>
      </c>
      <c r="AJ42" s="76">
        <f t="shared" si="9"/>
        <v>0.51</v>
      </c>
      <c r="AK42" s="76"/>
      <c r="AL42" s="76"/>
      <c r="AM42" s="76"/>
      <c r="AN42" s="76"/>
      <c r="AO42" s="76"/>
      <c r="AP42" s="76"/>
      <c r="AQ42" s="76"/>
      <c r="AR42" s="76"/>
      <c r="AS42" s="76"/>
    </row>
    <row r="43" spans="1:45" x14ac:dyDescent="0.2">
      <c r="A43" s="74" t="s">
        <v>115</v>
      </c>
      <c r="B43" s="79" t="s">
        <v>116</v>
      </c>
      <c r="C43" s="23" t="s">
        <v>61</v>
      </c>
      <c r="D43" s="79" t="s">
        <v>118</v>
      </c>
      <c r="E43" s="75">
        <v>7102</v>
      </c>
      <c r="F43" s="79" t="s">
        <v>118</v>
      </c>
      <c r="G43" s="75">
        <v>7102</v>
      </c>
      <c r="H43" s="75"/>
      <c r="I43" s="76"/>
      <c r="J43" s="76"/>
      <c r="K43" s="76" t="str">
        <f t="shared" si="0"/>
        <v/>
      </c>
      <c r="L43" s="76" t="str">
        <f t="shared" si="1"/>
        <v/>
      </c>
      <c r="M43" s="76"/>
      <c r="N43" s="76" t="str">
        <f t="shared" si="2"/>
        <v/>
      </c>
      <c r="O43" s="76" t="str">
        <f t="shared" si="3"/>
        <v/>
      </c>
      <c r="P43" s="21"/>
      <c r="Q43" s="76"/>
      <c r="R43" s="76"/>
      <c r="S43" s="21"/>
      <c r="T43" s="76"/>
      <c r="U43" s="76"/>
      <c r="V43" s="20">
        <v>1.05</v>
      </c>
      <c r="W43" s="76">
        <f t="shared" si="10"/>
        <v>79.545454545454547</v>
      </c>
      <c r="X43" s="76" t="str">
        <f t="shared" si="11"/>
        <v>Baja</v>
      </c>
      <c r="Y43" s="25"/>
      <c r="Z43" s="76" t="str">
        <f t="shared" si="4"/>
        <v/>
      </c>
      <c r="AA43" s="76" t="str">
        <f t="shared" si="12"/>
        <v/>
      </c>
      <c r="AB43" s="20">
        <v>596.54999999999995</v>
      </c>
      <c r="AC43" s="76">
        <f t="shared" si="5"/>
        <v>86.445058057207589</v>
      </c>
      <c r="AD43" s="76">
        <f t="shared" si="6"/>
        <v>0.9</v>
      </c>
      <c r="AE43" s="20">
        <v>1029.8800000000001</v>
      </c>
      <c r="AF43" s="76">
        <f t="shared" si="13"/>
        <v>83.668212084525649</v>
      </c>
      <c r="AG43" s="76">
        <f t="shared" si="7"/>
        <v>0.22999999999999998</v>
      </c>
      <c r="AH43" s="23">
        <v>0.24</v>
      </c>
      <c r="AI43" s="76">
        <f t="shared" si="8"/>
        <v>10.480349344978166</v>
      </c>
      <c r="AJ43" s="76">
        <f t="shared" si="9"/>
        <v>0.83</v>
      </c>
      <c r="AK43" s="76"/>
      <c r="AL43" s="76"/>
      <c r="AM43" s="76"/>
      <c r="AN43" s="76"/>
      <c r="AO43" s="76"/>
      <c r="AP43" s="76"/>
      <c r="AQ43" s="76"/>
      <c r="AR43" s="76"/>
      <c r="AS43" s="76"/>
    </row>
    <row r="44" spans="1:45" x14ac:dyDescent="0.2">
      <c r="A44" s="74" t="s">
        <v>115</v>
      </c>
      <c r="B44" s="74" t="s">
        <v>116</v>
      </c>
      <c r="C44" s="23" t="s">
        <v>61</v>
      </c>
      <c r="D44" s="74" t="s">
        <v>117</v>
      </c>
      <c r="E44" s="75">
        <v>7001</v>
      </c>
      <c r="F44" s="74" t="s">
        <v>115</v>
      </c>
      <c r="G44" s="75">
        <v>7105</v>
      </c>
      <c r="H44" s="75"/>
      <c r="I44" s="76"/>
      <c r="J44" s="76"/>
      <c r="K44" s="76" t="str">
        <f t="shared" si="0"/>
        <v/>
      </c>
      <c r="L44" s="76" t="str">
        <f t="shared" si="1"/>
        <v/>
      </c>
      <c r="M44" s="76"/>
      <c r="N44" s="76" t="str">
        <f t="shared" si="2"/>
        <v/>
      </c>
      <c r="O44" s="76" t="str">
        <f t="shared" si="3"/>
        <v/>
      </c>
      <c r="P44" s="21"/>
      <c r="Q44" s="76"/>
      <c r="R44" s="76"/>
      <c r="S44" s="21"/>
      <c r="T44" s="76"/>
      <c r="U44" s="76"/>
      <c r="V44" s="20">
        <v>2.41</v>
      </c>
      <c r="W44" s="76">
        <f t="shared" si="10"/>
        <v>17.727272727272716</v>
      </c>
      <c r="X44" s="76" t="str">
        <f t="shared" si="11"/>
        <v>Alta</v>
      </c>
      <c r="Y44" s="25"/>
      <c r="Z44" s="76" t="str">
        <f t="shared" si="4"/>
        <v/>
      </c>
      <c r="AA44" s="76" t="str">
        <f t="shared" si="12"/>
        <v/>
      </c>
      <c r="AB44" s="20">
        <v>586.65</v>
      </c>
      <c r="AC44" s="76">
        <f t="shared" si="5"/>
        <v>87.321226281506654</v>
      </c>
      <c r="AD44" s="76">
        <f t="shared" si="6"/>
        <v>0.92</v>
      </c>
      <c r="AE44" s="20">
        <v>352.27</v>
      </c>
      <c r="AF44" s="76">
        <f t="shared" si="13"/>
        <v>95.320926425269661</v>
      </c>
      <c r="AG44" s="76">
        <f t="shared" si="7"/>
        <v>0.82000000000000006</v>
      </c>
      <c r="AH44" s="23">
        <v>0.09</v>
      </c>
      <c r="AI44" s="76">
        <f t="shared" si="8"/>
        <v>3.9301310043668121</v>
      </c>
      <c r="AJ44" s="76">
        <f t="shared" si="9"/>
        <v>0.52</v>
      </c>
      <c r="AK44" s="76"/>
      <c r="AL44" s="76"/>
      <c r="AM44" s="76"/>
      <c r="AN44" s="76"/>
      <c r="AO44" s="76"/>
      <c r="AP44" s="76"/>
      <c r="AQ44" s="76"/>
      <c r="AR44" s="76"/>
      <c r="AS44" s="76"/>
    </row>
    <row r="45" spans="1:45" x14ac:dyDescent="0.2">
      <c r="A45" s="74" t="s">
        <v>115</v>
      </c>
      <c r="B45" s="74" t="s">
        <v>119</v>
      </c>
      <c r="C45" s="23" t="s">
        <v>61</v>
      </c>
      <c r="D45" s="74" t="s">
        <v>120</v>
      </c>
      <c r="E45" s="75">
        <v>7301</v>
      </c>
      <c r="F45" s="80" t="s">
        <v>119</v>
      </c>
      <c r="G45" s="75">
        <v>7301</v>
      </c>
      <c r="H45" s="75"/>
      <c r="I45" s="76"/>
      <c r="J45" s="76"/>
      <c r="K45" s="76" t="str">
        <f t="shared" si="0"/>
        <v/>
      </c>
      <c r="L45" s="76" t="str">
        <f t="shared" si="1"/>
        <v/>
      </c>
      <c r="M45" s="76"/>
      <c r="N45" s="76" t="str">
        <f t="shared" si="2"/>
        <v/>
      </c>
      <c r="O45" s="76" t="str">
        <f t="shared" si="3"/>
        <v/>
      </c>
      <c r="P45" s="21"/>
      <c r="Q45" s="76"/>
      <c r="R45" s="76"/>
      <c r="S45" s="21"/>
      <c r="T45" s="76"/>
      <c r="U45" s="76"/>
      <c r="V45" s="20">
        <v>1.0900000000000001</v>
      </c>
      <c r="W45" s="76">
        <f t="shared" si="10"/>
        <v>77.72727272727272</v>
      </c>
      <c r="X45" s="76" t="str">
        <f t="shared" si="11"/>
        <v>Baja</v>
      </c>
      <c r="Y45" s="25">
        <v>0.69</v>
      </c>
      <c r="Z45" s="76">
        <f t="shared" si="4"/>
        <v>95.950704225352098</v>
      </c>
      <c r="AA45" s="76">
        <f t="shared" si="12"/>
        <v>0.47</v>
      </c>
      <c r="AB45" s="20">
        <v>766.9</v>
      </c>
      <c r="AC45" s="76">
        <f t="shared" si="5"/>
        <v>71.368769470404985</v>
      </c>
      <c r="AD45" s="76">
        <f t="shared" si="6"/>
        <v>0.28000000000000003</v>
      </c>
      <c r="AE45" s="20">
        <v>767.99</v>
      </c>
      <c r="AF45" s="76">
        <f t="shared" si="13"/>
        <v>88.171878439357258</v>
      </c>
      <c r="AG45" s="76">
        <f t="shared" si="7"/>
        <v>0.43000000000000005</v>
      </c>
      <c r="AH45" s="23">
        <v>0.32</v>
      </c>
      <c r="AI45" s="76">
        <f t="shared" si="8"/>
        <v>13.973799126637555</v>
      </c>
      <c r="AJ45" s="76">
        <f t="shared" si="9"/>
        <v>0.91</v>
      </c>
      <c r="AK45" s="76"/>
      <c r="AL45" s="76"/>
      <c r="AM45" s="76"/>
      <c r="AN45" s="76"/>
      <c r="AO45" s="76"/>
      <c r="AP45" s="76"/>
      <c r="AQ45" s="76"/>
      <c r="AR45" s="76"/>
      <c r="AS45" s="76"/>
    </row>
    <row r="46" spans="1:45" x14ac:dyDescent="0.2">
      <c r="A46" s="74" t="s">
        <v>115</v>
      </c>
      <c r="B46" s="74" t="s">
        <v>119</v>
      </c>
      <c r="C46" s="23" t="s">
        <v>61</v>
      </c>
      <c r="D46" s="74" t="s">
        <v>120</v>
      </c>
      <c r="E46" s="75">
        <v>7301</v>
      </c>
      <c r="F46" s="80" t="s">
        <v>121</v>
      </c>
      <c r="G46" s="75">
        <v>7305</v>
      </c>
      <c r="H46" s="75"/>
      <c r="I46" s="76"/>
      <c r="J46" s="76"/>
      <c r="K46" s="76" t="str">
        <f t="shared" si="0"/>
        <v/>
      </c>
      <c r="L46" s="76" t="str">
        <f t="shared" si="1"/>
        <v/>
      </c>
      <c r="M46" s="76"/>
      <c r="N46" s="76" t="str">
        <f t="shared" si="2"/>
        <v/>
      </c>
      <c r="O46" s="76" t="str">
        <f t="shared" si="3"/>
        <v/>
      </c>
      <c r="P46" s="21"/>
      <c r="Q46" s="76"/>
      <c r="R46" s="76"/>
      <c r="S46" s="21"/>
      <c r="T46" s="76"/>
      <c r="U46" s="76"/>
      <c r="V46" s="20">
        <v>0.78</v>
      </c>
      <c r="W46" s="76">
        <f t="shared" si="10"/>
        <v>91.818181818181799</v>
      </c>
      <c r="X46" s="76" t="str">
        <f t="shared" si="11"/>
        <v>Nula</v>
      </c>
      <c r="Y46" s="25">
        <v>2.74</v>
      </c>
      <c r="Z46" s="76">
        <f t="shared" si="4"/>
        <v>83.920187793427232</v>
      </c>
      <c r="AA46" s="76">
        <f t="shared" si="12"/>
        <v>0.19999999999999996</v>
      </c>
      <c r="AB46" s="20">
        <v>626.19000000000005</v>
      </c>
      <c r="AC46" s="76">
        <f t="shared" si="5"/>
        <v>83.821863494760677</v>
      </c>
      <c r="AD46" s="76">
        <f t="shared" si="6"/>
        <v>0.8</v>
      </c>
      <c r="AE46" s="20">
        <v>673.82</v>
      </c>
      <c r="AF46" s="76">
        <f t="shared" si="13"/>
        <v>89.791299801893032</v>
      </c>
      <c r="AG46" s="76">
        <f t="shared" si="7"/>
        <v>0.55000000000000004</v>
      </c>
      <c r="AH46" s="23"/>
      <c r="AI46" s="76" t="str">
        <f t="shared" si="8"/>
        <v/>
      </c>
      <c r="AJ46" s="76" t="str">
        <f t="shared" si="9"/>
        <v/>
      </c>
      <c r="AK46" s="76"/>
      <c r="AL46" s="76"/>
      <c r="AM46" s="76"/>
      <c r="AN46" s="76"/>
      <c r="AO46" s="76"/>
      <c r="AP46" s="76"/>
      <c r="AQ46" s="76"/>
      <c r="AR46" s="76"/>
      <c r="AS46" s="76"/>
    </row>
    <row r="47" spans="1:45" x14ac:dyDescent="0.2">
      <c r="A47" s="74" t="s">
        <v>115</v>
      </c>
      <c r="B47" s="74" t="s">
        <v>119</v>
      </c>
      <c r="C47" s="23" t="s">
        <v>61</v>
      </c>
      <c r="D47" s="74" t="s">
        <v>120</v>
      </c>
      <c r="E47" s="75">
        <v>7301</v>
      </c>
      <c r="F47" s="80" t="s">
        <v>122</v>
      </c>
      <c r="G47" s="75">
        <v>7306</v>
      </c>
      <c r="H47" s="75"/>
      <c r="I47" s="76"/>
      <c r="J47" s="76"/>
      <c r="K47" s="76" t="str">
        <f t="shared" si="0"/>
        <v/>
      </c>
      <c r="L47" s="76" t="str">
        <f t="shared" si="1"/>
        <v/>
      </c>
      <c r="M47" s="76"/>
      <c r="N47" s="76" t="str">
        <f t="shared" si="2"/>
        <v/>
      </c>
      <c r="O47" s="76" t="str">
        <f t="shared" si="3"/>
        <v/>
      </c>
      <c r="P47" s="21"/>
      <c r="Q47" s="76"/>
      <c r="R47" s="76"/>
      <c r="S47" s="21"/>
      <c r="T47" s="76"/>
      <c r="U47" s="76"/>
      <c r="V47" s="20">
        <v>0.72</v>
      </c>
      <c r="W47" s="76">
        <f t="shared" si="10"/>
        <v>94.545454545454561</v>
      </c>
      <c r="X47" s="76" t="str">
        <f t="shared" si="11"/>
        <v>Nula</v>
      </c>
      <c r="Y47" s="25">
        <v>0</v>
      </c>
      <c r="Z47" s="76">
        <f t="shared" si="4"/>
        <v>100</v>
      </c>
      <c r="AA47" s="76">
        <f t="shared" si="12"/>
        <v>0.99</v>
      </c>
      <c r="AB47" s="20">
        <v>735.03</v>
      </c>
      <c r="AC47" s="76">
        <f t="shared" si="5"/>
        <v>74.189323137921264</v>
      </c>
      <c r="AD47" s="76">
        <f t="shared" si="6"/>
        <v>0.39</v>
      </c>
      <c r="AE47" s="20">
        <v>2844.85</v>
      </c>
      <c r="AF47" s="76">
        <f t="shared" si="13"/>
        <v>52.456560917895672</v>
      </c>
      <c r="AG47" s="76">
        <f t="shared" si="7"/>
        <v>2.0000000000000018E-2</v>
      </c>
      <c r="AH47" s="23"/>
      <c r="AI47" s="76" t="str">
        <f t="shared" si="8"/>
        <v/>
      </c>
      <c r="AJ47" s="76" t="str">
        <f t="shared" si="9"/>
        <v/>
      </c>
      <c r="AK47" s="76"/>
      <c r="AL47" s="76"/>
      <c r="AM47" s="76"/>
      <c r="AN47" s="76"/>
      <c r="AO47" s="76"/>
      <c r="AP47" s="76"/>
      <c r="AQ47" s="76"/>
      <c r="AR47" s="76"/>
      <c r="AS47" s="76"/>
    </row>
    <row r="48" spans="1:45" x14ac:dyDescent="0.2">
      <c r="A48" s="74" t="s">
        <v>115</v>
      </c>
      <c r="B48" s="79" t="s">
        <v>123</v>
      </c>
      <c r="C48" s="23" t="s">
        <v>61</v>
      </c>
      <c r="D48" s="79" t="s">
        <v>123</v>
      </c>
      <c r="E48" s="75">
        <v>7401</v>
      </c>
      <c r="F48" s="81" t="s">
        <v>123</v>
      </c>
      <c r="G48" s="75">
        <v>7401</v>
      </c>
      <c r="H48" s="75"/>
      <c r="I48" s="76"/>
      <c r="J48" s="76"/>
      <c r="K48" s="76" t="str">
        <f t="shared" si="0"/>
        <v/>
      </c>
      <c r="L48" s="76" t="str">
        <f t="shared" si="1"/>
        <v/>
      </c>
      <c r="M48" s="76"/>
      <c r="N48" s="76" t="str">
        <f t="shared" si="2"/>
        <v/>
      </c>
      <c r="O48" s="76" t="str">
        <f t="shared" si="3"/>
        <v/>
      </c>
      <c r="P48" s="21"/>
      <c r="Q48" s="76"/>
      <c r="R48" s="76"/>
      <c r="S48" s="21"/>
      <c r="T48" s="76"/>
      <c r="U48" s="76"/>
      <c r="V48" s="20">
        <v>0.96</v>
      </c>
      <c r="W48" s="76">
        <f t="shared" si="10"/>
        <v>83.63636363636364</v>
      </c>
      <c r="X48" s="76" t="str">
        <f t="shared" si="11"/>
        <v>Nula</v>
      </c>
      <c r="Y48" s="25">
        <v>0</v>
      </c>
      <c r="Z48" s="76">
        <f t="shared" si="4"/>
        <v>100</v>
      </c>
      <c r="AA48" s="76">
        <f t="shared" si="12"/>
        <v>0.99</v>
      </c>
      <c r="AB48" s="20">
        <v>714.86</v>
      </c>
      <c r="AC48" s="76">
        <f t="shared" si="5"/>
        <v>75.974405267629564</v>
      </c>
      <c r="AD48" s="76">
        <f t="shared" si="6"/>
        <v>0.43000000000000005</v>
      </c>
      <c r="AE48" s="20">
        <v>547.77</v>
      </c>
      <c r="AF48" s="76">
        <f t="shared" si="13"/>
        <v>91.958954710543708</v>
      </c>
      <c r="AG48" s="76">
        <f t="shared" si="7"/>
        <v>0.69</v>
      </c>
      <c r="AH48" s="23">
        <v>0.01</v>
      </c>
      <c r="AI48" s="76">
        <f t="shared" si="8"/>
        <v>0.4366812227074236</v>
      </c>
      <c r="AJ48" s="76">
        <f t="shared" si="9"/>
        <v>7.0000000000000007E-2</v>
      </c>
      <c r="AK48" s="76"/>
      <c r="AL48" s="76"/>
      <c r="AM48" s="76"/>
      <c r="AN48" s="76"/>
      <c r="AO48" s="76"/>
      <c r="AP48" s="76"/>
      <c r="AQ48" s="76"/>
      <c r="AR48" s="76"/>
      <c r="AS48" s="76"/>
    </row>
    <row r="49" spans="1:45" x14ac:dyDescent="0.2">
      <c r="A49" s="74" t="s">
        <v>124</v>
      </c>
      <c r="B49" s="74" t="s">
        <v>125</v>
      </c>
      <c r="C49" s="23" t="s">
        <v>126</v>
      </c>
      <c r="D49" s="74" t="s">
        <v>126</v>
      </c>
      <c r="E49" s="75">
        <v>8001</v>
      </c>
      <c r="F49" s="74" t="s">
        <v>125</v>
      </c>
      <c r="G49" s="75">
        <v>8101</v>
      </c>
      <c r="H49" s="75"/>
      <c r="I49" s="76"/>
      <c r="J49" s="76"/>
      <c r="K49" s="76" t="str">
        <f t="shared" si="0"/>
        <v/>
      </c>
      <c r="L49" s="76" t="str">
        <f t="shared" si="1"/>
        <v/>
      </c>
      <c r="M49" s="76"/>
      <c r="N49" s="76" t="str">
        <f t="shared" si="2"/>
        <v/>
      </c>
      <c r="O49" s="76" t="str">
        <f t="shared" si="3"/>
        <v/>
      </c>
      <c r="P49" s="21"/>
      <c r="Q49" s="76"/>
      <c r="R49" s="76"/>
      <c r="S49" s="21"/>
      <c r="T49" s="76"/>
      <c r="U49" s="76"/>
      <c r="V49" s="20">
        <v>1.1299999999999999</v>
      </c>
      <c r="W49" s="76">
        <f t="shared" si="10"/>
        <v>75.909090909090921</v>
      </c>
      <c r="X49" s="76" t="str">
        <f t="shared" si="11"/>
        <v>Baja</v>
      </c>
      <c r="Y49" s="25"/>
      <c r="Z49" s="76" t="str">
        <f t="shared" si="4"/>
        <v/>
      </c>
      <c r="AA49" s="76" t="str">
        <f t="shared" si="12"/>
        <v/>
      </c>
      <c r="AB49" s="20">
        <v>861.98</v>
      </c>
      <c r="AC49" s="76">
        <f t="shared" si="5"/>
        <v>62.954014443500419</v>
      </c>
      <c r="AD49" s="76">
        <f t="shared" si="6"/>
        <v>0.14000000000000001</v>
      </c>
      <c r="AE49" s="20">
        <v>867.71</v>
      </c>
      <c r="AF49" s="76">
        <f t="shared" si="13"/>
        <v>86.457014913053044</v>
      </c>
      <c r="AG49" s="76">
        <f t="shared" si="7"/>
        <v>0.29000000000000004</v>
      </c>
      <c r="AH49" s="23">
        <v>0.12</v>
      </c>
      <c r="AI49" s="76">
        <f t="shared" si="8"/>
        <v>5.2401746724890828</v>
      </c>
      <c r="AJ49" s="76">
        <f t="shared" si="9"/>
        <v>0.63</v>
      </c>
      <c r="AK49" s="76"/>
      <c r="AL49" s="76"/>
      <c r="AM49" s="76"/>
      <c r="AN49" s="76"/>
      <c r="AO49" s="76"/>
      <c r="AP49" s="76"/>
      <c r="AQ49" s="76"/>
      <c r="AR49" s="76"/>
      <c r="AS49" s="76"/>
    </row>
    <row r="50" spans="1:45" x14ac:dyDescent="0.2">
      <c r="A50" s="74" t="s">
        <v>124</v>
      </c>
      <c r="B50" s="74" t="s">
        <v>125</v>
      </c>
      <c r="C50" s="23" t="s">
        <v>126</v>
      </c>
      <c r="D50" s="74" t="s">
        <v>126</v>
      </c>
      <c r="E50" s="75">
        <v>8001</v>
      </c>
      <c r="F50" s="74" t="s">
        <v>127</v>
      </c>
      <c r="G50" s="75">
        <v>8102</v>
      </c>
      <c r="H50" s="75"/>
      <c r="I50" s="76"/>
      <c r="J50" s="76">
        <v>11.47</v>
      </c>
      <c r="K50" s="76">
        <f t="shared" si="0"/>
        <v>100</v>
      </c>
      <c r="L50" s="76">
        <f t="shared" si="1"/>
        <v>0.96</v>
      </c>
      <c r="M50" s="76">
        <v>10.42</v>
      </c>
      <c r="N50" s="76">
        <f t="shared" si="2"/>
        <v>82.64800861141012</v>
      </c>
      <c r="O50" s="76">
        <f t="shared" si="3"/>
        <v>0.81</v>
      </c>
      <c r="P50" s="21"/>
      <c r="Q50" s="76"/>
      <c r="R50" s="76"/>
      <c r="S50" s="21"/>
      <c r="T50" s="76"/>
      <c r="U50" s="76"/>
      <c r="V50" s="20">
        <v>1.04</v>
      </c>
      <c r="W50" s="76">
        <f t="shared" si="10"/>
        <v>80</v>
      </c>
      <c r="X50" s="76" t="str">
        <f t="shared" si="11"/>
        <v>Baja</v>
      </c>
      <c r="Y50" s="25"/>
      <c r="Z50" s="76" t="str">
        <f t="shared" si="4"/>
        <v/>
      </c>
      <c r="AA50" s="76" t="str">
        <f t="shared" si="12"/>
        <v/>
      </c>
      <c r="AB50" s="20">
        <v>606.48</v>
      </c>
      <c r="AC50" s="76">
        <f t="shared" si="5"/>
        <v>85.566234777683377</v>
      </c>
      <c r="AD50" s="76">
        <f t="shared" si="6"/>
        <v>0.89</v>
      </c>
      <c r="AE50" s="20">
        <v>1587.73</v>
      </c>
      <c r="AF50" s="76">
        <f t="shared" si="13"/>
        <v>74.074984866828089</v>
      </c>
      <c r="AG50" s="76">
        <f t="shared" si="7"/>
        <v>9.9999999999999978E-2</v>
      </c>
      <c r="AH50" s="23"/>
      <c r="AI50" s="76" t="str">
        <f t="shared" si="8"/>
        <v/>
      </c>
      <c r="AJ50" s="76" t="str">
        <f t="shared" si="9"/>
        <v/>
      </c>
      <c r="AK50" s="76"/>
      <c r="AL50" s="76"/>
      <c r="AM50" s="76"/>
      <c r="AN50" s="76"/>
      <c r="AO50" s="76"/>
      <c r="AP50" s="76"/>
      <c r="AQ50" s="76"/>
      <c r="AR50" s="76"/>
      <c r="AS50" s="76"/>
    </row>
    <row r="51" spans="1:45" x14ac:dyDescent="0.2">
      <c r="A51" s="74" t="s">
        <v>124</v>
      </c>
      <c r="B51" s="74" t="s">
        <v>125</v>
      </c>
      <c r="C51" s="23" t="s">
        <v>126</v>
      </c>
      <c r="D51" s="74" t="s">
        <v>126</v>
      </c>
      <c r="E51" s="75">
        <v>8001</v>
      </c>
      <c r="F51" s="74" t="s">
        <v>128</v>
      </c>
      <c r="G51" s="75">
        <v>8103</v>
      </c>
      <c r="H51" s="75"/>
      <c r="I51" s="76"/>
      <c r="J51" s="76"/>
      <c r="K51" s="76" t="str">
        <f t="shared" si="0"/>
        <v/>
      </c>
      <c r="L51" s="76" t="str">
        <f t="shared" si="1"/>
        <v/>
      </c>
      <c r="M51" s="76"/>
      <c r="N51" s="76" t="str">
        <f t="shared" si="2"/>
        <v/>
      </c>
      <c r="O51" s="76" t="str">
        <f t="shared" si="3"/>
        <v/>
      </c>
      <c r="P51" s="21"/>
      <c r="Q51" s="76"/>
      <c r="R51" s="76"/>
      <c r="S51" s="21"/>
      <c r="T51" s="76"/>
      <c r="U51" s="76"/>
      <c r="V51" s="20">
        <v>1.01</v>
      </c>
      <c r="W51" s="76">
        <f t="shared" si="10"/>
        <v>81.36363636363636</v>
      </c>
      <c r="X51" s="76" t="str">
        <f t="shared" si="11"/>
        <v>Baja</v>
      </c>
      <c r="Y51" s="25">
        <v>0</v>
      </c>
      <c r="Z51" s="76">
        <f t="shared" si="4"/>
        <v>100</v>
      </c>
      <c r="AA51" s="76">
        <f t="shared" si="12"/>
        <v>0.99</v>
      </c>
      <c r="AB51" s="20">
        <v>675.22</v>
      </c>
      <c r="AC51" s="76">
        <f t="shared" si="5"/>
        <v>79.482618238459338</v>
      </c>
      <c r="AD51" s="76">
        <f t="shared" si="6"/>
        <v>0.66999999999999993</v>
      </c>
      <c r="AE51" s="20">
        <v>215.47</v>
      </c>
      <c r="AF51" s="76">
        <f t="shared" si="13"/>
        <v>97.673446786264577</v>
      </c>
      <c r="AG51" s="76">
        <f t="shared" si="7"/>
        <v>0.95</v>
      </c>
      <c r="AH51" s="23">
        <v>0.01</v>
      </c>
      <c r="AI51" s="76">
        <f t="shared" si="8"/>
        <v>0.4366812227074236</v>
      </c>
      <c r="AJ51" s="76">
        <f t="shared" si="9"/>
        <v>7.0000000000000007E-2</v>
      </c>
      <c r="AK51" s="76"/>
      <c r="AL51" s="76"/>
      <c r="AM51" s="76"/>
      <c r="AN51" s="76"/>
      <c r="AO51" s="76"/>
      <c r="AP51" s="76"/>
      <c r="AQ51" s="76"/>
      <c r="AR51" s="76"/>
      <c r="AS51" s="76"/>
    </row>
    <row r="52" spans="1:45" x14ac:dyDescent="0.2">
      <c r="A52" s="74" t="s">
        <v>124</v>
      </c>
      <c r="B52" s="74" t="s">
        <v>125</v>
      </c>
      <c r="C52" s="23" t="s">
        <v>126</v>
      </c>
      <c r="D52" s="74" t="s">
        <v>126</v>
      </c>
      <c r="E52" s="75">
        <v>8001</v>
      </c>
      <c r="F52" s="74" t="s">
        <v>129</v>
      </c>
      <c r="G52" s="75">
        <v>8105</v>
      </c>
      <c r="H52" s="75"/>
      <c r="I52" s="76"/>
      <c r="J52" s="76"/>
      <c r="K52" s="76" t="str">
        <f t="shared" si="0"/>
        <v/>
      </c>
      <c r="L52" s="76" t="str">
        <f t="shared" si="1"/>
        <v/>
      </c>
      <c r="M52" s="76"/>
      <c r="N52" s="76" t="str">
        <f t="shared" si="2"/>
        <v/>
      </c>
      <c r="O52" s="76" t="str">
        <f t="shared" si="3"/>
        <v/>
      </c>
      <c r="P52" s="21"/>
      <c r="Q52" s="76"/>
      <c r="R52" s="76"/>
      <c r="S52" s="21"/>
      <c r="T52" s="76"/>
      <c r="U52" s="76"/>
      <c r="V52" s="20">
        <v>0.8</v>
      </c>
      <c r="W52" s="76">
        <f t="shared" si="10"/>
        <v>90.909090909090907</v>
      </c>
      <c r="X52" s="76" t="str">
        <f t="shared" si="11"/>
        <v>Nula</v>
      </c>
      <c r="Y52" s="25"/>
      <c r="Z52" s="76" t="str">
        <f t="shared" si="4"/>
        <v/>
      </c>
      <c r="AA52" s="76" t="str">
        <f t="shared" si="12"/>
        <v/>
      </c>
      <c r="AB52" s="20">
        <v>519.32000000000005</v>
      </c>
      <c r="AC52" s="76">
        <f t="shared" si="5"/>
        <v>93.280055225148658</v>
      </c>
      <c r="AD52" s="76">
        <f t="shared" si="6"/>
        <v>0.96</v>
      </c>
      <c r="AE52" s="20">
        <v>225.97</v>
      </c>
      <c r="AF52" s="76">
        <f t="shared" si="13"/>
        <v>97.49288053048646</v>
      </c>
      <c r="AG52" s="76">
        <f t="shared" si="7"/>
        <v>0.94</v>
      </c>
      <c r="AH52" s="23"/>
      <c r="AI52" s="76" t="str">
        <f t="shared" si="8"/>
        <v/>
      </c>
      <c r="AJ52" s="76" t="str">
        <f t="shared" si="9"/>
        <v/>
      </c>
      <c r="AK52" s="76"/>
      <c r="AL52" s="76"/>
      <c r="AM52" s="76"/>
      <c r="AN52" s="76"/>
      <c r="AO52" s="76"/>
      <c r="AP52" s="76"/>
      <c r="AQ52" s="76"/>
      <c r="AR52" s="76"/>
      <c r="AS52" s="76"/>
    </row>
    <row r="53" spans="1:45" x14ac:dyDescent="0.2">
      <c r="A53" s="74" t="s">
        <v>124</v>
      </c>
      <c r="B53" s="74" t="s">
        <v>125</v>
      </c>
      <c r="C53" s="23" t="s">
        <v>126</v>
      </c>
      <c r="D53" s="74" t="s">
        <v>126</v>
      </c>
      <c r="E53" s="75">
        <v>8001</v>
      </c>
      <c r="F53" s="74" t="s">
        <v>130</v>
      </c>
      <c r="G53" s="75">
        <v>8106</v>
      </c>
      <c r="H53" s="75"/>
      <c r="I53" s="76"/>
      <c r="J53" s="76"/>
      <c r="K53" s="76" t="str">
        <f t="shared" si="0"/>
        <v/>
      </c>
      <c r="L53" s="76" t="str">
        <f t="shared" si="1"/>
        <v/>
      </c>
      <c r="M53" s="76"/>
      <c r="N53" s="76" t="str">
        <f t="shared" si="2"/>
        <v/>
      </c>
      <c r="O53" s="76" t="str">
        <f t="shared" si="3"/>
        <v/>
      </c>
      <c r="P53" s="21"/>
      <c r="Q53" s="76"/>
      <c r="R53" s="76"/>
      <c r="S53" s="21"/>
      <c r="T53" s="76"/>
      <c r="U53" s="76"/>
      <c r="V53" s="20"/>
      <c r="W53" s="76" t="str">
        <f t="shared" si="10"/>
        <v/>
      </c>
      <c r="X53" s="76" t="str">
        <f t="shared" si="11"/>
        <v/>
      </c>
      <c r="Y53" s="25"/>
      <c r="Z53" s="76" t="str">
        <f t="shared" si="4"/>
        <v/>
      </c>
      <c r="AA53" s="76" t="str">
        <f t="shared" si="12"/>
        <v/>
      </c>
      <c r="AB53" s="20">
        <v>523.02</v>
      </c>
      <c r="AC53" s="76">
        <f t="shared" si="5"/>
        <v>92.952598414047003</v>
      </c>
      <c r="AD53" s="76">
        <f t="shared" si="6"/>
        <v>0.95</v>
      </c>
      <c r="AE53" s="20">
        <v>256.82</v>
      </c>
      <c r="AF53" s="76">
        <f t="shared" si="13"/>
        <v>96.962359674224075</v>
      </c>
      <c r="AG53" s="76">
        <f t="shared" si="7"/>
        <v>0.9</v>
      </c>
      <c r="AH53" s="23">
        <v>0.09</v>
      </c>
      <c r="AI53" s="76">
        <f t="shared" si="8"/>
        <v>3.9301310043668121</v>
      </c>
      <c r="AJ53" s="76">
        <f t="shared" si="9"/>
        <v>0.52</v>
      </c>
      <c r="AK53" s="76"/>
      <c r="AL53" s="76"/>
      <c r="AM53" s="76"/>
      <c r="AN53" s="76"/>
      <c r="AO53" s="76"/>
      <c r="AP53" s="76"/>
      <c r="AQ53" s="76"/>
      <c r="AR53" s="76"/>
      <c r="AS53" s="76"/>
    </row>
    <row r="54" spans="1:45" x14ac:dyDescent="0.2">
      <c r="A54" s="74" t="s">
        <v>124</v>
      </c>
      <c r="B54" s="74" t="s">
        <v>125</v>
      </c>
      <c r="C54" s="23" t="s">
        <v>126</v>
      </c>
      <c r="D54" s="74" t="s">
        <v>126</v>
      </c>
      <c r="E54" s="75">
        <v>8001</v>
      </c>
      <c r="F54" s="74" t="s">
        <v>131</v>
      </c>
      <c r="G54" s="75">
        <v>8107</v>
      </c>
      <c r="H54" s="75"/>
      <c r="I54" s="76"/>
      <c r="J54" s="76"/>
      <c r="K54" s="76" t="str">
        <f t="shared" si="0"/>
        <v/>
      </c>
      <c r="L54" s="76" t="str">
        <f t="shared" si="1"/>
        <v/>
      </c>
      <c r="M54" s="76"/>
      <c r="N54" s="76" t="str">
        <f t="shared" si="2"/>
        <v/>
      </c>
      <c r="O54" s="76" t="str">
        <f t="shared" si="3"/>
        <v/>
      </c>
      <c r="P54" s="21"/>
      <c r="Q54" s="76"/>
      <c r="R54" s="76"/>
      <c r="S54" s="21"/>
      <c r="T54" s="76"/>
      <c r="U54" s="76"/>
      <c r="V54" s="20">
        <v>1.1499999999999999</v>
      </c>
      <c r="W54" s="76">
        <f t="shared" si="10"/>
        <v>75.000000000000014</v>
      </c>
      <c r="X54" s="76" t="str">
        <f t="shared" si="11"/>
        <v>Baja</v>
      </c>
      <c r="Y54" s="25">
        <v>0</v>
      </c>
      <c r="Z54" s="76">
        <f t="shared" si="4"/>
        <v>100</v>
      </c>
      <c r="AA54" s="76">
        <f t="shared" si="12"/>
        <v>0.99</v>
      </c>
      <c r="AB54" s="20">
        <v>614.16999999999996</v>
      </c>
      <c r="AC54" s="76">
        <f t="shared" si="5"/>
        <v>84.885655621636928</v>
      </c>
      <c r="AD54" s="76">
        <f t="shared" si="6"/>
        <v>0.87</v>
      </c>
      <c r="AE54" s="20">
        <v>498.66</v>
      </c>
      <c r="AF54" s="76">
        <f t="shared" si="13"/>
        <v>92.80348888399736</v>
      </c>
      <c r="AG54" s="76">
        <f t="shared" si="7"/>
        <v>0.74</v>
      </c>
      <c r="AH54" s="23">
        <v>0.02</v>
      </c>
      <c r="AI54" s="76">
        <f t="shared" si="8"/>
        <v>0.8733624454148472</v>
      </c>
      <c r="AJ54" s="76">
        <f t="shared" si="9"/>
        <v>0.21</v>
      </c>
      <c r="AK54" s="76"/>
      <c r="AL54" s="76"/>
      <c r="AM54" s="76"/>
      <c r="AN54" s="76"/>
      <c r="AO54" s="76"/>
      <c r="AP54" s="76"/>
      <c r="AQ54" s="76"/>
      <c r="AR54" s="76"/>
      <c r="AS54" s="76"/>
    </row>
    <row r="55" spans="1:45" x14ac:dyDescent="0.2">
      <c r="A55" s="74" t="s">
        <v>124</v>
      </c>
      <c r="B55" s="74" t="s">
        <v>125</v>
      </c>
      <c r="C55" s="23" t="s">
        <v>126</v>
      </c>
      <c r="D55" s="74" t="s">
        <v>126</v>
      </c>
      <c r="E55" s="75">
        <v>8001</v>
      </c>
      <c r="F55" s="74" t="s">
        <v>132</v>
      </c>
      <c r="G55" s="75">
        <v>8108</v>
      </c>
      <c r="H55" s="75"/>
      <c r="I55" s="76"/>
      <c r="J55" s="76"/>
      <c r="K55" s="76" t="str">
        <f t="shared" si="0"/>
        <v/>
      </c>
      <c r="L55" s="76" t="str">
        <f t="shared" si="1"/>
        <v/>
      </c>
      <c r="M55" s="76"/>
      <c r="N55" s="76" t="str">
        <f t="shared" si="2"/>
        <v/>
      </c>
      <c r="O55" s="76" t="str">
        <f t="shared" si="3"/>
        <v/>
      </c>
      <c r="P55" s="21"/>
      <c r="Q55" s="76"/>
      <c r="R55" s="76"/>
      <c r="S55" s="21"/>
      <c r="T55" s="76"/>
      <c r="U55" s="76"/>
      <c r="V55" s="20">
        <v>0.89</v>
      </c>
      <c r="W55" s="76">
        <f t="shared" si="10"/>
        <v>86.818181818181813</v>
      </c>
      <c r="X55" s="76" t="str">
        <f t="shared" si="11"/>
        <v>Nula</v>
      </c>
      <c r="Y55" s="25">
        <v>0</v>
      </c>
      <c r="Z55" s="76">
        <f t="shared" si="4"/>
        <v>100</v>
      </c>
      <c r="AA55" s="76">
        <f t="shared" si="12"/>
        <v>0.99</v>
      </c>
      <c r="AB55" s="20">
        <v>705.05</v>
      </c>
      <c r="AC55" s="76">
        <f t="shared" si="5"/>
        <v>76.842608326253185</v>
      </c>
      <c r="AD55" s="76">
        <f t="shared" si="6"/>
        <v>0.52</v>
      </c>
      <c r="AE55" s="20">
        <v>312.94</v>
      </c>
      <c r="AF55" s="76">
        <f t="shared" si="13"/>
        <v>95.997276029055712</v>
      </c>
      <c r="AG55" s="76">
        <f t="shared" si="7"/>
        <v>0.87</v>
      </c>
      <c r="AH55" s="23">
        <v>0.01</v>
      </c>
      <c r="AI55" s="76">
        <f t="shared" si="8"/>
        <v>0.4366812227074236</v>
      </c>
      <c r="AJ55" s="76">
        <f t="shared" si="9"/>
        <v>7.0000000000000007E-2</v>
      </c>
      <c r="AK55" s="76"/>
      <c r="AL55" s="76"/>
      <c r="AM55" s="76"/>
      <c r="AN55" s="76"/>
      <c r="AO55" s="76"/>
      <c r="AP55" s="76"/>
      <c r="AQ55" s="76"/>
      <c r="AR55" s="76"/>
      <c r="AS55" s="76"/>
    </row>
    <row r="56" spans="1:45" x14ac:dyDescent="0.2">
      <c r="A56" s="74" t="s">
        <v>124</v>
      </c>
      <c r="B56" s="74" t="s">
        <v>125</v>
      </c>
      <c r="C56" s="23" t="s">
        <v>126</v>
      </c>
      <c r="D56" s="74" t="s">
        <v>126</v>
      </c>
      <c r="E56" s="75">
        <v>8001</v>
      </c>
      <c r="F56" s="74" t="s">
        <v>133</v>
      </c>
      <c r="G56" s="75">
        <v>8109</v>
      </c>
      <c r="H56" s="75"/>
      <c r="I56" s="76"/>
      <c r="J56" s="76"/>
      <c r="K56" s="76" t="str">
        <f t="shared" si="0"/>
        <v/>
      </c>
      <c r="L56" s="76" t="str">
        <f t="shared" si="1"/>
        <v/>
      </c>
      <c r="M56" s="76"/>
      <c r="N56" s="76" t="str">
        <f t="shared" si="2"/>
        <v/>
      </c>
      <c r="O56" s="76" t="str">
        <f t="shared" si="3"/>
        <v/>
      </c>
      <c r="P56" s="21"/>
      <c r="Q56" s="76"/>
      <c r="R56" s="76"/>
      <c r="S56" s="21"/>
      <c r="T56" s="76"/>
      <c r="U56" s="76"/>
      <c r="V56" s="20">
        <v>0.68</v>
      </c>
      <c r="W56" s="76">
        <f t="shared" si="10"/>
        <v>96.36363636363636</v>
      </c>
      <c r="X56" s="76" t="str">
        <f t="shared" si="11"/>
        <v>Nula</v>
      </c>
      <c r="Y56" s="25">
        <v>0</v>
      </c>
      <c r="Z56" s="76">
        <f t="shared" si="4"/>
        <v>100</v>
      </c>
      <c r="AA56" s="76">
        <f t="shared" si="12"/>
        <v>0.99</v>
      </c>
      <c r="AB56" s="20">
        <v>484.12</v>
      </c>
      <c r="AC56" s="76">
        <f t="shared" si="5"/>
        <v>96.395320022656463</v>
      </c>
      <c r="AD56" s="76">
        <f t="shared" si="6"/>
        <v>0.98</v>
      </c>
      <c r="AE56" s="20">
        <v>324.25</v>
      </c>
      <c r="AF56" s="76">
        <f t="shared" si="13"/>
        <v>95.802780376403263</v>
      </c>
      <c r="AG56" s="76">
        <f t="shared" si="7"/>
        <v>0.85</v>
      </c>
      <c r="AH56" s="23"/>
      <c r="AI56" s="76" t="str">
        <f t="shared" si="8"/>
        <v/>
      </c>
      <c r="AJ56" s="76" t="str">
        <f t="shared" si="9"/>
        <v/>
      </c>
      <c r="AK56" s="76"/>
      <c r="AL56" s="76"/>
      <c r="AM56" s="76"/>
      <c r="AN56" s="76"/>
      <c r="AO56" s="76"/>
      <c r="AP56" s="76"/>
      <c r="AQ56" s="76"/>
      <c r="AR56" s="76"/>
      <c r="AS56" s="76"/>
    </row>
    <row r="57" spans="1:45" x14ac:dyDescent="0.2">
      <c r="A57" s="74" t="s">
        <v>124</v>
      </c>
      <c r="B57" s="74" t="s">
        <v>125</v>
      </c>
      <c r="C57" s="23" t="s">
        <v>126</v>
      </c>
      <c r="D57" s="74" t="s">
        <v>126</v>
      </c>
      <c r="E57" s="75">
        <v>8001</v>
      </c>
      <c r="F57" s="74" t="s">
        <v>134</v>
      </c>
      <c r="G57" s="75">
        <v>8110</v>
      </c>
      <c r="H57" s="75"/>
      <c r="I57" s="76"/>
      <c r="J57" s="76"/>
      <c r="K57" s="76" t="str">
        <f t="shared" si="0"/>
        <v/>
      </c>
      <c r="L57" s="76" t="str">
        <f t="shared" si="1"/>
        <v/>
      </c>
      <c r="M57" s="76"/>
      <c r="N57" s="76" t="str">
        <f t="shared" si="2"/>
        <v/>
      </c>
      <c r="O57" s="76" t="str">
        <f t="shared" si="3"/>
        <v/>
      </c>
      <c r="P57" s="21"/>
      <c r="Q57" s="76"/>
      <c r="R57" s="76"/>
      <c r="S57" s="21"/>
      <c r="T57" s="76"/>
      <c r="U57" s="76"/>
      <c r="V57" s="20">
        <v>1.08</v>
      </c>
      <c r="W57" s="76">
        <f t="shared" si="10"/>
        <v>78.181818181818173</v>
      </c>
      <c r="X57" s="76" t="str">
        <f t="shared" si="11"/>
        <v>Baja</v>
      </c>
      <c r="Y57" s="25"/>
      <c r="Z57" s="76" t="str">
        <f t="shared" si="4"/>
        <v/>
      </c>
      <c r="AA57" s="76" t="str">
        <f t="shared" si="12"/>
        <v/>
      </c>
      <c r="AB57" s="20">
        <v>645.86</v>
      </c>
      <c r="AC57" s="76">
        <f t="shared" si="5"/>
        <v>82.081032285471537</v>
      </c>
      <c r="AD57" s="76">
        <f t="shared" si="6"/>
        <v>0.74</v>
      </c>
      <c r="AE57" s="20">
        <v>607.1</v>
      </c>
      <c r="AF57" s="76">
        <f t="shared" si="13"/>
        <v>90.938669381465999</v>
      </c>
      <c r="AG57" s="76">
        <f t="shared" si="7"/>
        <v>0.62</v>
      </c>
      <c r="AH57" s="23">
        <v>0.04</v>
      </c>
      <c r="AI57" s="76">
        <f t="shared" si="8"/>
        <v>1.7467248908296944</v>
      </c>
      <c r="AJ57" s="76">
        <f t="shared" si="9"/>
        <v>0.35</v>
      </c>
      <c r="AK57" s="76"/>
      <c r="AL57" s="76"/>
      <c r="AM57" s="76"/>
      <c r="AN57" s="76"/>
      <c r="AO57" s="76"/>
      <c r="AP57" s="76"/>
      <c r="AQ57" s="76"/>
      <c r="AR57" s="76"/>
      <c r="AS57" s="76"/>
    </row>
    <row r="58" spans="1:45" x14ac:dyDescent="0.2">
      <c r="A58" s="74" t="s">
        <v>124</v>
      </c>
      <c r="B58" s="74" t="s">
        <v>125</v>
      </c>
      <c r="C58" s="23" t="s">
        <v>126</v>
      </c>
      <c r="D58" s="74" t="s">
        <v>126</v>
      </c>
      <c r="E58" s="75">
        <v>8001</v>
      </c>
      <c r="F58" s="74" t="s">
        <v>135</v>
      </c>
      <c r="G58" s="75">
        <v>8111</v>
      </c>
      <c r="H58" s="75"/>
      <c r="I58" s="76"/>
      <c r="J58" s="76"/>
      <c r="K58" s="76" t="str">
        <f t="shared" si="0"/>
        <v/>
      </c>
      <c r="L58" s="76" t="str">
        <f t="shared" si="1"/>
        <v/>
      </c>
      <c r="M58" s="76"/>
      <c r="N58" s="76" t="str">
        <f t="shared" si="2"/>
        <v/>
      </c>
      <c r="O58" s="76" t="str">
        <f t="shared" si="3"/>
        <v/>
      </c>
      <c r="P58" s="21"/>
      <c r="Q58" s="76"/>
      <c r="R58" s="76"/>
      <c r="S58" s="21"/>
      <c r="T58" s="76"/>
      <c r="U58" s="76"/>
      <c r="V58" s="20">
        <v>0.88</v>
      </c>
      <c r="W58" s="76">
        <f t="shared" si="10"/>
        <v>87.27272727272728</v>
      </c>
      <c r="X58" s="76" t="str">
        <f t="shared" si="11"/>
        <v>Nula</v>
      </c>
      <c r="Y58" s="25">
        <v>4.8</v>
      </c>
      <c r="Z58" s="76">
        <f t="shared" si="4"/>
        <v>71.830985915492946</v>
      </c>
      <c r="AA58" s="76">
        <f t="shared" si="12"/>
        <v>9.9999999999999978E-2</v>
      </c>
      <c r="AB58" s="20">
        <v>658.53</v>
      </c>
      <c r="AC58" s="76">
        <f t="shared" si="5"/>
        <v>80.959713962050401</v>
      </c>
      <c r="AD58" s="76">
        <f t="shared" si="6"/>
        <v>0.72</v>
      </c>
      <c r="AE58" s="20">
        <v>330.47</v>
      </c>
      <c r="AF58" s="76">
        <f t="shared" si="13"/>
        <v>95.695816365837558</v>
      </c>
      <c r="AG58" s="76">
        <f t="shared" si="7"/>
        <v>0.84</v>
      </c>
      <c r="AH58" s="23"/>
      <c r="AI58" s="76" t="str">
        <f t="shared" si="8"/>
        <v/>
      </c>
      <c r="AJ58" s="76" t="str">
        <f t="shared" si="9"/>
        <v/>
      </c>
      <c r="AK58" s="76"/>
      <c r="AL58" s="76"/>
      <c r="AM58" s="76"/>
      <c r="AN58" s="76"/>
      <c r="AO58" s="76"/>
      <c r="AP58" s="76"/>
      <c r="AQ58" s="76"/>
      <c r="AR58" s="76"/>
      <c r="AS58" s="76"/>
    </row>
    <row r="59" spans="1:45" x14ac:dyDescent="0.2">
      <c r="A59" s="74" t="s">
        <v>124</v>
      </c>
      <c r="B59" s="74" t="s">
        <v>125</v>
      </c>
      <c r="C59" s="23" t="s">
        <v>126</v>
      </c>
      <c r="D59" s="74" t="s">
        <v>126</v>
      </c>
      <c r="E59" s="75">
        <v>8001</v>
      </c>
      <c r="F59" s="74" t="s">
        <v>136</v>
      </c>
      <c r="G59" s="75">
        <v>8112</v>
      </c>
      <c r="H59" s="75"/>
      <c r="I59" s="76"/>
      <c r="J59" s="76"/>
      <c r="K59" s="76" t="str">
        <f t="shared" si="0"/>
        <v/>
      </c>
      <c r="L59" s="76" t="str">
        <f t="shared" si="1"/>
        <v/>
      </c>
      <c r="M59" s="76"/>
      <c r="N59" s="76" t="str">
        <f t="shared" si="2"/>
        <v/>
      </c>
      <c r="O59" s="76" t="str">
        <f t="shared" si="3"/>
        <v/>
      </c>
      <c r="P59" s="21"/>
      <c r="Q59" s="76"/>
      <c r="R59" s="76"/>
      <c r="S59" s="21"/>
      <c r="T59" s="76"/>
      <c r="U59" s="76"/>
      <c r="V59" s="20">
        <v>1</v>
      </c>
      <c r="W59" s="76">
        <f t="shared" si="10"/>
        <v>81.818181818181813</v>
      </c>
      <c r="X59" s="76" t="str">
        <f t="shared" si="11"/>
        <v>Nula</v>
      </c>
      <c r="Y59" s="25"/>
      <c r="Z59" s="76" t="str">
        <f t="shared" si="4"/>
        <v/>
      </c>
      <c r="AA59" s="76" t="str">
        <f t="shared" si="12"/>
        <v/>
      </c>
      <c r="AB59" s="20">
        <v>623.91999999999996</v>
      </c>
      <c r="AC59" s="76">
        <f t="shared" si="5"/>
        <v>84.022762673463603</v>
      </c>
      <c r="AD59" s="76">
        <f t="shared" si="6"/>
        <v>0.83</v>
      </c>
      <c r="AE59" s="20">
        <v>399.64</v>
      </c>
      <c r="AF59" s="76">
        <f t="shared" si="13"/>
        <v>94.506314659916356</v>
      </c>
      <c r="AG59" s="76">
        <f t="shared" si="7"/>
        <v>0.78</v>
      </c>
      <c r="AH59" s="23"/>
      <c r="AI59" s="76" t="str">
        <f t="shared" si="8"/>
        <v/>
      </c>
      <c r="AJ59" s="76" t="str">
        <f t="shared" si="9"/>
        <v/>
      </c>
      <c r="AK59" s="76"/>
      <c r="AL59" s="76"/>
      <c r="AM59" s="76"/>
      <c r="AN59" s="76"/>
      <c r="AO59" s="76"/>
      <c r="AP59" s="76"/>
      <c r="AQ59" s="76"/>
      <c r="AR59" s="76"/>
      <c r="AS59" s="76"/>
    </row>
    <row r="60" spans="1:45" x14ac:dyDescent="0.2">
      <c r="A60" s="74" t="s">
        <v>124</v>
      </c>
      <c r="B60" s="74" t="s">
        <v>124</v>
      </c>
      <c r="C60" s="23" t="s">
        <v>61</v>
      </c>
      <c r="D60" s="74" t="s">
        <v>137</v>
      </c>
      <c r="E60" s="75">
        <v>8301</v>
      </c>
      <c r="F60" s="74" t="s">
        <v>138</v>
      </c>
      <c r="G60" s="75">
        <v>8301</v>
      </c>
      <c r="H60" s="75"/>
      <c r="I60" s="76"/>
      <c r="J60" s="76"/>
      <c r="K60" s="76" t="str">
        <f t="shared" si="0"/>
        <v/>
      </c>
      <c r="L60" s="76" t="str">
        <f t="shared" si="1"/>
        <v/>
      </c>
      <c r="M60" s="76"/>
      <c r="N60" s="76" t="str">
        <f t="shared" si="2"/>
        <v/>
      </c>
      <c r="O60" s="76" t="str">
        <f t="shared" si="3"/>
        <v/>
      </c>
      <c r="P60" s="21"/>
      <c r="Q60" s="76"/>
      <c r="R60" s="76"/>
      <c r="S60" s="21"/>
      <c r="T60" s="76"/>
      <c r="U60" s="76"/>
      <c r="V60" s="20">
        <v>1.1299999999999999</v>
      </c>
      <c r="W60" s="76">
        <f t="shared" si="10"/>
        <v>75.909090909090921</v>
      </c>
      <c r="X60" s="76" t="str">
        <f t="shared" si="11"/>
        <v>Baja</v>
      </c>
      <c r="Y60" s="25"/>
      <c r="Z60" s="76" t="str">
        <f t="shared" si="4"/>
        <v/>
      </c>
      <c r="AA60" s="76" t="str">
        <f t="shared" si="12"/>
        <v/>
      </c>
      <c r="AB60" s="20">
        <v>704.3</v>
      </c>
      <c r="AC60" s="76">
        <f t="shared" si="5"/>
        <v>76.908984706881895</v>
      </c>
      <c r="AD60" s="76">
        <f t="shared" si="6"/>
        <v>0.53</v>
      </c>
      <c r="AE60" s="20">
        <v>852.07</v>
      </c>
      <c r="AF60" s="76">
        <f t="shared" si="13"/>
        <v>86.725972650231142</v>
      </c>
      <c r="AG60" s="76">
        <f t="shared" si="7"/>
        <v>0.32999999999999996</v>
      </c>
      <c r="AH60" s="23"/>
      <c r="AI60" s="76" t="str">
        <f t="shared" si="8"/>
        <v/>
      </c>
      <c r="AJ60" s="76" t="str">
        <f t="shared" si="9"/>
        <v/>
      </c>
      <c r="AK60" s="76"/>
      <c r="AL60" s="76"/>
      <c r="AM60" s="76"/>
      <c r="AN60" s="76"/>
      <c r="AO60" s="76"/>
      <c r="AP60" s="76"/>
      <c r="AQ60" s="76"/>
      <c r="AR60" s="76"/>
      <c r="AS60" s="76"/>
    </row>
    <row r="61" spans="1:45" x14ac:dyDescent="0.2">
      <c r="A61" s="74" t="s">
        <v>124</v>
      </c>
      <c r="B61" s="74" t="s">
        <v>124</v>
      </c>
      <c r="C61" s="23" t="s">
        <v>61</v>
      </c>
      <c r="D61" s="74" t="s">
        <v>137</v>
      </c>
      <c r="E61" s="75">
        <v>8301</v>
      </c>
      <c r="F61" s="80" t="s">
        <v>139</v>
      </c>
      <c r="G61" s="75">
        <v>8306</v>
      </c>
      <c r="H61" s="75"/>
      <c r="I61" s="76"/>
      <c r="J61" s="76"/>
      <c r="K61" s="76" t="str">
        <f t="shared" si="0"/>
        <v/>
      </c>
      <c r="L61" s="76" t="str">
        <f t="shared" si="1"/>
        <v/>
      </c>
      <c r="M61" s="76"/>
      <c r="N61" s="76" t="str">
        <f t="shared" si="2"/>
        <v/>
      </c>
      <c r="O61" s="76" t="str">
        <f t="shared" si="3"/>
        <v/>
      </c>
      <c r="P61" s="21"/>
      <c r="Q61" s="76"/>
      <c r="R61" s="76"/>
      <c r="S61" s="21"/>
      <c r="T61" s="76"/>
      <c r="U61" s="76"/>
      <c r="V61" s="20">
        <v>0.69</v>
      </c>
      <c r="W61" s="76">
        <f t="shared" si="10"/>
        <v>95.909090909090921</v>
      </c>
      <c r="X61" s="76" t="str">
        <f t="shared" si="11"/>
        <v>Nula</v>
      </c>
      <c r="Y61" s="25">
        <v>0</v>
      </c>
      <c r="Z61" s="76">
        <f t="shared" si="4"/>
        <v>100</v>
      </c>
      <c r="AA61" s="76">
        <f t="shared" si="12"/>
        <v>0.99</v>
      </c>
      <c r="AB61" s="20">
        <v>483</v>
      </c>
      <c r="AC61" s="76">
        <f t="shared" si="5"/>
        <v>96.494442084395345</v>
      </c>
      <c r="AD61" s="76">
        <f t="shared" si="6"/>
        <v>0.99</v>
      </c>
      <c r="AE61" s="20">
        <v>282.27999999999997</v>
      </c>
      <c r="AF61" s="76">
        <f t="shared" si="13"/>
        <v>96.524529495927808</v>
      </c>
      <c r="AG61" s="76">
        <f t="shared" si="7"/>
        <v>0.89</v>
      </c>
      <c r="AH61" s="23">
        <v>0.44</v>
      </c>
      <c r="AI61" s="76">
        <f t="shared" si="8"/>
        <v>19.213973799126638</v>
      </c>
      <c r="AJ61" s="76">
        <f t="shared" si="9"/>
        <v>0.95</v>
      </c>
      <c r="AK61" s="76"/>
      <c r="AL61" s="76"/>
      <c r="AM61" s="76"/>
      <c r="AN61" s="76"/>
      <c r="AO61" s="76"/>
      <c r="AP61" s="76"/>
      <c r="AQ61" s="76"/>
      <c r="AR61" s="76"/>
      <c r="AS61" s="76"/>
    </row>
    <row r="62" spans="1:45" x14ac:dyDescent="0.2">
      <c r="A62" s="74" t="s">
        <v>140</v>
      </c>
      <c r="B62" s="74" t="s">
        <v>141</v>
      </c>
      <c r="C62" s="23" t="s">
        <v>61</v>
      </c>
      <c r="D62" s="74" t="s">
        <v>142</v>
      </c>
      <c r="E62" s="75">
        <v>9001</v>
      </c>
      <c r="F62" s="74" t="s">
        <v>143</v>
      </c>
      <c r="G62" s="75">
        <v>9101</v>
      </c>
      <c r="H62" s="75"/>
      <c r="I62" s="76"/>
      <c r="J62" s="76">
        <v>21.32</v>
      </c>
      <c r="K62" s="76">
        <f t="shared" si="0"/>
        <v>77.865168539325836</v>
      </c>
      <c r="L62" s="76">
        <f t="shared" si="1"/>
        <v>0.77</v>
      </c>
      <c r="M62" s="76">
        <v>2.82</v>
      </c>
      <c r="N62" s="76">
        <f t="shared" si="2"/>
        <v>99.009687836383208</v>
      </c>
      <c r="O62" s="76">
        <f t="shared" si="3"/>
        <v>0.96</v>
      </c>
      <c r="P62" s="21"/>
      <c r="Q62" s="76"/>
      <c r="R62" s="76"/>
      <c r="S62" s="21"/>
      <c r="T62" s="76"/>
      <c r="U62" s="76"/>
      <c r="V62" s="20">
        <v>1.02</v>
      </c>
      <c r="W62" s="76">
        <f t="shared" si="10"/>
        <v>80.909090909090907</v>
      </c>
      <c r="X62" s="76" t="str">
        <f t="shared" si="11"/>
        <v>Baja</v>
      </c>
      <c r="Y62" s="25">
        <v>6.27</v>
      </c>
      <c r="Z62" s="76">
        <f t="shared" si="4"/>
        <v>63.20422535211268</v>
      </c>
      <c r="AA62" s="76">
        <f t="shared" si="12"/>
        <v>6.9999999999999951E-2</v>
      </c>
      <c r="AB62" s="20">
        <v>733.28</v>
      </c>
      <c r="AC62" s="76">
        <f t="shared" si="5"/>
        <v>74.344201359388265</v>
      </c>
      <c r="AD62" s="76">
        <f t="shared" si="6"/>
        <v>0.4</v>
      </c>
      <c r="AE62" s="20">
        <v>706.78</v>
      </c>
      <c r="AF62" s="76">
        <f t="shared" si="13"/>
        <v>89.22449372661238</v>
      </c>
      <c r="AG62" s="76">
        <f t="shared" si="7"/>
        <v>0.5</v>
      </c>
      <c r="AH62" s="23">
        <v>0.01</v>
      </c>
      <c r="AI62" s="76">
        <f t="shared" si="8"/>
        <v>0.4366812227074236</v>
      </c>
      <c r="AJ62" s="76">
        <f t="shared" si="9"/>
        <v>7.0000000000000007E-2</v>
      </c>
      <c r="AK62" s="76"/>
      <c r="AL62" s="76"/>
      <c r="AM62" s="76"/>
      <c r="AN62" s="76"/>
      <c r="AO62" s="76"/>
      <c r="AP62" s="76"/>
      <c r="AQ62" s="76"/>
      <c r="AR62" s="76"/>
      <c r="AS62" s="76"/>
    </row>
    <row r="63" spans="1:45" x14ac:dyDescent="0.2">
      <c r="A63" s="74" t="s">
        <v>140</v>
      </c>
      <c r="B63" s="74" t="s">
        <v>141</v>
      </c>
      <c r="C63" s="23" t="s">
        <v>61</v>
      </c>
      <c r="D63" s="74" t="s">
        <v>142</v>
      </c>
      <c r="E63" s="75">
        <v>9001</v>
      </c>
      <c r="F63" s="74" t="s">
        <v>144</v>
      </c>
      <c r="G63" s="75">
        <v>9112</v>
      </c>
      <c r="H63" s="75"/>
      <c r="I63" s="76"/>
      <c r="J63" s="76">
        <v>29.09</v>
      </c>
      <c r="K63" s="76">
        <f t="shared" si="0"/>
        <v>60.40449438202247</v>
      </c>
      <c r="L63" s="76">
        <f t="shared" si="1"/>
        <v>0.49</v>
      </c>
      <c r="M63" s="76">
        <v>4.4400000000000004</v>
      </c>
      <c r="N63" s="76">
        <f t="shared" si="2"/>
        <v>95.522066738428407</v>
      </c>
      <c r="O63" s="76">
        <f t="shared" si="3"/>
        <v>0.92999999999999994</v>
      </c>
      <c r="P63" s="21"/>
      <c r="Q63" s="76"/>
      <c r="R63" s="76"/>
      <c r="S63" s="21"/>
      <c r="T63" s="76"/>
      <c r="U63" s="76"/>
      <c r="V63" s="20">
        <v>0.6</v>
      </c>
      <c r="W63" s="76">
        <f t="shared" si="10"/>
        <v>100</v>
      </c>
      <c r="X63" s="76" t="str">
        <f t="shared" si="11"/>
        <v>Nula</v>
      </c>
      <c r="Y63" s="25">
        <v>0.62</v>
      </c>
      <c r="Z63" s="76">
        <f t="shared" si="4"/>
        <v>96.361502347417826</v>
      </c>
      <c r="AA63" s="76">
        <f t="shared" si="12"/>
        <v>0.51</v>
      </c>
      <c r="AB63" s="20">
        <v>443.39</v>
      </c>
      <c r="AC63" s="76">
        <f t="shared" si="5"/>
        <v>100</v>
      </c>
      <c r="AD63" s="76">
        <f t="shared" si="6"/>
        <v>1</v>
      </c>
      <c r="AE63" s="20">
        <v>349.97</v>
      </c>
      <c r="AF63" s="76">
        <f t="shared" si="13"/>
        <v>95.360479033678189</v>
      </c>
      <c r="AG63" s="76">
        <f t="shared" si="7"/>
        <v>0.83</v>
      </c>
      <c r="AH63" s="23">
        <v>0.01</v>
      </c>
      <c r="AI63" s="76">
        <f t="shared" si="8"/>
        <v>0.4366812227074236</v>
      </c>
      <c r="AJ63" s="76">
        <f t="shared" si="9"/>
        <v>7.0000000000000007E-2</v>
      </c>
      <c r="AK63" s="76"/>
      <c r="AL63" s="76"/>
      <c r="AM63" s="76"/>
      <c r="AN63" s="76"/>
      <c r="AO63" s="76"/>
      <c r="AP63" s="76"/>
      <c r="AQ63" s="76"/>
      <c r="AR63" s="76"/>
      <c r="AS63" s="76"/>
    </row>
    <row r="64" spans="1:45" x14ac:dyDescent="0.2">
      <c r="A64" s="74" t="s">
        <v>140</v>
      </c>
      <c r="B64" s="79" t="s">
        <v>141</v>
      </c>
      <c r="C64" s="23" t="s">
        <v>61</v>
      </c>
      <c r="D64" s="79" t="s">
        <v>145</v>
      </c>
      <c r="E64" s="75">
        <v>9120</v>
      </c>
      <c r="F64" s="79" t="s">
        <v>145</v>
      </c>
      <c r="G64" s="75">
        <v>9120</v>
      </c>
      <c r="H64" s="75"/>
      <c r="I64" s="76"/>
      <c r="J64" s="76"/>
      <c r="K64" s="76" t="str">
        <f t="shared" si="0"/>
        <v/>
      </c>
      <c r="L64" s="76" t="str">
        <f t="shared" si="1"/>
        <v/>
      </c>
      <c r="M64" s="76"/>
      <c r="N64" s="76" t="str">
        <f t="shared" si="2"/>
        <v/>
      </c>
      <c r="O64" s="76" t="str">
        <f t="shared" si="3"/>
        <v/>
      </c>
      <c r="P64" s="21"/>
      <c r="Q64" s="76"/>
      <c r="R64" s="76"/>
      <c r="S64" s="21"/>
      <c r="T64" s="76"/>
      <c r="U64" s="76"/>
      <c r="V64" s="20">
        <v>0.81</v>
      </c>
      <c r="W64" s="76">
        <f t="shared" si="10"/>
        <v>90.454545454545453</v>
      </c>
      <c r="X64" s="76" t="str">
        <f t="shared" si="11"/>
        <v>Nula</v>
      </c>
      <c r="Y64" s="25"/>
      <c r="Z64" s="76" t="str">
        <f t="shared" si="4"/>
        <v/>
      </c>
      <c r="AA64" s="76" t="str">
        <f t="shared" si="12"/>
        <v/>
      </c>
      <c r="AB64" s="20">
        <v>777.99</v>
      </c>
      <c r="AC64" s="76">
        <f t="shared" si="5"/>
        <v>70.387284055508346</v>
      </c>
      <c r="AD64" s="76">
        <f t="shared" si="6"/>
        <v>0.26</v>
      </c>
      <c r="AE64" s="20">
        <v>727.14</v>
      </c>
      <c r="AF64" s="76">
        <f t="shared" si="13"/>
        <v>88.874367158265457</v>
      </c>
      <c r="AG64" s="76">
        <f t="shared" si="7"/>
        <v>0.47</v>
      </c>
      <c r="AH64" s="23">
        <v>0.19</v>
      </c>
      <c r="AI64" s="76">
        <f t="shared" si="8"/>
        <v>8.2969432314410483</v>
      </c>
      <c r="AJ64" s="76">
        <f t="shared" si="9"/>
        <v>0.78</v>
      </c>
      <c r="AK64" s="76"/>
      <c r="AL64" s="76"/>
      <c r="AM64" s="76"/>
      <c r="AN64" s="76"/>
      <c r="AO64" s="76"/>
      <c r="AP64" s="76"/>
      <c r="AQ64" s="76"/>
      <c r="AR64" s="76"/>
      <c r="AS64" s="76"/>
    </row>
    <row r="65" spans="1:45" x14ac:dyDescent="0.2">
      <c r="A65" s="74" t="s">
        <v>140</v>
      </c>
      <c r="B65" s="79" t="s">
        <v>146</v>
      </c>
      <c r="C65" s="23" t="s">
        <v>61</v>
      </c>
      <c r="D65" s="79" t="s">
        <v>147</v>
      </c>
      <c r="E65" s="75">
        <v>9201</v>
      </c>
      <c r="F65" s="79" t="s">
        <v>147</v>
      </c>
      <c r="G65" s="75">
        <v>9201</v>
      </c>
      <c r="H65" s="75"/>
      <c r="I65" s="76"/>
      <c r="J65" s="76"/>
      <c r="K65" s="76" t="str">
        <f t="shared" si="0"/>
        <v/>
      </c>
      <c r="L65" s="76" t="str">
        <f t="shared" si="1"/>
        <v/>
      </c>
      <c r="M65" s="76"/>
      <c r="N65" s="76" t="str">
        <f t="shared" si="2"/>
        <v/>
      </c>
      <c r="O65" s="76" t="str">
        <f t="shared" si="3"/>
        <v/>
      </c>
      <c r="P65" s="21"/>
      <c r="Q65" s="76"/>
      <c r="R65" s="76"/>
      <c r="S65" s="21"/>
      <c r="T65" s="76"/>
      <c r="U65" s="76"/>
      <c r="V65" s="20">
        <v>1.28</v>
      </c>
      <c r="W65" s="76">
        <f t="shared" si="10"/>
        <v>69.090909090909079</v>
      </c>
      <c r="X65" s="76" t="str">
        <f t="shared" si="11"/>
        <v>Media</v>
      </c>
      <c r="Y65" s="25"/>
      <c r="Z65" s="76" t="str">
        <f t="shared" si="4"/>
        <v/>
      </c>
      <c r="AA65" s="76" t="str">
        <f t="shared" si="12"/>
        <v/>
      </c>
      <c r="AB65" s="20">
        <v>683.69</v>
      </c>
      <c r="AC65" s="76">
        <f t="shared" si="5"/>
        <v>78.733007646559031</v>
      </c>
      <c r="AD65" s="76">
        <f t="shared" si="6"/>
        <v>0.62</v>
      </c>
      <c r="AE65" s="20">
        <v>417.24</v>
      </c>
      <c r="AF65" s="76">
        <f t="shared" si="13"/>
        <v>94.203651221659698</v>
      </c>
      <c r="AG65" s="76">
        <f t="shared" si="7"/>
        <v>0.77</v>
      </c>
      <c r="AH65" s="23">
        <v>0.01</v>
      </c>
      <c r="AI65" s="76">
        <f t="shared" si="8"/>
        <v>0.4366812227074236</v>
      </c>
      <c r="AJ65" s="76">
        <f t="shared" si="9"/>
        <v>7.0000000000000007E-2</v>
      </c>
      <c r="AK65" s="76"/>
      <c r="AL65" s="76"/>
      <c r="AM65" s="76"/>
      <c r="AN65" s="76"/>
      <c r="AO65" s="76"/>
      <c r="AP65" s="76"/>
      <c r="AQ65" s="76"/>
      <c r="AR65" s="76"/>
      <c r="AS65" s="76"/>
    </row>
    <row r="66" spans="1:45" x14ac:dyDescent="0.2">
      <c r="A66" s="74" t="s">
        <v>148</v>
      </c>
      <c r="B66" s="74" t="s">
        <v>149</v>
      </c>
      <c r="C66" s="23" t="s">
        <v>61</v>
      </c>
      <c r="D66" s="74" t="s">
        <v>150</v>
      </c>
      <c r="E66" s="75">
        <v>10001</v>
      </c>
      <c r="F66" s="74" t="s">
        <v>151</v>
      </c>
      <c r="G66" s="75">
        <v>10101</v>
      </c>
      <c r="H66" s="75"/>
      <c r="I66" s="76"/>
      <c r="J66" s="76"/>
      <c r="K66" s="76" t="str">
        <f t="shared" si="0"/>
        <v/>
      </c>
      <c r="L66" s="76" t="str">
        <f t="shared" si="1"/>
        <v/>
      </c>
      <c r="M66" s="76"/>
      <c r="N66" s="76" t="str">
        <f t="shared" si="2"/>
        <v/>
      </c>
      <c r="O66" s="76" t="str">
        <f t="shared" si="3"/>
        <v/>
      </c>
      <c r="P66" s="21"/>
      <c r="Q66" s="76"/>
      <c r="R66" s="76"/>
      <c r="S66" s="21"/>
      <c r="T66" s="76"/>
      <c r="U66" s="76"/>
      <c r="V66" s="20">
        <v>0.97</v>
      </c>
      <c r="W66" s="76">
        <f t="shared" si="10"/>
        <v>83.181818181818173</v>
      </c>
      <c r="X66" s="76" t="str">
        <f t="shared" si="11"/>
        <v>Nula</v>
      </c>
      <c r="Y66" s="25">
        <v>0.04</v>
      </c>
      <c r="Z66" s="76">
        <f t="shared" si="4"/>
        <v>99.765258215962447</v>
      </c>
      <c r="AA66" s="76">
        <f t="shared" si="12"/>
        <v>0.59000000000000008</v>
      </c>
      <c r="AB66" s="20">
        <v>735.47</v>
      </c>
      <c r="AC66" s="76">
        <f t="shared" si="5"/>
        <v>74.1503823279524</v>
      </c>
      <c r="AD66" s="76">
        <f t="shared" si="6"/>
        <v>0.39</v>
      </c>
      <c r="AE66" s="20">
        <v>917.53</v>
      </c>
      <c r="AF66" s="76">
        <f t="shared" si="13"/>
        <v>85.600271021351546</v>
      </c>
      <c r="AG66" s="76">
        <f t="shared" si="7"/>
        <v>0.27</v>
      </c>
      <c r="AH66" s="23"/>
      <c r="AI66" s="76" t="str">
        <f t="shared" si="8"/>
        <v/>
      </c>
      <c r="AJ66" s="76" t="str">
        <f t="shared" si="9"/>
        <v/>
      </c>
      <c r="AK66" s="76"/>
      <c r="AL66" s="76"/>
      <c r="AM66" s="76"/>
      <c r="AN66" s="76"/>
      <c r="AO66" s="76"/>
      <c r="AP66" s="76"/>
      <c r="AQ66" s="76"/>
      <c r="AR66" s="76"/>
      <c r="AS66" s="76"/>
    </row>
    <row r="67" spans="1:45" x14ac:dyDescent="0.2">
      <c r="A67" s="74" t="s">
        <v>148</v>
      </c>
      <c r="B67" s="74" t="s">
        <v>149</v>
      </c>
      <c r="C67" s="23" t="s">
        <v>61</v>
      </c>
      <c r="D67" s="74" t="s">
        <v>150</v>
      </c>
      <c r="E67" s="75">
        <v>10001</v>
      </c>
      <c r="F67" s="74" t="s">
        <v>152</v>
      </c>
      <c r="G67" s="75">
        <v>10109</v>
      </c>
      <c r="H67" s="75"/>
      <c r="I67" s="76"/>
      <c r="J67" s="76"/>
      <c r="K67" s="76" t="str">
        <f t="shared" si="0"/>
        <v/>
      </c>
      <c r="L67" s="76" t="str">
        <f t="shared" si="1"/>
        <v/>
      </c>
      <c r="M67" s="76"/>
      <c r="N67" s="76" t="str">
        <f t="shared" si="2"/>
        <v/>
      </c>
      <c r="O67" s="76" t="str">
        <f t="shared" si="3"/>
        <v/>
      </c>
      <c r="P67" s="21"/>
      <c r="Q67" s="76"/>
      <c r="R67" s="76"/>
      <c r="S67" s="21"/>
      <c r="T67" s="76"/>
      <c r="U67" s="76"/>
      <c r="V67" s="20">
        <v>0.95</v>
      </c>
      <c r="W67" s="76">
        <f t="shared" si="10"/>
        <v>84.090909090909108</v>
      </c>
      <c r="X67" s="76" t="str">
        <f t="shared" si="11"/>
        <v>Nula</v>
      </c>
      <c r="Y67" s="25"/>
      <c r="Z67" s="76" t="str">
        <f t="shared" si="4"/>
        <v/>
      </c>
      <c r="AA67" s="76" t="str">
        <f t="shared" si="12"/>
        <v/>
      </c>
      <c r="AB67" s="20">
        <v>1030.6099999999999</v>
      </c>
      <c r="AC67" s="76">
        <f t="shared" si="5"/>
        <v>48.029949022939682</v>
      </c>
      <c r="AD67" s="76">
        <f t="shared" si="6"/>
        <v>9.9999999999999978E-2</v>
      </c>
      <c r="AE67" s="20">
        <v>1300.26</v>
      </c>
      <c r="AF67" s="76">
        <f t="shared" si="13"/>
        <v>79.018545014307733</v>
      </c>
      <c r="AG67" s="76">
        <f t="shared" si="7"/>
        <v>0.16000000000000003</v>
      </c>
      <c r="AH67" s="23">
        <v>0.04</v>
      </c>
      <c r="AI67" s="76">
        <f t="shared" si="8"/>
        <v>1.7467248908296944</v>
      </c>
      <c r="AJ67" s="76">
        <f t="shared" si="9"/>
        <v>0.35</v>
      </c>
      <c r="AK67" s="76"/>
      <c r="AL67" s="76"/>
      <c r="AM67" s="76"/>
      <c r="AN67" s="76"/>
      <c r="AO67" s="76"/>
      <c r="AP67" s="76"/>
      <c r="AQ67" s="76"/>
      <c r="AR67" s="76"/>
      <c r="AS67" s="76"/>
    </row>
    <row r="68" spans="1:45" x14ac:dyDescent="0.2">
      <c r="A68" s="74" t="s">
        <v>148</v>
      </c>
      <c r="B68" s="79" t="s">
        <v>153</v>
      </c>
      <c r="C68" s="23" t="s">
        <v>61</v>
      </c>
      <c r="D68" s="79" t="s">
        <v>154</v>
      </c>
      <c r="E68" s="75">
        <v>10201</v>
      </c>
      <c r="F68" s="79" t="s">
        <v>154</v>
      </c>
      <c r="G68" s="75">
        <v>10201</v>
      </c>
      <c r="H68" s="75"/>
      <c r="I68" s="76"/>
      <c r="J68" s="76"/>
      <c r="K68" s="76" t="str">
        <f t="shared" si="0"/>
        <v/>
      </c>
      <c r="L68" s="76" t="str">
        <f t="shared" si="1"/>
        <v/>
      </c>
      <c r="M68" s="76"/>
      <c r="N68" s="76" t="str">
        <f t="shared" si="2"/>
        <v/>
      </c>
      <c r="O68" s="76" t="str">
        <f t="shared" si="3"/>
        <v/>
      </c>
      <c r="P68" s="21"/>
      <c r="Q68" s="76"/>
      <c r="R68" s="76"/>
      <c r="S68" s="21"/>
      <c r="T68" s="76"/>
      <c r="U68" s="76"/>
      <c r="V68" s="20">
        <v>1.61</v>
      </c>
      <c r="W68" s="76">
        <f t="shared" si="10"/>
        <v>54.090909090909086</v>
      </c>
      <c r="X68" s="76" t="str">
        <f t="shared" si="11"/>
        <v>Alta</v>
      </c>
      <c r="Y68" s="25"/>
      <c r="Z68" s="76" t="str">
        <f t="shared" si="4"/>
        <v/>
      </c>
      <c r="AA68" s="76" t="str">
        <f t="shared" si="12"/>
        <v/>
      </c>
      <c r="AB68" s="20">
        <v>804.49</v>
      </c>
      <c r="AC68" s="76">
        <f t="shared" si="5"/>
        <v>68.041985273293676</v>
      </c>
      <c r="AD68" s="76">
        <f t="shared" si="6"/>
        <v>0.18999999999999995</v>
      </c>
      <c r="AE68" s="20">
        <v>631.5</v>
      </c>
      <c r="AF68" s="76">
        <f t="shared" si="13"/>
        <v>90.519067796610173</v>
      </c>
      <c r="AG68" s="76">
        <f t="shared" si="7"/>
        <v>0.61</v>
      </c>
      <c r="AH68" s="23">
        <v>0.01</v>
      </c>
      <c r="AI68" s="76">
        <f t="shared" si="8"/>
        <v>0.4366812227074236</v>
      </c>
      <c r="AJ68" s="76">
        <f t="shared" si="9"/>
        <v>7.0000000000000007E-2</v>
      </c>
      <c r="AK68" s="76"/>
      <c r="AL68" s="76"/>
      <c r="AM68" s="76"/>
      <c r="AN68" s="76"/>
      <c r="AO68" s="76"/>
      <c r="AP68" s="76"/>
      <c r="AQ68" s="76"/>
      <c r="AR68" s="76"/>
      <c r="AS68" s="76"/>
    </row>
    <row r="69" spans="1:45" x14ac:dyDescent="0.2">
      <c r="A69" s="74" t="s">
        <v>148</v>
      </c>
      <c r="B69" s="74" t="s">
        <v>155</v>
      </c>
      <c r="C69" s="23" t="s">
        <v>61</v>
      </c>
      <c r="D69" s="74" t="s">
        <v>155</v>
      </c>
      <c r="E69" s="75">
        <v>10301</v>
      </c>
      <c r="F69" s="74" t="s">
        <v>155</v>
      </c>
      <c r="G69" s="75">
        <v>10301</v>
      </c>
      <c r="H69" s="75"/>
      <c r="I69" s="76"/>
      <c r="J69" s="76"/>
      <c r="K69" s="76" t="str">
        <f t="shared" si="0"/>
        <v/>
      </c>
      <c r="L69" s="76" t="str">
        <f t="shared" si="1"/>
        <v/>
      </c>
      <c r="M69" s="76"/>
      <c r="N69" s="76" t="str">
        <f t="shared" si="2"/>
        <v/>
      </c>
      <c r="O69" s="76" t="str">
        <f t="shared" si="3"/>
        <v/>
      </c>
      <c r="P69" s="21"/>
      <c r="Q69" s="76"/>
      <c r="R69" s="76"/>
      <c r="S69" s="21"/>
      <c r="T69" s="76"/>
      <c r="U69" s="76"/>
      <c r="V69" s="20">
        <v>1.29</v>
      </c>
      <c r="W69" s="76">
        <f t="shared" si="10"/>
        <v>68.636363636363626</v>
      </c>
      <c r="X69" s="76" t="str">
        <f t="shared" si="11"/>
        <v>Media</v>
      </c>
      <c r="Y69" s="25">
        <v>7.01</v>
      </c>
      <c r="Z69" s="76">
        <f t="shared" si="4"/>
        <v>58.86150234741784</v>
      </c>
      <c r="AA69" s="76">
        <f t="shared" si="12"/>
        <v>5.0000000000000044E-2</v>
      </c>
      <c r="AB69" s="20">
        <v>787.44</v>
      </c>
      <c r="AC69" s="76">
        <f t="shared" si="5"/>
        <v>69.550941659586499</v>
      </c>
      <c r="AD69" s="76">
        <f t="shared" si="6"/>
        <v>0.22999999999999998</v>
      </c>
      <c r="AE69" s="20">
        <v>745.91</v>
      </c>
      <c r="AF69" s="76">
        <f t="shared" si="13"/>
        <v>88.551583480079259</v>
      </c>
      <c r="AG69" s="76">
        <f t="shared" si="7"/>
        <v>0.45999999999999996</v>
      </c>
      <c r="AH69" s="23">
        <v>0.05</v>
      </c>
      <c r="AI69" s="76">
        <f t="shared" si="8"/>
        <v>2.1834061135371177</v>
      </c>
      <c r="AJ69" s="76">
        <f t="shared" si="9"/>
        <v>0.41</v>
      </c>
      <c r="AK69" s="76"/>
      <c r="AL69" s="76"/>
      <c r="AM69" s="76"/>
      <c r="AN69" s="76"/>
      <c r="AO69" s="76"/>
      <c r="AP69" s="76"/>
      <c r="AQ69" s="76"/>
      <c r="AR69" s="76"/>
      <c r="AS69" s="76"/>
    </row>
    <row r="70" spans="1:45" x14ac:dyDescent="0.2">
      <c r="A70" s="74" t="s">
        <v>156</v>
      </c>
      <c r="B70" s="79" t="s">
        <v>157</v>
      </c>
      <c r="C70" s="23" t="s">
        <v>61</v>
      </c>
      <c r="D70" s="79" t="s">
        <v>157</v>
      </c>
      <c r="E70" s="75">
        <v>11101</v>
      </c>
      <c r="F70" s="79" t="s">
        <v>157</v>
      </c>
      <c r="G70" s="75">
        <v>11101</v>
      </c>
      <c r="H70" s="75"/>
      <c r="I70" s="76"/>
      <c r="J70" s="76"/>
      <c r="K70" s="76" t="str">
        <f t="shared" si="0"/>
        <v/>
      </c>
      <c r="L70" s="76" t="str">
        <f t="shared" si="1"/>
        <v/>
      </c>
      <c r="M70" s="76"/>
      <c r="N70" s="76" t="str">
        <f t="shared" si="2"/>
        <v/>
      </c>
      <c r="O70" s="76" t="str">
        <f t="shared" si="3"/>
        <v/>
      </c>
      <c r="P70" s="21"/>
      <c r="Q70" s="76"/>
      <c r="R70" s="76"/>
      <c r="S70" s="21"/>
      <c r="T70" s="76"/>
      <c r="U70" s="76"/>
      <c r="V70" s="20">
        <v>1.31</v>
      </c>
      <c r="W70" s="76">
        <f t="shared" si="10"/>
        <v>67.72727272727272</v>
      </c>
      <c r="X70" s="76" t="str">
        <f t="shared" si="11"/>
        <v>Media</v>
      </c>
      <c r="Y70" s="25"/>
      <c r="Z70" s="76" t="str">
        <f t="shared" si="4"/>
        <v/>
      </c>
      <c r="AA70" s="76" t="str">
        <f t="shared" si="12"/>
        <v/>
      </c>
      <c r="AB70" s="20">
        <v>763.34</v>
      </c>
      <c r="AC70" s="76">
        <f t="shared" si="5"/>
        <v>71.683836023789283</v>
      </c>
      <c r="AD70" s="76">
        <f t="shared" si="6"/>
        <v>0.30000000000000004</v>
      </c>
      <c r="AE70" s="20">
        <v>543.6</v>
      </c>
      <c r="AF70" s="76">
        <f t="shared" si="13"/>
        <v>92.030665309267008</v>
      </c>
      <c r="AG70" s="76">
        <f t="shared" si="7"/>
        <v>0.71</v>
      </c>
      <c r="AH70" s="23"/>
      <c r="AI70" s="76" t="str">
        <f t="shared" si="8"/>
        <v/>
      </c>
      <c r="AJ70" s="76" t="str">
        <f t="shared" si="9"/>
        <v/>
      </c>
      <c r="AK70" s="76"/>
      <c r="AL70" s="76"/>
      <c r="AM70" s="76"/>
      <c r="AN70" s="76"/>
      <c r="AO70" s="76"/>
      <c r="AP70" s="76"/>
      <c r="AQ70" s="76"/>
      <c r="AR70" s="76"/>
      <c r="AS70" s="76"/>
    </row>
    <row r="71" spans="1:45" x14ac:dyDescent="0.2">
      <c r="A71" s="74" t="s">
        <v>158</v>
      </c>
      <c r="B71" s="74" t="s">
        <v>158</v>
      </c>
      <c r="C71" s="23" t="s">
        <v>61</v>
      </c>
      <c r="D71" s="74" t="s">
        <v>159</v>
      </c>
      <c r="E71" s="75">
        <v>12101</v>
      </c>
      <c r="F71" s="80" t="s">
        <v>159</v>
      </c>
      <c r="G71" s="75">
        <v>12101</v>
      </c>
      <c r="H71" s="75"/>
      <c r="I71" s="76"/>
      <c r="J71" s="76"/>
      <c r="K71" s="76" t="str">
        <f t="shared" si="0"/>
        <v/>
      </c>
      <c r="L71" s="76" t="str">
        <f t="shared" si="1"/>
        <v/>
      </c>
      <c r="M71" s="76"/>
      <c r="N71" s="76" t="str">
        <f t="shared" si="2"/>
        <v/>
      </c>
      <c r="O71" s="76" t="str">
        <f t="shared" si="3"/>
        <v/>
      </c>
      <c r="P71" s="21"/>
      <c r="Q71" s="76"/>
      <c r="R71" s="76"/>
      <c r="S71" s="21"/>
      <c r="T71" s="76"/>
      <c r="U71" s="76"/>
      <c r="V71" s="20">
        <v>1.22</v>
      </c>
      <c r="W71" s="76">
        <f t="shared" si="10"/>
        <v>71.818181818181813</v>
      </c>
      <c r="X71" s="76" t="str">
        <f t="shared" si="11"/>
        <v>Media</v>
      </c>
      <c r="Y71" s="25">
        <v>1.0900000000000001</v>
      </c>
      <c r="Z71" s="76">
        <f t="shared" si="4"/>
        <v>93.603286384976528</v>
      </c>
      <c r="AA71" s="76">
        <f t="shared" si="12"/>
        <v>0.4</v>
      </c>
      <c r="AB71" s="20">
        <v>759.96</v>
      </c>
      <c r="AC71" s="76">
        <f t="shared" si="5"/>
        <v>71.982972245822694</v>
      </c>
      <c r="AD71" s="76">
        <f t="shared" si="6"/>
        <v>0.31000000000000005</v>
      </c>
      <c r="AE71" s="20">
        <v>963.27</v>
      </c>
      <c r="AF71" s="76">
        <f t="shared" si="13"/>
        <v>84.813690017609517</v>
      </c>
      <c r="AG71" s="76">
        <f t="shared" si="7"/>
        <v>0.25</v>
      </c>
      <c r="AH71" s="23"/>
      <c r="AI71" s="76" t="str">
        <f t="shared" si="8"/>
        <v/>
      </c>
      <c r="AJ71" s="76" t="str">
        <f t="shared" si="9"/>
        <v/>
      </c>
      <c r="AK71" s="76"/>
      <c r="AL71" s="76"/>
      <c r="AM71" s="76"/>
      <c r="AN71" s="76"/>
      <c r="AO71" s="76"/>
      <c r="AP71" s="76"/>
      <c r="AQ71" s="76"/>
      <c r="AR71" s="76"/>
      <c r="AS71" s="76"/>
    </row>
    <row r="72" spans="1:45" x14ac:dyDescent="0.2">
      <c r="A72" s="74" t="s">
        <v>160</v>
      </c>
      <c r="B72" s="74" t="s">
        <v>161</v>
      </c>
      <c r="C72" s="23" t="s">
        <v>162</v>
      </c>
      <c r="D72" s="74" t="s">
        <v>162</v>
      </c>
      <c r="E72" s="75">
        <v>13001</v>
      </c>
      <c r="F72" s="74" t="s">
        <v>161</v>
      </c>
      <c r="G72" s="75">
        <v>13101</v>
      </c>
      <c r="H72" s="75"/>
      <c r="I72" s="76"/>
      <c r="J72" s="76">
        <v>55.97</v>
      </c>
      <c r="K72" s="76">
        <f t="shared" ref="K72:K124" si="14">+IF(J72&lt;&gt;"",(J$127-J72)*100/(J$127-J$126),"")</f>
        <v>0</v>
      </c>
      <c r="L72" s="76">
        <f t="shared" ref="L72:L124" si="15">+IF(J72&lt;&gt;"",1-_xlfn.PERCENTRANK.EXC(J$8:J$124,J72,2),"")</f>
        <v>3.0000000000000027E-2</v>
      </c>
      <c r="M72" s="76">
        <v>40.869999999999997</v>
      </c>
      <c r="N72" s="76">
        <f t="shared" ref="N72:N124" si="16">+IF(M72&lt;&gt;"",(M$127-M72)*100/(M$127-M$126),"")</f>
        <v>17.093649085037683</v>
      </c>
      <c r="O72" s="76">
        <f t="shared" ref="O72:O124" si="17">+IF(M72&lt;&gt;"",1-_xlfn.PERCENTRANK.EXC(M$8:M$124,M72,2),"")</f>
        <v>9.9999999999999978E-2</v>
      </c>
      <c r="P72" s="21"/>
      <c r="Q72" s="76"/>
      <c r="R72" s="76"/>
      <c r="S72" s="21"/>
      <c r="T72" s="76"/>
      <c r="U72" s="76"/>
      <c r="V72" s="20">
        <v>1.23</v>
      </c>
      <c r="W72" s="76">
        <f t="shared" ref="W72:W124" si="18">+IF(V72&lt;&gt;"",(V$127-V72)*100/(V$127-V$126),"")</f>
        <v>71.36363636363636</v>
      </c>
      <c r="X72" s="76" t="str">
        <f t="shared" ref="X72:X124" si="19">+IF(AND(W72&lt;&gt;"",W72&gt;=X$6),"Nula",IF(AND(W72&lt;&gt;"",W72&lt;X$6,W72&gt;X$6-(_xlfn.STDEV.S(W$8:W$124)/2)),"Baja",IF(AND(W72&lt;&gt;"",W72&lt;X$6-(_xlfn.STDEV.S(W$8:W$124)/2),W72&gt;X$6-(_xlfn.STDEV.S(W$8:W$124))),"Media",IF(AND(W72&lt;&gt;"",W72&lt;X$6-(_xlfn.STDEV.S(W$8:W$124))),"Alta",""))))</f>
        <v>Media</v>
      </c>
      <c r="Y72" s="25">
        <v>0.02</v>
      </c>
      <c r="Z72" s="76">
        <f t="shared" ref="Z72:Z124" si="20">+IF(Y72&lt;&gt;"",(Y$127-Y72)*100/(Y$127-Y$126),"")</f>
        <v>99.882629107981231</v>
      </c>
      <c r="AA72" s="76">
        <f t="shared" ref="AA72:AA124" si="21">+IF(Y72&lt;&gt;"",1-_xlfn.PERCENTRANK.EXC(Y$8:Y$124,Y72,2),"")</f>
        <v>0.61</v>
      </c>
      <c r="AB72" s="20">
        <v>1090.97</v>
      </c>
      <c r="AC72" s="76">
        <f t="shared" ref="AC72:AC124" si="22">+IF(AB72&lt;&gt;"",(AB$127-AB72)*100/(AB$127-AB$126),"")</f>
        <v>42.687977909940514</v>
      </c>
      <c r="AD72" s="76">
        <f t="shared" ref="AD72:AD124" si="23">+IF(AB72&lt;&gt;"",1-_xlfn.PERCENTRANK.EXC(AB$8:AB$124,AB72,2),"")</f>
        <v>6.9999999999999951E-2</v>
      </c>
      <c r="AE72" s="20">
        <v>1853.48</v>
      </c>
      <c r="AF72" s="76">
        <f t="shared" ref="AF72:AF124" si="24">+IF(AE72&lt;&gt;"",(AE$127-AE72)*100/(AE$127-AE$126),"")</f>
        <v>69.504938917015195</v>
      </c>
      <c r="AG72" s="76">
        <f t="shared" ref="AG72:AG124" si="25">+IF(AE72&lt;&gt;"",1-_xlfn.PERCENTRANK.EXC(AE$8:AE$124,AE72,2),"")</f>
        <v>7.999999999999996E-2</v>
      </c>
      <c r="AH72" s="23">
        <v>0.01</v>
      </c>
      <c r="AI72" s="76">
        <f t="shared" ref="AI72:AI124" si="26">+IF(AH72&lt;&gt;"",(AH72-AH$126)*100/(AH$127-AH$126),"")</f>
        <v>0.4366812227074236</v>
      </c>
      <c r="AJ72" s="76">
        <f t="shared" ref="AJ72:AJ124" si="27">+IF(AH72&lt;&gt;"",_xlfn.PERCENTRANK.EXC(AH$8:AH$124,AH72,2),"")</f>
        <v>7.0000000000000007E-2</v>
      </c>
      <c r="AK72" s="76"/>
      <c r="AL72" s="76"/>
      <c r="AM72" s="76"/>
      <c r="AN72" s="76"/>
      <c r="AO72" s="76"/>
      <c r="AP72" s="76"/>
      <c r="AQ72" s="76"/>
      <c r="AR72" s="76"/>
      <c r="AS72" s="76"/>
    </row>
    <row r="73" spans="1:45" x14ac:dyDescent="0.2">
      <c r="A73" s="74" t="s">
        <v>160</v>
      </c>
      <c r="B73" s="74" t="s">
        <v>161</v>
      </c>
      <c r="C73" s="23" t="s">
        <v>162</v>
      </c>
      <c r="D73" s="74" t="s">
        <v>162</v>
      </c>
      <c r="E73" s="75">
        <v>13001</v>
      </c>
      <c r="F73" s="74" t="s">
        <v>163</v>
      </c>
      <c r="G73" s="75">
        <v>13102</v>
      </c>
      <c r="H73" s="75"/>
      <c r="I73" s="76"/>
      <c r="J73" s="76">
        <v>42.79</v>
      </c>
      <c r="K73" s="76">
        <f t="shared" si="14"/>
        <v>29.617977528089888</v>
      </c>
      <c r="L73" s="76">
        <f t="shared" si="15"/>
        <v>0.17000000000000004</v>
      </c>
      <c r="M73" s="76">
        <v>38.53</v>
      </c>
      <c r="N73" s="76">
        <f t="shared" si="16"/>
        <v>22.131324004305704</v>
      </c>
      <c r="O73" s="76">
        <f t="shared" si="17"/>
        <v>0.12</v>
      </c>
      <c r="P73" s="21"/>
      <c r="Q73" s="76"/>
      <c r="R73" s="76"/>
      <c r="S73" s="21"/>
      <c r="T73" s="76"/>
      <c r="U73" s="76"/>
      <c r="V73" s="20">
        <v>1.38</v>
      </c>
      <c r="W73" s="76">
        <f t="shared" si="18"/>
        <v>64.545454545454547</v>
      </c>
      <c r="X73" s="76" t="str">
        <f t="shared" si="19"/>
        <v>Alta</v>
      </c>
      <c r="Y73" s="25">
        <v>0</v>
      </c>
      <c r="Z73" s="76">
        <f t="shared" si="20"/>
        <v>100</v>
      </c>
      <c r="AA73" s="76">
        <f t="shared" si="21"/>
        <v>0.99</v>
      </c>
      <c r="AB73" s="20">
        <v>710.41</v>
      </c>
      <c r="AC73" s="76">
        <f t="shared" si="22"/>
        <v>76.368238459359944</v>
      </c>
      <c r="AD73" s="76">
        <f t="shared" si="23"/>
        <v>0.45999999999999996</v>
      </c>
      <c r="AE73" s="20">
        <v>1426.67</v>
      </c>
      <c r="AF73" s="76">
        <f t="shared" si="24"/>
        <v>76.844699262601807</v>
      </c>
      <c r="AG73" s="76">
        <f t="shared" si="25"/>
        <v>0.13</v>
      </c>
      <c r="AH73" s="23">
        <v>0.24</v>
      </c>
      <c r="AI73" s="76">
        <f t="shared" si="26"/>
        <v>10.480349344978166</v>
      </c>
      <c r="AJ73" s="76">
        <f t="shared" si="27"/>
        <v>0.83</v>
      </c>
      <c r="AK73" s="76"/>
      <c r="AL73" s="76"/>
      <c r="AM73" s="76"/>
      <c r="AN73" s="76"/>
      <c r="AO73" s="76"/>
      <c r="AP73" s="76"/>
      <c r="AQ73" s="76"/>
      <c r="AR73" s="76"/>
      <c r="AS73" s="76"/>
    </row>
    <row r="74" spans="1:45" x14ac:dyDescent="0.2">
      <c r="A74" s="74" t="s">
        <v>160</v>
      </c>
      <c r="B74" s="74" t="s">
        <v>161</v>
      </c>
      <c r="C74" s="23" t="s">
        <v>162</v>
      </c>
      <c r="D74" s="74" t="s">
        <v>162</v>
      </c>
      <c r="E74" s="75">
        <v>13001</v>
      </c>
      <c r="F74" s="74" t="s">
        <v>164</v>
      </c>
      <c r="G74" s="75">
        <v>13103</v>
      </c>
      <c r="H74" s="75"/>
      <c r="I74" s="76"/>
      <c r="J74" s="76">
        <v>14.85</v>
      </c>
      <c r="K74" s="76">
        <f t="shared" si="14"/>
        <v>92.404494382022477</v>
      </c>
      <c r="L74" s="76">
        <f t="shared" si="15"/>
        <v>0.94</v>
      </c>
      <c r="M74" s="76">
        <v>13.11</v>
      </c>
      <c r="N74" s="76">
        <f t="shared" si="16"/>
        <v>76.856835306781491</v>
      </c>
      <c r="O74" s="76">
        <f t="shared" si="17"/>
        <v>0.72</v>
      </c>
      <c r="P74" s="21"/>
      <c r="Q74" s="76"/>
      <c r="R74" s="76"/>
      <c r="S74" s="21"/>
      <c r="T74" s="76"/>
      <c r="U74" s="76"/>
      <c r="V74" s="20">
        <v>1.33</v>
      </c>
      <c r="W74" s="76">
        <f t="shared" si="18"/>
        <v>66.818181818181813</v>
      </c>
      <c r="X74" s="76" t="str">
        <f t="shared" si="19"/>
        <v>Media</v>
      </c>
      <c r="Y74" s="25"/>
      <c r="Z74" s="76" t="str">
        <f t="shared" si="20"/>
        <v/>
      </c>
      <c r="AA74" s="76" t="str">
        <f t="shared" si="21"/>
        <v/>
      </c>
      <c r="AB74" s="20">
        <v>627.73</v>
      </c>
      <c r="AC74" s="76">
        <f t="shared" si="22"/>
        <v>83.685570659869725</v>
      </c>
      <c r="AD74" s="76">
        <f t="shared" si="23"/>
        <v>0.79</v>
      </c>
      <c r="AE74" s="20">
        <v>80.180000000000007</v>
      </c>
      <c r="AF74" s="76">
        <f t="shared" si="24"/>
        <v>100</v>
      </c>
      <c r="AG74" s="76">
        <f t="shared" si="25"/>
        <v>1</v>
      </c>
      <c r="AH74" s="23"/>
      <c r="AI74" s="76" t="str">
        <f t="shared" si="26"/>
        <v/>
      </c>
      <c r="AJ74" s="76" t="str">
        <f t="shared" si="27"/>
        <v/>
      </c>
      <c r="AK74" s="76"/>
      <c r="AL74" s="76"/>
      <c r="AM74" s="76"/>
      <c r="AN74" s="76"/>
      <c r="AO74" s="76"/>
      <c r="AP74" s="76"/>
      <c r="AQ74" s="76"/>
      <c r="AR74" s="76"/>
      <c r="AS74" s="76"/>
    </row>
    <row r="75" spans="1:45" x14ac:dyDescent="0.2">
      <c r="A75" s="74" t="s">
        <v>160</v>
      </c>
      <c r="B75" s="74" t="s">
        <v>161</v>
      </c>
      <c r="C75" s="23" t="s">
        <v>162</v>
      </c>
      <c r="D75" s="74" t="s">
        <v>162</v>
      </c>
      <c r="E75" s="75">
        <v>13001</v>
      </c>
      <c r="F75" s="74" t="s">
        <v>165</v>
      </c>
      <c r="G75" s="75">
        <v>13104</v>
      </c>
      <c r="H75" s="75"/>
      <c r="I75" s="76"/>
      <c r="J75" s="76">
        <v>41.31</v>
      </c>
      <c r="K75" s="76">
        <f t="shared" si="14"/>
        <v>32.94382022471909</v>
      </c>
      <c r="L75" s="76">
        <f t="shared" si="15"/>
        <v>0.20999999999999996</v>
      </c>
      <c r="M75" s="76">
        <v>24.1</v>
      </c>
      <c r="N75" s="76">
        <f t="shared" si="16"/>
        <v>53.196986006458552</v>
      </c>
      <c r="O75" s="76">
        <f t="shared" si="17"/>
        <v>0.36</v>
      </c>
      <c r="P75" s="21"/>
      <c r="Q75" s="76"/>
      <c r="R75" s="76"/>
      <c r="S75" s="21"/>
      <c r="T75" s="76"/>
      <c r="U75" s="76"/>
      <c r="V75" s="20">
        <v>1.33</v>
      </c>
      <c r="W75" s="76">
        <f t="shared" si="18"/>
        <v>66.818181818181813</v>
      </c>
      <c r="X75" s="76" t="str">
        <f t="shared" si="19"/>
        <v>Media</v>
      </c>
      <c r="Y75" s="25"/>
      <c r="Z75" s="76" t="str">
        <f t="shared" si="20"/>
        <v/>
      </c>
      <c r="AA75" s="76" t="str">
        <f t="shared" si="21"/>
        <v/>
      </c>
      <c r="AB75" s="20">
        <v>695.72</v>
      </c>
      <c r="AC75" s="76">
        <f t="shared" si="22"/>
        <v>77.668330501274411</v>
      </c>
      <c r="AD75" s="76">
        <f t="shared" si="23"/>
        <v>0.56000000000000005</v>
      </c>
      <c r="AE75" s="20">
        <v>407.81</v>
      </c>
      <c r="AF75" s="76">
        <f t="shared" si="24"/>
        <v>94.365816916134719</v>
      </c>
      <c r="AG75" s="76">
        <f t="shared" si="25"/>
        <v>0.78</v>
      </c>
      <c r="AH75" s="23"/>
      <c r="AI75" s="76" t="str">
        <f t="shared" si="26"/>
        <v/>
      </c>
      <c r="AJ75" s="76" t="str">
        <f t="shared" si="27"/>
        <v/>
      </c>
      <c r="AK75" s="76"/>
      <c r="AL75" s="76"/>
      <c r="AM75" s="76"/>
      <c r="AN75" s="76"/>
      <c r="AO75" s="76"/>
      <c r="AP75" s="76"/>
      <c r="AQ75" s="76"/>
      <c r="AR75" s="76"/>
      <c r="AS75" s="76"/>
    </row>
    <row r="76" spans="1:45" x14ac:dyDescent="0.2">
      <c r="A76" s="74" t="s">
        <v>160</v>
      </c>
      <c r="B76" s="74" t="s">
        <v>161</v>
      </c>
      <c r="C76" s="23" t="s">
        <v>162</v>
      </c>
      <c r="D76" s="74" t="s">
        <v>162</v>
      </c>
      <c r="E76" s="75">
        <v>13001</v>
      </c>
      <c r="F76" s="74" t="s">
        <v>166</v>
      </c>
      <c r="G76" s="75">
        <v>13105</v>
      </c>
      <c r="H76" s="75"/>
      <c r="I76" s="76"/>
      <c r="J76" s="76">
        <v>16.489999999999998</v>
      </c>
      <c r="K76" s="76">
        <f t="shared" si="14"/>
        <v>88.719101123595522</v>
      </c>
      <c r="L76" s="76">
        <f t="shared" si="15"/>
        <v>0.87</v>
      </c>
      <c r="M76" s="76">
        <v>10.89</v>
      </c>
      <c r="N76" s="76">
        <f t="shared" si="16"/>
        <v>81.636167922497307</v>
      </c>
      <c r="O76" s="76">
        <f t="shared" si="17"/>
        <v>0.79</v>
      </c>
      <c r="P76" s="21"/>
      <c r="Q76" s="76"/>
      <c r="R76" s="76"/>
      <c r="S76" s="21"/>
      <c r="T76" s="76"/>
      <c r="U76" s="76"/>
      <c r="V76" s="20">
        <v>1.31</v>
      </c>
      <c r="W76" s="76">
        <f t="shared" si="18"/>
        <v>67.72727272727272</v>
      </c>
      <c r="X76" s="76" t="str">
        <f t="shared" si="19"/>
        <v>Media</v>
      </c>
      <c r="Y76" s="25"/>
      <c r="Z76" s="76" t="str">
        <f t="shared" si="20"/>
        <v/>
      </c>
      <c r="AA76" s="76" t="str">
        <f t="shared" si="21"/>
        <v/>
      </c>
      <c r="AB76" s="20">
        <v>624.37</v>
      </c>
      <c r="AC76" s="76">
        <f t="shared" si="22"/>
        <v>83.982936845086371</v>
      </c>
      <c r="AD76" s="76">
        <f t="shared" si="23"/>
        <v>0.82000000000000006</v>
      </c>
      <c r="AE76" s="20">
        <v>166.6</v>
      </c>
      <c r="AF76" s="76">
        <f t="shared" si="24"/>
        <v>98.513853731014748</v>
      </c>
      <c r="AG76" s="76">
        <f t="shared" si="25"/>
        <v>0.98</v>
      </c>
      <c r="AH76" s="23"/>
      <c r="AI76" s="76" t="str">
        <f t="shared" si="26"/>
        <v/>
      </c>
      <c r="AJ76" s="76" t="str">
        <f t="shared" si="27"/>
        <v/>
      </c>
      <c r="AK76" s="76"/>
      <c r="AL76" s="76"/>
      <c r="AM76" s="76"/>
      <c r="AN76" s="76"/>
      <c r="AO76" s="76"/>
      <c r="AP76" s="76"/>
      <c r="AQ76" s="76"/>
      <c r="AR76" s="76"/>
      <c r="AS76" s="76"/>
    </row>
    <row r="77" spans="1:45" x14ac:dyDescent="0.2">
      <c r="A77" s="74" t="s">
        <v>160</v>
      </c>
      <c r="B77" s="74" t="s">
        <v>161</v>
      </c>
      <c r="C77" s="23" t="s">
        <v>162</v>
      </c>
      <c r="D77" s="74" t="s">
        <v>162</v>
      </c>
      <c r="E77" s="75">
        <v>13001</v>
      </c>
      <c r="F77" s="74" t="s">
        <v>167</v>
      </c>
      <c r="G77" s="75">
        <v>13106</v>
      </c>
      <c r="H77" s="75"/>
      <c r="I77" s="76"/>
      <c r="J77" s="76">
        <v>34.35</v>
      </c>
      <c r="K77" s="76">
        <f t="shared" si="14"/>
        <v>48.584269662921336</v>
      </c>
      <c r="L77" s="76">
        <f t="shared" si="15"/>
        <v>0.4</v>
      </c>
      <c r="M77" s="76">
        <v>30.44</v>
      </c>
      <c r="N77" s="76">
        <f t="shared" si="16"/>
        <v>39.547900968783637</v>
      </c>
      <c r="O77" s="76">
        <f t="shared" si="17"/>
        <v>0.21999999999999997</v>
      </c>
      <c r="P77" s="21"/>
      <c r="Q77" s="76"/>
      <c r="R77" s="76"/>
      <c r="S77" s="21"/>
      <c r="T77" s="76"/>
      <c r="U77" s="76"/>
      <c r="V77" s="20">
        <v>1.2</v>
      </c>
      <c r="W77" s="76">
        <f t="shared" si="18"/>
        <v>72.727272727272734</v>
      </c>
      <c r="X77" s="76" t="str">
        <f t="shared" si="19"/>
        <v>Media</v>
      </c>
      <c r="Y77" s="25">
        <v>1.68</v>
      </c>
      <c r="Z77" s="76">
        <f t="shared" si="20"/>
        <v>90.140845070422543</v>
      </c>
      <c r="AA77" s="76">
        <f t="shared" si="21"/>
        <v>0.31000000000000005</v>
      </c>
      <c r="AB77" s="20">
        <v>756.08</v>
      </c>
      <c r="AC77" s="76">
        <f t="shared" si="22"/>
        <v>72.326359388275264</v>
      </c>
      <c r="AD77" s="76">
        <f t="shared" si="23"/>
        <v>0.33999999999999997</v>
      </c>
      <c r="AE77" s="20">
        <v>775.68</v>
      </c>
      <c r="AF77" s="76">
        <f t="shared" si="24"/>
        <v>88.039635152982612</v>
      </c>
      <c r="AG77" s="76">
        <f t="shared" si="25"/>
        <v>0.41000000000000003</v>
      </c>
      <c r="AH77" s="23">
        <v>0.01</v>
      </c>
      <c r="AI77" s="76">
        <f t="shared" si="26"/>
        <v>0.4366812227074236</v>
      </c>
      <c r="AJ77" s="76">
        <f t="shared" si="27"/>
        <v>7.0000000000000007E-2</v>
      </c>
      <c r="AK77" s="76"/>
      <c r="AL77" s="76"/>
      <c r="AM77" s="76"/>
      <c r="AN77" s="76"/>
      <c r="AO77" s="76"/>
      <c r="AP77" s="76"/>
      <c r="AQ77" s="76"/>
      <c r="AR77" s="76"/>
      <c r="AS77" s="76"/>
    </row>
    <row r="78" spans="1:45" x14ac:dyDescent="0.2">
      <c r="A78" s="74" t="s">
        <v>160</v>
      </c>
      <c r="B78" s="74" t="s">
        <v>161</v>
      </c>
      <c r="C78" s="23" t="s">
        <v>162</v>
      </c>
      <c r="D78" s="74" t="s">
        <v>162</v>
      </c>
      <c r="E78" s="75">
        <v>13001</v>
      </c>
      <c r="F78" s="74" t="s">
        <v>168</v>
      </c>
      <c r="G78" s="75">
        <v>13107</v>
      </c>
      <c r="H78" s="75"/>
      <c r="I78" s="76"/>
      <c r="J78" s="76">
        <v>24.15</v>
      </c>
      <c r="K78" s="76">
        <f t="shared" si="14"/>
        <v>71.50561797752809</v>
      </c>
      <c r="L78" s="76">
        <f t="shared" si="15"/>
        <v>0.67999999999999994</v>
      </c>
      <c r="M78" s="76">
        <v>12.37</v>
      </c>
      <c r="N78" s="76">
        <f t="shared" si="16"/>
        <v>78.449946178686758</v>
      </c>
      <c r="O78" s="76">
        <f t="shared" si="17"/>
        <v>0.77</v>
      </c>
      <c r="P78" s="21"/>
      <c r="Q78" s="76"/>
      <c r="R78" s="76"/>
      <c r="S78" s="21"/>
      <c r="T78" s="76"/>
      <c r="U78" s="76"/>
      <c r="V78" s="20">
        <v>1.37</v>
      </c>
      <c r="W78" s="76">
        <f t="shared" si="18"/>
        <v>65</v>
      </c>
      <c r="X78" s="76" t="str">
        <f t="shared" si="19"/>
        <v>Alta</v>
      </c>
      <c r="Y78" s="25">
        <v>0</v>
      </c>
      <c r="Z78" s="76">
        <f t="shared" si="20"/>
        <v>100</v>
      </c>
      <c r="AA78" s="76">
        <f t="shared" si="21"/>
        <v>0.99</v>
      </c>
      <c r="AB78" s="20">
        <v>842.7</v>
      </c>
      <c r="AC78" s="76">
        <f t="shared" si="22"/>
        <v>64.660329934862631</v>
      </c>
      <c r="AD78" s="76">
        <f t="shared" si="23"/>
        <v>0.16000000000000003</v>
      </c>
      <c r="AE78" s="20">
        <v>1397.71</v>
      </c>
      <c r="AF78" s="76">
        <f t="shared" si="24"/>
        <v>77.342718192824123</v>
      </c>
      <c r="AG78" s="76">
        <f t="shared" si="25"/>
        <v>0.14000000000000001</v>
      </c>
      <c r="AH78" s="23">
        <v>0.15</v>
      </c>
      <c r="AI78" s="76">
        <f t="shared" si="26"/>
        <v>6.5502183406113534</v>
      </c>
      <c r="AJ78" s="76">
        <f t="shared" si="27"/>
        <v>0.7</v>
      </c>
      <c r="AK78" s="76"/>
      <c r="AL78" s="76"/>
      <c r="AM78" s="76"/>
      <c r="AN78" s="76"/>
      <c r="AO78" s="76"/>
      <c r="AP78" s="76"/>
      <c r="AQ78" s="76"/>
      <c r="AR78" s="76"/>
      <c r="AS78" s="76"/>
    </row>
    <row r="79" spans="1:45" x14ac:dyDescent="0.2">
      <c r="A79" s="74" t="s">
        <v>160</v>
      </c>
      <c r="B79" s="74" t="s">
        <v>161</v>
      </c>
      <c r="C79" s="23" t="s">
        <v>162</v>
      </c>
      <c r="D79" s="74" t="s">
        <v>162</v>
      </c>
      <c r="E79" s="75">
        <v>13001</v>
      </c>
      <c r="F79" s="74" t="s">
        <v>169</v>
      </c>
      <c r="G79" s="75">
        <v>13108</v>
      </c>
      <c r="H79" s="75"/>
      <c r="I79" s="76"/>
      <c r="J79" s="76">
        <v>53.05</v>
      </c>
      <c r="K79" s="76">
        <f t="shared" si="14"/>
        <v>6.5617977528089924</v>
      </c>
      <c r="L79" s="76">
        <f t="shared" si="15"/>
        <v>6.9999999999999951E-2</v>
      </c>
      <c r="M79" s="76">
        <v>29.83</v>
      </c>
      <c r="N79" s="76">
        <f t="shared" si="16"/>
        <v>40.861141011840694</v>
      </c>
      <c r="O79" s="76">
        <f t="shared" si="17"/>
        <v>0.24</v>
      </c>
      <c r="P79" s="21"/>
      <c r="Q79" s="76"/>
      <c r="R79" s="76"/>
      <c r="S79" s="12"/>
      <c r="T79" s="76"/>
      <c r="U79" s="76"/>
      <c r="V79" s="20">
        <v>1.1599999999999999</v>
      </c>
      <c r="W79" s="76">
        <f t="shared" si="18"/>
        <v>74.545454545454561</v>
      </c>
      <c r="X79" s="76" t="str">
        <f t="shared" si="19"/>
        <v>Baja</v>
      </c>
      <c r="Y79" s="25"/>
      <c r="Z79" s="76" t="str">
        <f t="shared" si="20"/>
        <v/>
      </c>
      <c r="AA79" s="76" t="str">
        <f t="shared" si="21"/>
        <v/>
      </c>
      <c r="AB79" s="20">
        <v>775.39</v>
      </c>
      <c r="AC79" s="76">
        <f t="shared" si="22"/>
        <v>70.617388841687898</v>
      </c>
      <c r="AD79" s="76">
        <f t="shared" si="23"/>
        <v>0.27</v>
      </c>
      <c r="AE79" s="20">
        <v>857.35</v>
      </c>
      <c r="AF79" s="76">
        <f t="shared" si="24"/>
        <v>86.635173618754123</v>
      </c>
      <c r="AG79" s="76">
        <f t="shared" si="25"/>
        <v>0.31000000000000005</v>
      </c>
      <c r="AH79" s="23">
        <v>0.03</v>
      </c>
      <c r="AI79" s="76">
        <f t="shared" si="26"/>
        <v>1.3100436681222707</v>
      </c>
      <c r="AJ79" s="76">
        <f t="shared" si="27"/>
        <v>0.28000000000000003</v>
      </c>
      <c r="AK79" s="76"/>
      <c r="AL79" s="76"/>
      <c r="AM79" s="76"/>
      <c r="AN79" s="76"/>
      <c r="AO79" s="76"/>
      <c r="AP79" s="76"/>
      <c r="AQ79" s="76"/>
      <c r="AR79" s="76"/>
      <c r="AS79" s="76"/>
    </row>
    <row r="80" spans="1:45" x14ac:dyDescent="0.2">
      <c r="A80" s="74" t="s">
        <v>160</v>
      </c>
      <c r="B80" s="74" t="s">
        <v>161</v>
      </c>
      <c r="C80" s="23" t="s">
        <v>162</v>
      </c>
      <c r="D80" s="74" t="s">
        <v>162</v>
      </c>
      <c r="E80" s="75">
        <v>13001</v>
      </c>
      <c r="F80" s="74" t="s">
        <v>170</v>
      </c>
      <c r="G80" s="75">
        <v>13109</v>
      </c>
      <c r="H80" s="75"/>
      <c r="I80" s="76"/>
      <c r="J80" s="76">
        <v>42.41</v>
      </c>
      <c r="K80" s="76">
        <f t="shared" si="14"/>
        <v>30.471910112359556</v>
      </c>
      <c r="L80" s="76">
        <f t="shared" si="15"/>
        <v>0.18999999999999995</v>
      </c>
      <c r="M80" s="76">
        <v>45.33</v>
      </c>
      <c r="N80" s="76">
        <f t="shared" si="16"/>
        <v>7.4919268030140014</v>
      </c>
      <c r="O80" s="76">
        <f t="shared" si="17"/>
        <v>5.0000000000000044E-2</v>
      </c>
      <c r="P80" s="21"/>
      <c r="Q80" s="76"/>
      <c r="R80" s="76"/>
      <c r="S80" s="21"/>
      <c r="T80" s="76"/>
      <c r="U80" s="76"/>
      <c r="V80" s="20">
        <v>1.28</v>
      </c>
      <c r="W80" s="76">
        <f t="shared" si="18"/>
        <v>69.090909090909079</v>
      </c>
      <c r="X80" s="76" t="str">
        <f t="shared" si="19"/>
        <v>Media</v>
      </c>
      <c r="Y80" s="25"/>
      <c r="Z80" s="76" t="str">
        <f t="shared" si="20"/>
        <v/>
      </c>
      <c r="AA80" s="76" t="str">
        <f t="shared" si="21"/>
        <v/>
      </c>
      <c r="AB80" s="20">
        <v>836.6</v>
      </c>
      <c r="AC80" s="76">
        <f t="shared" si="22"/>
        <v>65.2001911639762</v>
      </c>
      <c r="AD80" s="76">
        <f t="shared" si="23"/>
        <v>0.17000000000000004</v>
      </c>
      <c r="AE80" s="20">
        <v>442.61</v>
      </c>
      <c r="AF80" s="76">
        <f t="shared" si="24"/>
        <v>93.767368754127233</v>
      </c>
      <c r="AG80" s="76">
        <f t="shared" si="25"/>
        <v>0.76</v>
      </c>
      <c r="AH80" s="23">
        <v>0.01</v>
      </c>
      <c r="AI80" s="76">
        <f t="shared" si="26"/>
        <v>0.4366812227074236</v>
      </c>
      <c r="AJ80" s="76">
        <f t="shared" si="27"/>
        <v>7.0000000000000007E-2</v>
      </c>
      <c r="AK80" s="76"/>
      <c r="AL80" s="76"/>
      <c r="AM80" s="76"/>
      <c r="AN80" s="76"/>
      <c r="AO80" s="76"/>
      <c r="AP80" s="76"/>
      <c r="AQ80" s="76"/>
      <c r="AR80" s="76"/>
      <c r="AS80" s="76"/>
    </row>
    <row r="81" spans="1:45" x14ac:dyDescent="0.2">
      <c r="A81" s="74" t="s">
        <v>160</v>
      </c>
      <c r="B81" s="74" t="s">
        <v>161</v>
      </c>
      <c r="C81" s="23" t="s">
        <v>162</v>
      </c>
      <c r="D81" s="74" t="s">
        <v>162</v>
      </c>
      <c r="E81" s="75">
        <v>13001</v>
      </c>
      <c r="F81" s="74" t="s">
        <v>171</v>
      </c>
      <c r="G81" s="75">
        <v>13110</v>
      </c>
      <c r="H81" s="75"/>
      <c r="I81" s="76"/>
      <c r="J81" s="76">
        <v>30.31</v>
      </c>
      <c r="K81" s="76">
        <f t="shared" si="14"/>
        <v>57.662921348314605</v>
      </c>
      <c r="L81" s="76">
        <f t="shared" si="15"/>
        <v>0.42000000000000004</v>
      </c>
      <c r="M81" s="76">
        <v>26.96</v>
      </c>
      <c r="N81" s="76">
        <f t="shared" si="16"/>
        <v>47.039827771797626</v>
      </c>
      <c r="O81" s="76">
        <f t="shared" si="17"/>
        <v>0.31000000000000005</v>
      </c>
      <c r="P81" s="21"/>
      <c r="Q81" s="76"/>
      <c r="R81" s="76"/>
      <c r="S81" s="21"/>
      <c r="T81" s="76"/>
      <c r="U81" s="76"/>
      <c r="V81" s="20">
        <v>1.37</v>
      </c>
      <c r="W81" s="76">
        <f t="shared" si="18"/>
        <v>65</v>
      </c>
      <c r="X81" s="76" t="str">
        <f t="shared" si="19"/>
        <v>Alta</v>
      </c>
      <c r="Y81" s="25">
        <v>0.54</v>
      </c>
      <c r="Z81" s="76">
        <f t="shared" si="20"/>
        <v>96.83098591549296</v>
      </c>
      <c r="AA81" s="76">
        <f t="shared" si="21"/>
        <v>0.53</v>
      </c>
      <c r="AB81" s="20">
        <v>800.22</v>
      </c>
      <c r="AC81" s="76">
        <f t="shared" si="22"/>
        <v>68.419888133673169</v>
      </c>
      <c r="AD81" s="76">
        <f t="shared" si="23"/>
        <v>0.20999999999999996</v>
      </c>
      <c r="AE81" s="20">
        <v>318.62</v>
      </c>
      <c r="AF81" s="76">
        <f t="shared" si="24"/>
        <v>95.899598283072862</v>
      </c>
      <c r="AG81" s="76">
        <f t="shared" si="25"/>
        <v>0.86</v>
      </c>
      <c r="AH81" s="23">
        <v>0.01</v>
      </c>
      <c r="AI81" s="76">
        <f t="shared" si="26"/>
        <v>0.4366812227074236</v>
      </c>
      <c r="AJ81" s="76">
        <f t="shared" si="27"/>
        <v>7.0000000000000007E-2</v>
      </c>
      <c r="AK81" s="76"/>
      <c r="AL81" s="76"/>
      <c r="AM81" s="76"/>
      <c r="AN81" s="76"/>
      <c r="AO81" s="76"/>
      <c r="AP81" s="76"/>
      <c r="AQ81" s="76"/>
      <c r="AR81" s="76"/>
      <c r="AS81" s="76"/>
    </row>
    <row r="82" spans="1:45" x14ac:dyDescent="0.2">
      <c r="A82" s="74" t="s">
        <v>160</v>
      </c>
      <c r="B82" s="74" t="s">
        <v>161</v>
      </c>
      <c r="C82" s="23" t="s">
        <v>162</v>
      </c>
      <c r="D82" s="74" t="s">
        <v>162</v>
      </c>
      <c r="E82" s="75">
        <v>13001</v>
      </c>
      <c r="F82" s="74" t="s">
        <v>172</v>
      </c>
      <c r="G82" s="75">
        <v>13111</v>
      </c>
      <c r="H82" s="75"/>
      <c r="I82" s="76"/>
      <c r="J82" s="76">
        <v>29.26</v>
      </c>
      <c r="K82" s="76">
        <f t="shared" si="14"/>
        <v>60.022471910112351</v>
      </c>
      <c r="L82" s="76">
        <f t="shared" si="15"/>
        <v>0.47</v>
      </c>
      <c r="M82" s="76">
        <v>32.869999999999997</v>
      </c>
      <c r="N82" s="76">
        <f t="shared" si="16"/>
        <v>34.316469321851464</v>
      </c>
      <c r="O82" s="76">
        <f t="shared" si="17"/>
        <v>0.17000000000000004</v>
      </c>
      <c r="P82" s="21"/>
      <c r="Q82" s="76"/>
      <c r="R82" s="76"/>
      <c r="S82" s="21"/>
      <c r="T82" s="76"/>
      <c r="U82" s="76"/>
      <c r="V82" s="20">
        <v>1.52</v>
      </c>
      <c r="W82" s="76">
        <f t="shared" si="18"/>
        <v>58.18181818181818</v>
      </c>
      <c r="X82" s="76" t="str">
        <f t="shared" si="19"/>
        <v>Alta</v>
      </c>
      <c r="Y82" s="25">
        <v>0.65</v>
      </c>
      <c r="Z82" s="76">
        <f t="shared" si="20"/>
        <v>96.185446009389679</v>
      </c>
      <c r="AA82" s="76">
        <f t="shared" si="21"/>
        <v>0.5</v>
      </c>
      <c r="AB82" s="20">
        <v>671.36</v>
      </c>
      <c r="AC82" s="76">
        <f t="shared" si="22"/>
        <v>79.824235344095158</v>
      </c>
      <c r="AD82" s="76">
        <f t="shared" si="23"/>
        <v>0.66999999999999993</v>
      </c>
      <c r="AE82" s="20">
        <v>267.33</v>
      </c>
      <c r="AF82" s="76">
        <f t="shared" si="24"/>
        <v>96.781621450583316</v>
      </c>
      <c r="AG82" s="76">
        <f t="shared" si="25"/>
        <v>0.89</v>
      </c>
      <c r="AH82" s="23"/>
      <c r="AI82" s="76" t="str">
        <f t="shared" si="26"/>
        <v/>
      </c>
      <c r="AJ82" s="76" t="str">
        <f t="shared" si="27"/>
        <v/>
      </c>
      <c r="AK82" s="76"/>
      <c r="AL82" s="76"/>
      <c r="AM82" s="76"/>
      <c r="AN82" s="76"/>
      <c r="AO82" s="76"/>
      <c r="AP82" s="76"/>
      <c r="AQ82" s="76"/>
      <c r="AR82" s="76"/>
      <c r="AS82" s="76"/>
    </row>
    <row r="83" spans="1:45" x14ac:dyDescent="0.2">
      <c r="A83" s="74" t="s">
        <v>160</v>
      </c>
      <c r="B83" s="74" t="s">
        <v>161</v>
      </c>
      <c r="C83" s="23" t="s">
        <v>162</v>
      </c>
      <c r="D83" s="74" t="s">
        <v>162</v>
      </c>
      <c r="E83" s="75">
        <v>13001</v>
      </c>
      <c r="F83" s="74" t="s">
        <v>173</v>
      </c>
      <c r="G83" s="75">
        <v>13112</v>
      </c>
      <c r="H83" s="75"/>
      <c r="I83" s="76"/>
      <c r="J83" s="76">
        <v>18.71</v>
      </c>
      <c r="K83" s="76">
        <f t="shared" si="14"/>
        <v>83.730337078651687</v>
      </c>
      <c r="L83" s="76">
        <f t="shared" si="15"/>
        <v>0.8</v>
      </c>
      <c r="M83" s="76">
        <v>12.53</v>
      </c>
      <c r="N83" s="76">
        <f t="shared" si="16"/>
        <v>78.105489773950481</v>
      </c>
      <c r="O83" s="76">
        <f t="shared" si="17"/>
        <v>0.74</v>
      </c>
      <c r="P83" s="21"/>
      <c r="Q83" s="76"/>
      <c r="R83" s="76"/>
      <c r="S83" s="21"/>
      <c r="T83" s="76"/>
      <c r="U83" s="76"/>
      <c r="V83" s="20">
        <v>1.5</v>
      </c>
      <c r="W83" s="76">
        <f t="shared" si="18"/>
        <v>59.090909090909086</v>
      </c>
      <c r="X83" s="76" t="str">
        <f t="shared" si="19"/>
        <v>Alta</v>
      </c>
      <c r="Y83" s="25">
        <v>4.1399999999999997</v>
      </c>
      <c r="Z83" s="76">
        <f t="shared" si="20"/>
        <v>75.704225352112672</v>
      </c>
      <c r="AA83" s="76">
        <f t="shared" si="21"/>
        <v>0.13</v>
      </c>
      <c r="AB83" s="20">
        <v>567.02</v>
      </c>
      <c r="AC83" s="76">
        <f t="shared" si="22"/>
        <v>89.058517417162278</v>
      </c>
      <c r="AD83" s="76">
        <f t="shared" si="23"/>
        <v>0.92999999999999994</v>
      </c>
      <c r="AE83" s="20">
        <v>285.61</v>
      </c>
      <c r="AF83" s="76">
        <f t="shared" si="24"/>
        <v>96.467264197666736</v>
      </c>
      <c r="AG83" s="76">
        <f t="shared" si="25"/>
        <v>0.88</v>
      </c>
      <c r="AH83" s="23">
        <v>0</v>
      </c>
      <c r="AI83" s="76">
        <f t="shared" si="26"/>
        <v>0</v>
      </c>
      <c r="AJ83" s="76">
        <f t="shared" si="27"/>
        <v>0.01</v>
      </c>
      <c r="AK83" s="76"/>
      <c r="AL83" s="76"/>
      <c r="AM83" s="76"/>
      <c r="AN83" s="76"/>
      <c r="AO83" s="76"/>
      <c r="AP83" s="76"/>
      <c r="AQ83" s="76"/>
      <c r="AR83" s="76"/>
      <c r="AS83" s="76"/>
    </row>
    <row r="84" spans="1:45" x14ac:dyDescent="0.2">
      <c r="A84" s="74" t="s">
        <v>160</v>
      </c>
      <c r="B84" s="74" t="s">
        <v>161</v>
      </c>
      <c r="C84" s="23" t="s">
        <v>162</v>
      </c>
      <c r="D84" s="74" t="s">
        <v>162</v>
      </c>
      <c r="E84" s="75">
        <v>13001</v>
      </c>
      <c r="F84" s="74" t="s">
        <v>174</v>
      </c>
      <c r="G84" s="75">
        <v>13113</v>
      </c>
      <c r="H84" s="75"/>
      <c r="I84" s="76"/>
      <c r="J84" s="76">
        <v>38.65</v>
      </c>
      <c r="K84" s="76">
        <f t="shared" si="14"/>
        <v>38.921348314606739</v>
      </c>
      <c r="L84" s="76">
        <f t="shared" si="15"/>
        <v>0.28000000000000003</v>
      </c>
      <c r="M84" s="76">
        <v>20.85</v>
      </c>
      <c r="N84" s="76">
        <f t="shared" si="16"/>
        <v>60.193756727664152</v>
      </c>
      <c r="O84" s="76">
        <f t="shared" si="17"/>
        <v>0.5</v>
      </c>
      <c r="P84" s="21"/>
      <c r="Q84" s="76"/>
      <c r="R84" s="76"/>
      <c r="S84" s="21"/>
      <c r="T84" s="76"/>
      <c r="U84" s="76"/>
      <c r="V84" s="20">
        <v>1.34</v>
      </c>
      <c r="W84" s="76">
        <f t="shared" si="18"/>
        <v>66.36363636363636</v>
      </c>
      <c r="X84" s="76" t="str">
        <f t="shared" si="19"/>
        <v>Alta</v>
      </c>
      <c r="Y84" s="25">
        <v>0</v>
      </c>
      <c r="Z84" s="76">
        <f t="shared" si="20"/>
        <v>100</v>
      </c>
      <c r="AA84" s="76">
        <f t="shared" si="21"/>
        <v>0.99</v>
      </c>
      <c r="AB84" s="20">
        <v>1137.47</v>
      </c>
      <c r="AC84" s="76">
        <f t="shared" si="22"/>
        <v>38.572642310960056</v>
      </c>
      <c r="AD84" s="76">
        <f t="shared" si="23"/>
        <v>6.0000000000000053E-2</v>
      </c>
      <c r="AE84" s="20">
        <v>776.75</v>
      </c>
      <c r="AF84" s="76">
        <f t="shared" si="24"/>
        <v>88.021234591679502</v>
      </c>
      <c r="AG84" s="76">
        <f t="shared" si="25"/>
        <v>0.4</v>
      </c>
      <c r="AH84" s="23">
        <v>0.09</v>
      </c>
      <c r="AI84" s="76">
        <f t="shared" si="26"/>
        <v>3.9301310043668121</v>
      </c>
      <c r="AJ84" s="76">
        <f t="shared" si="27"/>
        <v>0.52</v>
      </c>
      <c r="AK84" s="76"/>
      <c r="AL84" s="76"/>
      <c r="AM84" s="76"/>
      <c r="AN84" s="76"/>
      <c r="AO84" s="76"/>
      <c r="AP84" s="76"/>
      <c r="AQ84" s="76"/>
      <c r="AR84" s="76"/>
      <c r="AS84" s="76"/>
    </row>
    <row r="85" spans="1:45" x14ac:dyDescent="0.2">
      <c r="A85" s="74" t="s">
        <v>160</v>
      </c>
      <c r="B85" s="74" t="s">
        <v>161</v>
      </c>
      <c r="C85" s="23" t="s">
        <v>162</v>
      </c>
      <c r="D85" s="74" t="s">
        <v>162</v>
      </c>
      <c r="E85" s="75">
        <v>13001</v>
      </c>
      <c r="F85" s="74" t="s">
        <v>175</v>
      </c>
      <c r="G85" s="75">
        <v>13114</v>
      </c>
      <c r="H85" s="75"/>
      <c r="I85" s="76"/>
      <c r="J85" s="76">
        <v>44.72</v>
      </c>
      <c r="K85" s="76">
        <f t="shared" si="14"/>
        <v>25.280898876404493</v>
      </c>
      <c r="L85" s="76">
        <f t="shared" si="15"/>
        <v>0.14000000000000001</v>
      </c>
      <c r="M85" s="76">
        <v>20.88</v>
      </c>
      <c r="N85" s="76">
        <f t="shared" si="16"/>
        <v>60.129171151776113</v>
      </c>
      <c r="O85" s="76">
        <f t="shared" si="17"/>
        <v>0.48</v>
      </c>
      <c r="P85" s="21"/>
      <c r="Q85" s="76"/>
      <c r="R85" s="76"/>
      <c r="S85" s="21"/>
      <c r="T85" s="76"/>
      <c r="U85" s="76"/>
      <c r="V85" s="20">
        <v>1.05</v>
      </c>
      <c r="W85" s="76">
        <f t="shared" si="18"/>
        <v>79.545454545454547</v>
      </c>
      <c r="X85" s="76" t="str">
        <f t="shared" si="19"/>
        <v>Baja</v>
      </c>
      <c r="Y85" s="25">
        <v>0</v>
      </c>
      <c r="Z85" s="76">
        <f t="shared" si="20"/>
        <v>100</v>
      </c>
      <c r="AA85" s="76">
        <f t="shared" si="21"/>
        <v>0.99</v>
      </c>
      <c r="AB85" s="20">
        <v>1308.94</v>
      </c>
      <c r="AC85" s="76">
        <f t="shared" si="22"/>
        <v>23.397231662418566</v>
      </c>
      <c r="AD85" s="76">
        <f t="shared" si="23"/>
        <v>6.0000000000000053E-2</v>
      </c>
      <c r="AE85" s="20">
        <v>1982.5</v>
      </c>
      <c r="AF85" s="76">
        <f t="shared" si="24"/>
        <v>67.286209553158713</v>
      </c>
      <c r="AG85" s="76">
        <f t="shared" si="25"/>
        <v>6.0000000000000053E-2</v>
      </c>
      <c r="AH85" s="23">
        <v>0.05</v>
      </c>
      <c r="AI85" s="76">
        <f t="shared" si="26"/>
        <v>2.1834061135371177</v>
      </c>
      <c r="AJ85" s="76">
        <f t="shared" si="27"/>
        <v>0.41</v>
      </c>
      <c r="AK85" s="76"/>
      <c r="AL85" s="76"/>
      <c r="AM85" s="76"/>
      <c r="AN85" s="76"/>
      <c r="AO85" s="76"/>
      <c r="AP85" s="76"/>
      <c r="AQ85" s="76"/>
      <c r="AR85" s="76"/>
      <c r="AS85" s="76"/>
    </row>
    <row r="86" spans="1:45" x14ac:dyDescent="0.2">
      <c r="A86" s="74" t="s">
        <v>160</v>
      </c>
      <c r="B86" s="74" t="s">
        <v>161</v>
      </c>
      <c r="C86" s="23" t="s">
        <v>162</v>
      </c>
      <c r="D86" s="74" t="s">
        <v>162</v>
      </c>
      <c r="E86" s="75">
        <v>13001</v>
      </c>
      <c r="F86" s="74" t="s">
        <v>176</v>
      </c>
      <c r="G86" s="75">
        <v>13115</v>
      </c>
      <c r="H86" s="75"/>
      <c r="I86" s="76"/>
      <c r="J86" s="76">
        <v>28.86</v>
      </c>
      <c r="K86" s="76">
        <f t="shared" si="14"/>
        <v>60.921348314606739</v>
      </c>
      <c r="L86" s="76">
        <f t="shared" si="15"/>
        <v>0.54</v>
      </c>
      <c r="M86" s="76">
        <v>10.18</v>
      </c>
      <c r="N86" s="76">
        <f t="shared" si="16"/>
        <v>83.164693218514543</v>
      </c>
      <c r="O86" s="76">
        <f t="shared" si="17"/>
        <v>0.84</v>
      </c>
      <c r="P86" s="21"/>
      <c r="Q86" s="76"/>
      <c r="R86" s="76"/>
      <c r="S86" s="21"/>
      <c r="T86" s="76"/>
      <c r="U86" s="76"/>
      <c r="V86" s="20">
        <v>1.45</v>
      </c>
      <c r="W86" s="76">
        <f t="shared" si="18"/>
        <v>61.363636363636374</v>
      </c>
      <c r="X86" s="76" t="str">
        <f t="shared" si="19"/>
        <v>Alta</v>
      </c>
      <c r="Y86" s="25">
        <v>0</v>
      </c>
      <c r="Z86" s="76">
        <f t="shared" si="20"/>
        <v>100</v>
      </c>
      <c r="AA86" s="76">
        <f t="shared" si="21"/>
        <v>0.99</v>
      </c>
      <c r="AB86" s="20">
        <v>1340.76</v>
      </c>
      <c r="AC86" s="76">
        <f t="shared" si="22"/>
        <v>20.581103086944204</v>
      </c>
      <c r="AD86" s="76">
        <f t="shared" si="23"/>
        <v>5.0000000000000044E-2</v>
      </c>
      <c r="AE86" s="20">
        <v>1122.95</v>
      </c>
      <c r="AF86" s="76">
        <f t="shared" si="24"/>
        <v>82.067707186880924</v>
      </c>
      <c r="AG86" s="76">
        <f t="shared" si="25"/>
        <v>0.19999999999999996</v>
      </c>
      <c r="AH86" s="23">
        <v>0.22</v>
      </c>
      <c r="AI86" s="76">
        <f t="shared" si="26"/>
        <v>9.606986899563319</v>
      </c>
      <c r="AJ86" s="76">
        <f t="shared" si="27"/>
        <v>0.81</v>
      </c>
      <c r="AK86" s="76"/>
      <c r="AL86" s="76"/>
      <c r="AM86" s="76"/>
      <c r="AN86" s="76"/>
      <c r="AO86" s="76"/>
      <c r="AP86" s="76"/>
      <c r="AQ86" s="76"/>
      <c r="AR86" s="76"/>
      <c r="AS86" s="76"/>
    </row>
    <row r="87" spans="1:45" x14ac:dyDescent="0.2">
      <c r="A87" s="74" t="s">
        <v>160</v>
      </c>
      <c r="B87" s="74" t="s">
        <v>161</v>
      </c>
      <c r="C87" s="23" t="s">
        <v>162</v>
      </c>
      <c r="D87" s="74" t="s">
        <v>162</v>
      </c>
      <c r="E87" s="75">
        <v>13001</v>
      </c>
      <c r="F87" s="74" t="s">
        <v>177</v>
      </c>
      <c r="G87" s="75">
        <v>13116</v>
      </c>
      <c r="H87" s="75"/>
      <c r="I87" s="76"/>
      <c r="J87" s="76">
        <v>50.52</v>
      </c>
      <c r="K87" s="76">
        <f t="shared" si="14"/>
        <v>12.247191011235945</v>
      </c>
      <c r="L87" s="76">
        <f t="shared" si="15"/>
        <v>9.9999999999999978E-2</v>
      </c>
      <c r="M87" s="76">
        <v>48.81</v>
      </c>
      <c r="N87" s="76">
        <f t="shared" si="16"/>
        <v>0</v>
      </c>
      <c r="O87" s="76">
        <f t="shared" si="17"/>
        <v>3.0000000000000027E-2</v>
      </c>
      <c r="P87" s="21"/>
      <c r="Q87" s="76"/>
      <c r="R87" s="76"/>
      <c r="S87" s="21"/>
      <c r="T87" s="76"/>
      <c r="U87" s="76"/>
      <c r="V87" s="20">
        <v>1.56</v>
      </c>
      <c r="W87" s="76">
        <f t="shared" si="18"/>
        <v>56.36363636363636</v>
      </c>
      <c r="X87" s="76" t="str">
        <f t="shared" si="19"/>
        <v>Alta</v>
      </c>
      <c r="Y87" s="25">
        <v>0</v>
      </c>
      <c r="Z87" s="76">
        <f t="shared" si="20"/>
        <v>100</v>
      </c>
      <c r="AA87" s="76">
        <f t="shared" si="21"/>
        <v>0.99</v>
      </c>
      <c r="AB87" s="20">
        <v>625.04</v>
      </c>
      <c r="AC87" s="76">
        <f t="shared" si="22"/>
        <v>83.923640611724721</v>
      </c>
      <c r="AD87" s="76">
        <f t="shared" si="23"/>
        <v>0.81</v>
      </c>
      <c r="AE87" s="20">
        <v>235.72</v>
      </c>
      <c r="AF87" s="76">
        <f t="shared" si="24"/>
        <v>97.325211864406782</v>
      </c>
      <c r="AG87" s="76">
        <f t="shared" si="25"/>
        <v>0.92</v>
      </c>
      <c r="AH87" s="23"/>
      <c r="AI87" s="76" t="str">
        <f t="shared" si="26"/>
        <v/>
      </c>
      <c r="AJ87" s="76" t="str">
        <f t="shared" si="27"/>
        <v/>
      </c>
      <c r="AK87" s="76"/>
      <c r="AL87" s="76"/>
      <c r="AM87" s="76"/>
      <c r="AN87" s="76"/>
      <c r="AO87" s="76"/>
      <c r="AP87" s="76"/>
      <c r="AQ87" s="76"/>
      <c r="AR87" s="76"/>
      <c r="AS87" s="76"/>
    </row>
    <row r="88" spans="1:45" x14ac:dyDescent="0.2">
      <c r="A88" s="74" t="s">
        <v>160</v>
      </c>
      <c r="B88" s="74" t="s">
        <v>161</v>
      </c>
      <c r="C88" s="23" t="s">
        <v>162</v>
      </c>
      <c r="D88" s="74" t="s">
        <v>162</v>
      </c>
      <c r="E88" s="75">
        <v>13001</v>
      </c>
      <c r="F88" s="74" t="s">
        <v>178</v>
      </c>
      <c r="G88" s="75">
        <v>13117</v>
      </c>
      <c r="H88" s="75"/>
      <c r="I88" s="76"/>
      <c r="J88" s="76">
        <v>21.6</v>
      </c>
      <c r="K88" s="76">
        <f t="shared" si="14"/>
        <v>77.235955056179762</v>
      </c>
      <c r="L88" s="76">
        <f t="shared" si="15"/>
        <v>0.75</v>
      </c>
      <c r="M88" s="76">
        <v>18</v>
      </c>
      <c r="N88" s="76">
        <f t="shared" si="16"/>
        <v>66.329386437029058</v>
      </c>
      <c r="O88" s="76">
        <f t="shared" si="17"/>
        <v>0.6</v>
      </c>
      <c r="P88" s="21"/>
      <c r="Q88" s="76"/>
      <c r="R88" s="76"/>
      <c r="S88" s="21"/>
      <c r="T88" s="76"/>
      <c r="U88" s="76"/>
      <c r="V88" s="20">
        <v>1.17</v>
      </c>
      <c r="W88" s="76">
        <f t="shared" si="18"/>
        <v>74.090909090909093</v>
      </c>
      <c r="X88" s="76" t="str">
        <f t="shared" si="19"/>
        <v>Media</v>
      </c>
      <c r="Y88" s="25"/>
      <c r="Z88" s="76" t="str">
        <f t="shared" si="20"/>
        <v/>
      </c>
      <c r="AA88" s="76" t="str">
        <f t="shared" si="21"/>
        <v/>
      </c>
      <c r="AB88" s="20">
        <v>628.75</v>
      </c>
      <c r="AC88" s="76">
        <f t="shared" si="22"/>
        <v>83.59529878221467</v>
      </c>
      <c r="AD88" s="76">
        <f t="shared" si="23"/>
        <v>0.78</v>
      </c>
      <c r="AE88" s="20">
        <v>186.26</v>
      </c>
      <c r="AF88" s="76">
        <f t="shared" si="24"/>
        <v>98.175764913053044</v>
      </c>
      <c r="AG88" s="76">
        <f t="shared" si="25"/>
        <v>0.96</v>
      </c>
      <c r="AH88" s="23">
        <v>0.14000000000000001</v>
      </c>
      <c r="AI88" s="76">
        <f t="shared" si="26"/>
        <v>6.1135371179039311</v>
      </c>
      <c r="AJ88" s="76">
        <f t="shared" si="27"/>
        <v>0.67</v>
      </c>
      <c r="AK88" s="76"/>
      <c r="AL88" s="76"/>
      <c r="AM88" s="76"/>
      <c r="AN88" s="76"/>
      <c r="AO88" s="76"/>
      <c r="AP88" s="76"/>
      <c r="AQ88" s="76"/>
      <c r="AR88" s="76"/>
      <c r="AS88" s="76"/>
    </row>
    <row r="89" spans="1:45" x14ac:dyDescent="0.2">
      <c r="A89" s="74" t="s">
        <v>160</v>
      </c>
      <c r="B89" s="74" t="s">
        <v>161</v>
      </c>
      <c r="C89" s="23" t="s">
        <v>162</v>
      </c>
      <c r="D89" s="74" t="s">
        <v>162</v>
      </c>
      <c r="E89" s="75">
        <v>13001</v>
      </c>
      <c r="F89" s="74" t="s">
        <v>179</v>
      </c>
      <c r="G89" s="75">
        <v>13118</v>
      </c>
      <c r="H89" s="75"/>
      <c r="I89" s="76"/>
      <c r="J89" s="76">
        <v>40.81</v>
      </c>
      <c r="K89" s="76">
        <f t="shared" si="14"/>
        <v>34.067415730337068</v>
      </c>
      <c r="L89" s="76">
        <f t="shared" si="15"/>
        <v>0.24</v>
      </c>
      <c r="M89" s="76">
        <v>43.03</v>
      </c>
      <c r="N89" s="76">
        <f t="shared" si="16"/>
        <v>12.443487621097956</v>
      </c>
      <c r="O89" s="76">
        <f t="shared" si="17"/>
        <v>7.999999999999996E-2</v>
      </c>
      <c r="P89" s="21"/>
      <c r="Q89" s="76"/>
      <c r="R89" s="76"/>
      <c r="S89" s="21"/>
      <c r="T89" s="76"/>
      <c r="U89" s="76"/>
      <c r="V89" s="20">
        <v>1.27</v>
      </c>
      <c r="W89" s="76">
        <f t="shared" si="18"/>
        <v>69.545454545454547</v>
      </c>
      <c r="X89" s="76" t="str">
        <f t="shared" si="19"/>
        <v>Media</v>
      </c>
      <c r="Y89" s="25">
        <v>3.47</v>
      </c>
      <c r="Z89" s="76">
        <f t="shared" si="20"/>
        <v>79.636150234741777</v>
      </c>
      <c r="AA89" s="76">
        <f t="shared" si="21"/>
        <v>0.18000000000000005</v>
      </c>
      <c r="AB89" s="20">
        <v>812.55</v>
      </c>
      <c r="AC89" s="76">
        <f t="shared" si="22"/>
        <v>67.328660436137071</v>
      </c>
      <c r="AD89" s="76">
        <f t="shared" si="23"/>
        <v>0.17000000000000004</v>
      </c>
      <c r="AE89" s="20">
        <v>1031.81</v>
      </c>
      <c r="AF89" s="76">
        <f t="shared" si="24"/>
        <v>83.635022287035</v>
      </c>
      <c r="AG89" s="76">
        <f t="shared" si="25"/>
        <v>0.21999999999999997</v>
      </c>
      <c r="AH89" s="23">
        <v>0.09</v>
      </c>
      <c r="AI89" s="76">
        <f t="shared" si="26"/>
        <v>3.9301310043668121</v>
      </c>
      <c r="AJ89" s="76">
        <f t="shared" si="27"/>
        <v>0.52</v>
      </c>
      <c r="AK89" s="76"/>
      <c r="AL89" s="76"/>
      <c r="AM89" s="76"/>
      <c r="AN89" s="76"/>
      <c r="AO89" s="76"/>
      <c r="AP89" s="76"/>
      <c r="AQ89" s="76"/>
      <c r="AR89" s="76"/>
      <c r="AS89" s="76"/>
    </row>
    <row r="90" spans="1:45" x14ac:dyDescent="0.2">
      <c r="A90" s="74" t="s">
        <v>160</v>
      </c>
      <c r="B90" s="74" t="s">
        <v>161</v>
      </c>
      <c r="C90" s="23" t="s">
        <v>162</v>
      </c>
      <c r="D90" s="74" t="s">
        <v>162</v>
      </c>
      <c r="E90" s="75">
        <v>13001</v>
      </c>
      <c r="F90" s="74" t="s">
        <v>180</v>
      </c>
      <c r="G90" s="75">
        <v>13119</v>
      </c>
      <c r="H90" s="75"/>
      <c r="I90" s="76"/>
      <c r="J90" s="76">
        <v>26.6</v>
      </c>
      <c r="K90" s="76">
        <f t="shared" si="14"/>
        <v>65.999999999999986</v>
      </c>
      <c r="L90" s="76">
        <f t="shared" si="15"/>
        <v>0.63</v>
      </c>
      <c r="M90" s="76">
        <v>18.37</v>
      </c>
      <c r="N90" s="76">
        <f t="shared" si="16"/>
        <v>65.532831001076417</v>
      </c>
      <c r="O90" s="76">
        <f t="shared" si="17"/>
        <v>0.58000000000000007</v>
      </c>
      <c r="P90" s="21"/>
      <c r="Q90" s="76"/>
      <c r="R90" s="76"/>
      <c r="S90" s="21"/>
      <c r="T90" s="76"/>
      <c r="U90" s="76"/>
      <c r="V90" s="20">
        <v>1.3</v>
      </c>
      <c r="W90" s="76">
        <f t="shared" si="18"/>
        <v>68.181818181818173</v>
      </c>
      <c r="X90" s="76" t="str">
        <f t="shared" si="19"/>
        <v>Media</v>
      </c>
      <c r="Y90" s="25">
        <v>0.81</v>
      </c>
      <c r="Z90" s="76">
        <f t="shared" si="20"/>
        <v>95.24647887323944</v>
      </c>
      <c r="AA90" s="76">
        <f t="shared" si="21"/>
        <v>0.44999999999999996</v>
      </c>
      <c r="AB90" s="20">
        <v>687.99</v>
      </c>
      <c r="AC90" s="76">
        <f t="shared" si="22"/>
        <v>78.352449730954405</v>
      </c>
      <c r="AD90" s="76">
        <f t="shared" si="23"/>
        <v>0.58000000000000007</v>
      </c>
      <c r="AE90" s="20">
        <v>659.33</v>
      </c>
      <c r="AF90" s="76">
        <f t="shared" si="24"/>
        <v>90.040481234866846</v>
      </c>
      <c r="AG90" s="76">
        <f t="shared" si="25"/>
        <v>0.58000000000000007</v>
      </c>
      <c r="AH90" s="23">
        <v>0.06</v>
      </c>
      <c r="AI90" s="76">
        <f t="shared" si="26"/>
        <v>2.6200873362445414</v>
      </c>
      <c r="AJ90" s="76">
        <f t="shared" si="27"/>
        <v>0.46</v>
      </c>
      <c r="AK90" s="76"/>
      <c r="AL90" s="76"/>
      <c r="AM90" s="76"/>
      <c r="AN90" s="76"/>
      <c r="AO90" s="76"/>
      <c r="AP90" s="76"/>
      <c r="AQ90" s="76"/>
      <c r="AR90" s="76"/>
      <c r="AS90" s="76"/>
    </row>
    <row r="91" spans="1:45" x14ac:dyDescent="0.2">
      <c r="A91" s="74" t="s">
        <v>160</v>
      </c>
      <c r="B91" s="74" t="s">
        <v>161</v>
      </c>
      <c r="C91" s="23" t="s">
        <v>162</v>
      </c>
      <c r="D91" s="74" t="s">
        <v>162</v>
      </c>
      <c r="E91" s="75">
        <v>13001</v>
      </c>
      <c r="F91" s="74" t="s">
        <v>181</v>
      </c>
      <c r="G91" s="75">
        <v>13120</v>
      </c>
      <c r="H91" s="75"/>
      <c r="I91" s="76"/>
      <c r="J91" s="76">
        <v>35.5</v>
      </c>
      <c r="K91" s="76">
        <f t="shared" si="14"/>
        <v>46</v>
      </c>
      <c r="L91" s="76">
        <f t="shared" si="15"/>
        <v>0.35</v>
      </c>
      <c r="M91" s="76">
        <v>22.46</v>
      </c>
      <c r="N91" s="76">
        <f t="shared" si="16"/>
        <v>56.727664155005378</v>
      </c>
      <c r="O91" s="76">
        <f t="shared" si="17"/>
        <v>0.43000000000000005</v>
      </c>
      <c r="P91" s="21"/>
      <c r="Q91" s="76"/>
      <c r="R91" s="76"/>
      <c r="S91" s="21"/>
      <c r="T91" s="76"/>
      <c r="U91" s="76"/>
      <c r="V91" s="20">
        <v>0.9</v>
      </c>
      <c r="W91" s="76">
        <f t="shared" si="18"/>
        <v>86.363636363636374</v>
      </c>
      <c r="X91" s="76" t="str">
        <f t="shared" si="19"/>
        <v>Nula</v>
      </c>
      <c r="Y91" s="25"/>
      <c r="Z91" s="76" t="str">
        <f t="shared" si="20"/>
        <v/>
      </c>
      <c r="AA91" s="76" t="str">
        <f t="shared" si="21"/>
        <v/>
      </c>
      <c r="AB91" s="20">
        <v>1030.73</v>
      </c>
      <c r="AC91" s="76">
        <f t="shared" si="22"/>
        <v>48.01932880203907</v>
      </c>
      <c r="AD91" s="76">
        <f t="shared" si="23"/>
        <v>8.9999999999999969E-2</v>
      </c>
      <c r="AE91" s="20">
        <v>781.49</v>
      </c>
      <c r="AF91" s="76">
        <f t="shared" si="24"/>
        <v>87.939721824785394</v>
      </c>
      <c r="AG91" s="76">
        <f t="shared" si="25"/>
        <v>0.39</v>
      </c>
      <c r="AH91" s="23">
        <v>0.09</v>
      </c>
      <c r="AI91" s="76">
        <f t="shared" si="26"/>
        <v>3.9301310043668121</v>
      </c>
      <c r="AJ91" s="76">
        <f t="shared" si="27"/>
        <v>0.52</v>
      </c>
      <c r="AK91" s="76"/>
      <c r="AL91" s="76"/>
      <c r="AM91" s="76"/>
      <c r="AN91" s="76"/>
      <c r="AO91" s="76"/>
      <c r="AP91" s="76"/>
      <c r="AQ91" s="76"/>
      <c r="AR91" s="76"/>
      <c r="AS91" s="76"/>
    </row>
    <row r="92" spans="1:45" x14ac:dyDescent="0.2">
      <c r="A92" s="74" t="s">
        <v>160</v>
      </c>
      <c r="B92" s="74" t="s">
        <v>161</v>
      </c>
      <c r="C92" s="23" t="s">
        <v>162</v>
      </c>
      <c r="D92" s="74" t="s">
        <v>162</v>
      </c>
      <c r="E92" s="75">
        <v>13001</v>
      </c>
      <c r="F92" s="74" t="s">
        <v>182</v>
      </c>
      <c r="G92" s="75">
        <v>13121</v>
      </c>
      <c r="H92" s="75"/>
      <c r="I92" s="76"/>
      <c r="J92" s="76">
        <v>47.87</v>
      </c>
      <c r="K92" s="76">
        <f t="shared" si="14"/>
        <v>18.202247191011239</v>
      </c>
      <c r="L92" s="76">
        <f t="shared" si="15"/>
        <v>0.12</v>
      </c>
      <c r="M92" s="76">
        <v>37.74</v>
      </c>
      <c r="N92" s="76">
        <f t="shared" si="16"/>
        <v>23.832077502691064</v>
      </c>
      <c r="O92" s="76">
        <f t="shared" si="17"/>
        <v>0.15000000000000002</v>
      </c>
      <c r="P92" s="21"/>
      <c r="Q92" s="76"/>
      <c r="R92" s="76"/>
      <c r="S92" s="21"/>
      <c r="T92" s="76"/>
      <c r="U92" s="76"/>
      <c r="V92" s="20">
        <v>1.18</v>
      </c>
      <c r="W92" s="76">
        <f t="shared" si="18"/>
        <v>73.63636363636364</v>
      </c>
      <c r="X92" s="76" t="str">
        <f t="shared" si="19"/>
        <v>Media</v>
      </c>
      <c r="Y92" s="25">
        <v>0</v>
      </c>
      <c r="Z92" s="76">
        <f t="shared" si="20"/>
        <v>100</v>
      </c>
      <c r="AA92" s="76">
        <f t="shared" si="21"/>
        <v>0.99</v>
      </c>
      <c r="AB92" s="20">
        <v>706.55</v>
      </c>
      <c r="AC92" s="76">
        <f t="shared" si="22"/>
        <v>76.709855564995749</v>
      </c>
      <c r="AD92" s="76">
        <f t="shared" si="23"/>
        <v>0.5</v>
      </c>
      <c r="AE92" s="20">
        <v>240.6</v>
      </c>
      <c r="AF92" s="76">
        <f t="shared" si="24"/>
        <v>97.241291547435623</v>
      </c>
      <c r="AG92" s="76">
        <f t="shared" si="25"/>
        <v>0.91</v>
      </c>
      <c r="AH92" s="23">
        <v>0</v>
      </c>
      <c r="AI92" s="76">
        <f t="shared" si="26"/>
        <v>0</v>
      </c>
      <c r="AJ92" s="76">
        <f t="shared" si="27"/>
        <v>0.01</v>
      </c>
      <c r="AK92" s="76"/>
      <c r="AL92" s="76"/>
      <c r="AM92" s="76"/>
      <c r="AN92" s="76"/>
      <c r="AO92" s="76"/>
      <c r="AP92" s="76"/>
      <c r="AQ92" s="76"/>
      <c r="AR92" s="76"/>
      <c r="AS92" s="76"/>
    </row>
    <row r="93" spans="1:45" x14ac:dyDescent="0.2">
      <c r="A93" s="74" t="s">
        <v>160</v>
      </c>
      <c r="B93" s="74" t="s">
        <v>161</v>
      </c>
      <c r="C93" s="23" t="s">
        <v>162</v>
      </c>
      <c r="D93" s="74" t="s">
        <v>162</v>
      </c>
      <c r="E93" s="75">
        <v>13001</v>
      </c>
      <c r="F93" s="74" t="s">
        <v>183</v>
      </c>
      <c r="G93" s="75">
        <v>13122</v>
      </c>
      <c r="H93" s="75"/>
      <c r="I93" s="76"/>
      <c r="J93" s="76">
        <v>28.29</v>
      </c>
      <c r="K93" s="76">
        <f t="shared" si="14"/>
        <v>62.202247191011239</v>
      </c>
      <c r="L93" s="76">
        <f t="shared" si="15"/>
        <v>0.56000000000000005</v>
      </c>
      <c r="M93" s="76">
        <v>24</v>
      </c>
      <c r="N93" s="76">
        <f t="shared" si="16"/>
        <v>53.412271259418723</v>
      </c>
      <c r="O93" s="76">
        <f t="shared" si="17"/>
        <v>0.39</v>
      </c>
      <c r="P93" s="21"/>
      <c r="Q93" s="76"/>
      <c r="R93" s="76"/>
      <c r="S93" s="21"/>
      <c r="T93" s="76"/>
      <c r="U93" s="76"/>
      <c r="V93" s="20">
        <v>1.34</v>
      </c>
      <c r="W93" s="76">
        <f t="shared" si="18"/>
        <v>66.36363636363636</v>
      </c>
      <c r="X93" s="76" t="str">
        <f t="shared" si="19"/>
        <v>Alta</v>
      </c>
      <c r="Y93" s="25"/>
      <c r="Z93" s="76" t="str">
        <f t="shared" si="20"/>
        <v/>
      </c>
      <c r="AA93" s="76" t="str">
        <f t="shared" si="21"/>
        <v/>
      </c>
      <c r="AB93" s="20">
        <v>757.09</v>
      </c>
      <c r="AC93" s="76">
        <f t="shared" si="22"/>
        <v>72.236972529028591</v>
      </c>
      <c r="AD93" s="76">
        <f t="shared" si="23"/>
        <v>0.31999999999999995</v>
      </c>
      <c r="AE93" s="20">
        <v>354.98</v>
      </c>
      <c r="AF93" s="76">
        <f t="shared" si="24"/>
        <v>95.274323134492633</v>
      </c>
      <c r="AG93" s="76">
        <f t="shared" si="25"/>
        <v>0.81</v>
      </c>
      <c r="AH93" s="23">
        <v>0.17</v>
      </c>
      <c r="AI93" s="76">
        <f t="shared" si="26"/>
        <v>7.4235807860262009</v>
      </c>
      <c r="AJ93" s="76">
        <f t="shared" si="27"/>
        <v>0.74</v>
      </c>
      <c r="AK93" s="76"/>
      <c r="AL93" s="76"/>
      <c r="AM93" s="76"/>
      <c r="AN93" s="76"/>
      <c r="AO93" s="76"/>
      <c r="AP93" s="76"/>
      <c r="AQ93" s="76"/>
      <c r="AR93" s="76"/>
      <c r="AS93" s="76"/>
    </row>
    <row r="94" spans="1:45" x14ac:dyDescent="0.2">
      <c r="A94" s="74" t="s">
        <v>160</v>
      </c>
      <c r="B94" s="74" t="s">
        <v>161</v>
      </c>
      <c r="C94" s="23" t="s">
        <v>162</v>
      </c>
      <c r="D94" s="74" t="s">
        <v>162</v>
      </c>
      <c r="E94" s="75">
        <v>13001</v>
      </c>
      <c r="F94" s="74" t="s">
        <v>184</v>
      </c>
      <c r="G94" s="75">
        <v>13123</v>
      </c>
      <c r="H94" s="75"/>
      <c r="I94" s="76"/>
      <c r="J94" s="76">
        <v>34.729999999999997</v>
      </c>
      <c r="K94" s="76">
        <f t="shared" si="14"/>
        <v>47.730337078651687</v>
      </c>
      <c r="L94" s="76">
        <f t="shared" si="15"/>
        <v>0.38</v>
      </c>
      <c r="M94" s="76">
        <v>17.12</v>
      </c>
      <c r="N94" s="76">
        <f t="shared" si="16"/>
        <v>68.223896663078577</v>
      </c>
      <c r="O94" s="76">
        <f t="shared" si="17"/>
        <v>0.62</v>
      </c>
      <c r="P94" s="21"/>
      <c r="Q94" s="76"/>
      <c r="R94" s="76"/>
      <c r="S94" s="21"/>
      <c r="T94" s="76"/>
      <c r="U94" s="76"/>
      <c r="V94" s="20">
        <v>1.4</v>
      </c>
      <c r="W94" s="76">
        <f t="shared" si="18"/>
        <v>63.636363636363647</v>
      </c>
      <c r="X94" s="76" t="str">
        <f t="shared" si="19"/>
        <v>Alta</v>
      </c>
      <c r="Y94" s="25">
        <v>0</v>
      </c>
      <c r="Z94" s="76">
        <f t="shared" si="20"/>
        <v>100</v>
      </c>
      <c r="AA94" s="76">
        <f t="shared" si="21"/>
        <v>0.99</v>
      </c>
      <c r="AB94" s="20">
        <v>1573.31</v>
      </c>
      <c r="AC94" s="76">
        <f t="shared" si="22"/>
        <v>0</v>
      </c>
      <c r="AD94" s="76">
        <f t="shared" si="23"/>
        <v>1.0000000000000009E-2</v>
      </c>
      <c r="AE94" s="20">
        <v>2414.14</v>
      </c>
      <c r="AF94" s="76">
        <f t="shared" si="24"/>
        <v>59.863388729914163</v>
      </c>
      <c r="AG94" s="76">
        <f t="shared" si="25"/>
        <v>3.0000000000000027E-2</v>
      </c>
      <c r="AH94" s="23">
        <v>0.1</v>
      </c>
      <c r="AI94" s="76">
        <f t="shared" si="26"/>
        <v>4.3668122270742353</v>
      </c>
      <c r="AJ94" s="76">
        <f t="shared" si="27"/>
        <v>0.59</v>
      </c>
      <c r="AK94" s="76"/>
      <c r="AL94" s="76"/>
      <c r="AM94" s="76"/>
      <c r="AN94" s="76"/>
      <c r="AO94" s="76"/>
      <c r="AP94" s="76"/>
      <c r="AQ94" s="76"/>
      <c r="AR94" s="76"/>
      <c r="AS94" s="76"/>
    </row>
    <row r="95" spans="1:45" x14ac:dyDescent="0.2">
      <c r="A95" s="74" t="s">
        <v>160</v>
      </c>
      <c r="B95" s="74" t="s">
        <v>161</v>
      </c>
      <c r="C95" s="23" t="s">
        <v>162</v>
      </c>
      <c r="D95" s="74" t="s">
        <v>162</v>
      </c>
      <c r="E95" s="75">
        <v>13001</v>
      </c>
      <c r="F95" s="74" t="s">
        <v>185</v>
      </c>
      <c r="G95" s="75">
        <v>13124</v>
      </c>
      <c r="H95" s="75"/>
      <c r="I95" s="76"/>
      <c r="J95" s="76">
        <v>24.29</v>
      </c>
      <c r="K95" s="76">
        <f t="shared" si="14"/>
        <v>71.19101123595506</v>
      </c>
      <c r="L95" s="76">
        <f t="shared" si="15"/>
        <v>0.65999999999999992</v>
      </c>
      <c r="M95" s="76">
        <v>19.41</v>
      </c>
      <c r="N95" s="76">
        <f t="shared" si="16"/>
        <v>63.293864370290635</v>
      </c>
      <c r="O95" s="76">
        <f t="shared" si="17"/>
        <v>0.55000000000000004</v>
      </c>
      <c r="P95" s="21"/>
      <c r="Q95" s="76"/>
      <c r="R95" s="76"/>
      <c r="S95" s="21"/>
      <c r="T95" s="76"/>
      <c r="U95" s="76"/>
      <c r="V95" s="20">
        <v>0.99</v>
      </c>
      <c r="W95" s="76">
        <f t="shared" si="18"/>
        <v>82.272727272727266</v>
      </c>
      <c r="X95" s="76" t="str">
        <f t="shared" si="19"/>
        <v>Nula</v>
      </c>
      <c r="Y95" s="25"/>
      <c r="Z95" s="76" t="str">
        <f t="shared" si="20"/>
        <v/>
      </c>
      <c r="AA95" s="76" t="str">
        <f t="shared" si="21"/>
        <v/>
      </c>
      <c r="AB95" s="20">
        <v>682.73</v>
      </c>
      <c r="AC95" s="76">
        <f t="shared" si="22"/>
        <v>78.817969413763805</v>
      </c>
      <c r="AD95" s="76">
        <f t="shared" si="23"/>
        <v>0.62</v>
      </c>
      <c r="AE95" s="20">
        <v>1199.0899999999999</v>
      </c>
      <c r="AF95" s="76">
        <f t="shared" si="24"/>
        <v>80.758343880695577</v>
      </c>
      <c r="AG95" s="76">
        <f t="shared" si="25"/>
        <v>0.18999999999999995</v>
      </c>
      <c r="AH95" s="23">
        <v>0.21</v>
      </c>
      <c r="AI95" s="76">
        <f t="shared" si="26"/>
        <v>9.1703056768558948</v>
      </c>
      <c r="AJ95" s="76">
        <f t="shared" si="27"/>
        <v>0.79</v>
      </c>
      <c r="AK95" s="76"/>
      <c r="AL95" s="76"/>
      <c r="AM95" s="76"/>
      <c r="AN95" s="76"/>
      <c r="AO95" s="76"/>
      <c r="AP95" s="76"/>
      <c r="AQ95" s="76"/>
      <c r="AR95" s="76"/>
      <c r="AS95" s="76"/>
    </row>
    <row r="96" spans="1:45" x14ac:dyDescent="0.2">
      <c r="A96" s="74" t="s">
        <v>160</v>
      </c>
      <c r="B96" s="74" t="s">
        <v>161</v>
      </c>
      <c r="C96" s="23" t="s">
        <v>162</v>
      </c>
      <c r="D96" s="74" t="s">
        <v>162</v>
      </c>
      <c r="E96" s="75">
        <v>13001</v>
      </c>
      <c r="F96" s="74" t="s">
        <v>186</v>
      </c>
      <c r="G96" s="75">
        <v>13125</v>
      </c>
      <c r="H96" s="75"/>
      <c r="I96" s="76"/>
      <c r="J96" s="76">
        <v>29.47</v>
      </c>
      <c r="K96" s="76">
        <f t="shared" si="14"/>
        <v>59.550561797752806</v>
      </c>
      <c r="L96" s="76">
        <f t="shared" si="15"/>
        <v>0.44999999999999996</v>
      </c>
      <c r="M96" s="76">
        <v>16.850000000000001</v>
      </c>
      <c r="N96" s="76">
        <f t="shared" si="16"/>
        <v>68.805166846071046</v>
      </c>
      <c r="O96" s="76">
        <f t="shared" si="17"/>
        <v>0.65</v>
      </c>
      <c r="P96" s="21"/>
      <c r="Q96" s="76"/>
      <c r="R96" s="76"/>
      <c r="S96" s="21"/>
      <c r="T96" s="76"/>
      <c r="U96" s="76"/>
      <c r="V96" s="20">
        <v>1.22</v>
      </c>
      <c r="W96" s="76">
        <f t="shared" si="18"/>
        <v>71.818181818181813</v>
      </c>
      <c r="X96" s="76" t="str">
        <f t="shared" si="19"/>
        <v>Media</v>
      </c>
      <c r="Y96" s="25">
        <v>1.08</v>
      </c>
      <c r="Z96" s="76">
        <f t="shared" si="20"/>
        <v>93.661971830985919</v>
      </c>
      <c r="AA96" s="76">
        <f t="shared" si="21"/>
        <v>0.42000000000000004</v>
      </c>
      <c r="AB96" s="20">
        <v>645.47</v>
      </c>
      <c r="AC96" s="76">
        <f t="shared" si="22"/>
        <v>82.115548003398459</v>
      </c>
      <c r="AD96" s="76">
        <f t="shared" si="23"/>
        <v>0.75</v>
      </c>
      <c r="AE96" s="20">
        <v>1515.86</v>
      </c>
      <c r="AF96" s="76">
        <f t="shared" si="24"/>
        <v>75.310917895663664</v>
      </c>
      <c r="AG96" s="76">
        <f t="shared" si="25"/>
        <v>0.10999999999999999</v>
      </c>
      <c r="AH96" s="23">
        <v>0.06</v>
      </c>
      <c r="AI96" s="76">
        <f t="shared" si="26"/>
        <v>2.6200873362445414</v>
      </c>
      <c r="AJ96" s="76">
        <f t="shared" si="27"/>
        <v>0.46</v>
      </c>
      <c r="AK96" s="76"/>
      <c r="AL96" s="76"/>
      <c r="AM96" s="76"/>
      <c r="AN96" s="76"/>
      <c r="AO96" s="76"/>
      <c r="AP96" s="76"/>
      <c r="AQ96" s="76"/>
      <c r="AR96" s="76"/>
      <c r="AS96" s="76"/>
    </row>
    <row r="97" spans="1:45" x14ac:dyDescent="0.2">
      <c r="A97" s="74" t="s">
        <v>160</v>
      </c>
      <c r="B97" s="74" t="s">
        <v>161</v>
      </c>
      <c r="C97" s="23" t="s">
        <v>162</v>
      </c>
      <c r="D97" s="74" t="s">
        <v>162</v>
      </c>
      <c r="E97" s="75">
        <v>13001</v>
      </c>
      <c r="F97" s="74" t="s">
        <v>187</v>
      </c>
      <c r="G97" s="75">
        <v>13126</v>
      </c>
      <c r="H97" s="75"/>
      <c r="I97" s="76"/>
      <c r="J97" s="76">
        <v>28.26</v>
      </c>
      <c r="K97" s="76">
        <f t="shared" si="14"/>
        <v>62.269662921348306</v>
      </c>
      <c r="L97" s="76">
        <f t="shared" si="15"/>
        <v>0.59000000000000008</v>
      </c>
      <c r="M97" s="76">
        <v>20.61</v>
      </c>
      <c r="N97" s="76">
        <f t="shared" si="16"/>
        <v>60.710441334768575</v>
      </c>
      <c r="O97" s="76">
        <f t="shared" si="17"/>
        <v>0.53</v>
      </c>
      <c r="P97" s="21"/>
      <c r="Q97" s="76"/>
      <c r="R97" s="76"/>
      <c r="S97" s="21"/>
      <c r="T97" s="76"/>
      <c r="U97" s="76"/>
      <c r="V97" s="20">
        <v>1.37</v>
      </c>
      <c r="W97" s="76">
        <f t="shared" si="18"/>
        <v>65</v>
      </c>
      <c r="X97" s="76" t="str">
        <f t="shared" si="19"/>
        <v>Alta</v>
      </c>
      <c r="Y97" s="25">
        <v>3.72</v>
      </c>
      <c r="Z97" s="76">
        <f t="shared" si="20"/>
        <v>78.169014084507026</v>
      </c>
      <c r="AA97" s="76">
        <f t="shared" si="21"/>
        <v>0.16000000000000003</v>
      </c>
      <c r="AB97" s="20">
        <v>809.98</v>
      </c>
      <c r="AC97" s="76">
        <f t="shared" si="22"/>
        <v>67.556110167091475</v>
      </c>
      <c r="AD97" s="76">
        <f t="shared" si="23"/>
        <v>0.18000000000000005</v>
      </c>
      <c r="AE97" s="20">
        <v>587.41</v>
      </c>
      <c r="AF97" s="76">
        <f t="shared" si="24"/>
        <v>91.277274103015628</v>
      </c>
      <c r="AG97" s="76">
        <f t="shared" si="25"/>
        <v>0.62</v>
      </c>
      <c r="AH97" s="23">
        <v>0.1</v>
      </c>
      <c r="AI97" s="76">
        <f t="shared" si="26"/>
        <v>4.3668122270742353</v>
      </c>
      <c r="AJ97" s="76">
        <f t="shared" si="27"/>
        <v>0.59</v>
      </c>
      <c r="AK97" s="76"/>
      <c r="AL97" s="76"/>
      <c r="AM97" s="76"/>
      <c r="AN97" s="76"/>
      <c r="AO97" s="76"/>
      <c r="AP97" s="76"/>
      <c r="AQ97" s="76"/>
      <c r="AR97" s="76"/>
      <c r="AS97" s="76"/>
    </row>
    <row r="98" spans="1:45" x14ac:dyDescent="0.2">
      <c r="A98" s="74" t="s">
        <v>160</v>
      </c>
      <c r="B98" s="74" t="s">
        <v>161</v>
      </c>
      <c r="C98" s="23" t="s">
        <v>162</v>
      </c>
      <c r="D98" s="74" t="s">
        <v>162</v>
      </c>
      <c r="E98" s="75">
        <v>13001</v>
      </c>
      <c r="F98" s="74" t="s">
        <v>188</v>
      </c>
      <c r="G98" s="75">
        <v>13127</v>
      </c>
      <c r="H98" s="75"/>
      <c r="I98" s="76"/>
      <c r="J98" s="76">
        <v>40.01</v>
      </c>
      <c r="K98" s="76">
        <f t="shared" si="14"/>
        <v>35.865168539325843</v>
      </c>
      <c r="L98" s="76">
        <f t="shared" si="15"/>
        <v>0.26</v>
      </c>
      <c r="M98" s="76">
        <v>23.91</v>
      </c>
      <c r="N98" s="76">
        <f t="shared" si="16"/>
        <v>53.606027987082882</v>
      </c>
      <c r="O98" s="76">
        <f t="shared" si="17"/>
        <v>0.41000000000000003</v>
      </c>
      <c r="P98" s="21"/>
      <c r="Q98" s="76"/>
      <c r="R98" s="76"/>
      <c r="S98" s="21"/>
      <c r="T98" s="76"/>
      <c r="U98" s="76"/>
      <c r="V98" s="20">
        <v>1.3</v>
      </c>
      <c r="W98" s="76">
        <f t="shared" si="18"/>
        <v>68.181818181818173</v>
      </c>
      <c r="X98" s="76" t="str">
        <f t="shared" si="19"/>
        <v>Media</v>
      </c>
      <c r="Y98" s="25">
        <v>1.67</v>
      </c>
      <c r="Z98" s="76">
        <f t="shared" si="20"/>
        <v>90.199530516431935</v>
      </c>
      <c r="AA98" s="76">
        <f t="shared" si="21"/>
        <v>0.31999999999999995</v>
      </c>
      <c r="AB98" s="20">
        <v>781.97</v>
      </c>
      <c r="AC98" s="76">
        <f t="shared" si="22"/>
        <v>70.035046728971949</v>
      </c>
      <c r="AD98" s="76">
        <f t="shared" si="23"/>
        <v>0.25</v>
      </c>
      <c r="AE98" s="20">
        <v>547.41</v>
      </c>
      <c r="AF98" s="76">
        <f t="shared" si="24"/>
        <v>91.965145553598944</v>
      </c>
      <c r="AG98" s="76">
        <f t="shared" si="25"/>
        <v>0.7</v>
      </c>
      <c r="AH98" s="23">
        <v>0.02</v>
      </c>
      <c r="AI98" s="76">
        <f t="shared" si="26"/>
        <v>0.8733624454148472</v>
      </c>
      <c r="AJ98" s="76">
        <f t="shared" si="27"/>
        <v>0.21</v>
      </c>
      <c r="AK98" s="76"/>
      <c r="AL98" s="76"/>
      <c r="AM98" s="76"/>
      <c r="AN98" s="76"/>
      <c r="AO98" s="76"/>
      <c r="AP98" s="76"/>
      <c r="AQ98" s="76"/>
      <c r="AR98" s="76"/>
      <c r="AS98" s="76"/>
    </row>
    <row r="99" spans="1:45" x14ac:dyDescent="0.2">
      <c r="A99" s="74" t="s">
        <v>160</v>
      </c>
      <c r="B99" s="74" t="s">
        <v>161</v>
      </c>
      <c r="C99" s="23" t="s">
        <v>162</v>
      </c>
      <c r="D99" s="74" t="s">
        <v>162</v>
      </c>
      <c r="E99" s="75">
        <v>13001</v>
      </c>
      <c r="F99" s="74" t="s">
        <v>189</v>
      </c>
      <c r="G99" s="75">
        <v>13128</v>
      </c>
      <c r="H99" s="75"/>
      <c r="I99" s="76"/>
      <c r="J99" s="76">
        <v>36.950000000000003</v>
      </c>
      <c r="K99" s="76">
        <f t="shared" si="14"/>
        <v>42.741573033707851</v>
      </c>
      <c r="L99" s="76">
        <f t="shared" si="15"/>
        <v>0.32999999999999996</v>
      </c>
      <c r="M99" s="76">
        <v>24.56</v>
      </c>
      <c r="N99" s="76">
        <f t="shared" si="16"/>
        <v>52.206673842841774</v>
      </c>
      <c r="O99" s="76">
        <f t="shared" si="17"/>
        <v>0.33999999999999997</v>
      </c>
      <c r="P99" s="21"/>
      <c r="Q99" s="76"/>
      <c r="R99" s="76"/>
      <c r="S99" s="21"/>
      <c r="T99" s="76"/>
      <c r="U99" s="76"/>
      <c r="V99" s="20">
        <v>1.38</v>
      </c>
      <c r="W99" s="76">
        <f t="shared" si="18"/>
        <v>64.545454545454547</v>
      </c>
      <c r="X99" s="76" t="str">
        <f t="shared" si="19"/>
        <v>Alta</v>
      </c>
      <c r="Y99" s="25"/>
      <c r="Z99" s="76" t="str">
        <f t="shared" si="20"/>
        <v/>
      </c>
      <c r="AA99" s="76" t="str">
        <f t="shared" si="21"/>
        <v/>
      </c>
      <c r="AB99" s="20">
        <v>619.4</v>
      </c>
      <c r="AC99" s="76">
        <f t="shared" si="22"/>
        <v>84.422790994052676</v>
      </c>
      <c r="AD99" s="76">
        <f t="shared" si="23"/>
        <v>0.84</v>
      </c>
      <c r="AE99" s="20">
        <v>977.87</v>
      </c>
      <c r="AF99" s="76">
        <f t="shared" si="24"/>
        <v>84.562616938146604</v>
      </c>
      <c r="AG99" s="76">
        <f t="shared" si="25"/>
        <v>0.24</v>
      </c>
      <c r="AH99" s="23">
        <v>0</v>
      </c>
      <c r="AI99" s="76">
        <f t="shared" si="26"/>
        <v>0</v>
      </c>
      <c r="AJ99" s="76">
        <f t="shared" si="27"/>
        <v>0.01</v>
      </c>
      <c r="AK99" s="76"/>
      <c r="AL99" s="76"/>
      <c r="AM99" s="76"/>
      <c r="AN99" s="76"/>
      <c r="AO99" s="76"/>
      <c r="AP99" s="76"/>
      <c r="AQ99" s="76"/>
      <c r="AR99" s="76"/>
      <c r="AS99" s="76"/>
    </row>
    <row r="100" spans="1:45" x14ac:dyDescent="0.2">
      <c r="A100" s="74" t="s">
        <v>160</v>
      </c>
      <c r="B100" s="74" t="s">
        <v>161</v>
      </c>
      <c r="C100" s="23" t="s">
        <v>162</v>
      </c>
      <c r="D100" s="74" t="s">
        <v>162</v>
      </c>
      <c r="E100" s="75">
        <v>13001</v>
      </c>
      <c r="F100" s="74" t="s">
        <v>190</v>
      </c>
      <c r="G100" s="75">
        <v>13129</v>
      </c>
      <c r="H100" s="75"/>
      <c r="I100" s="76"/>
      <c r="J100" s="76">
        <v>27.19</v>
      </c>
      <c r="K100" s="76">
        <f t="shared" si="14"/>
        <v>64.674157303370777</v>
      </c>
      <c r="L100" s="76">
        <f t="shared" si="15"/>
        <v>0.61</v>
      </c>
      <c r="M100" s="76">
        <v>21.93</v>
      </c>
      <c r="N100" s="76">
        <f t="shared" si="16"/>
        <v>57.868675995694304</v>
      </c>
      <c r="O100" s="76">
        <f t="shared" si="17"/>
        <v>0.45999999999999996</v>
      </c>
      <c r="P100" s="21"/>
      <c r="Q100" s="76"/>
      <c r="R100" s="76"/>
      <c r="S100" s="21"/>
      <c r="T100" s="76"/>
      <c r="U100" s="76"/>
      <c r="V100" s="20">
        <v>1.66</v>
      </c>
      <c r="W100" s="76">
        <f t="shared" si="18"/>
        <v>51.81818181818182</v>
      </c>
      <c r="X100" s="76" t="str">
        <f t="shared" si="19"/>
        <v>Alta</v>
      </c>
      <c r="Y100" s="25">
        <v>0.1</v>
      </c>
      <c r="Z100" s="76">
        <f t="shared" si="20"/>
        <v>99.413145539906097</v>
      </c>
      <c r="AA100" s="76">
        <f t="shared" si="21"/>
        <v>0.58000000000000007</v>
      </c>
      <c r="AB100" s="20">
        <v>725.69</v>
      </c>
      <c r="AC100" s="76">
        <f t="shared" si="22"/>
        <v>75.015930331350873</v>
      </c>
      <c r="AD100" s="76">
        <f t="shared" si="23"/>
        <v>0.42000000000000004</v>
      </c>
      <c r="AE100" s="20">
        <v>751.71</v>
      </c>
      <c r="AF100" s="76">
        <f t="shared" si="24"/>
        <v>88.451842119744668</v>
      </c>
      <c r="AG100" s="76">
        <f t="shared" si="25"/>
        <v>0.44999999999999996</v>
      </c>
      <c r="AH100" s="23">
        <v>0.01</v>
      </c>
      <c r="AI100" s="76">
        <f t="shared" si="26"/>
        <v>0.4366812227074236</v>
      </c>
      <c r="AJ100" s="76">
        <f t="shared" si="27"/>
        <v>7.0000000000000007E-2</v>
      </c>
      <c r="AK100" s="76"/>
      <c r="AL100" s="76"/>
      <c r="AM100" s="76"/>
      <c r="AN100" s="76"/>
      <c r="AO100" s="76"/>
      <c r="AP100" s="76"/>
      <c r="AQ100" s="76"/>
      <c r="AR100" s="76"/>
      <c r="AS100" s="76"/>
    </row>
    <row r="101" spans="1:45" x14ac:dyDescent="0.2">
      <c r="A101" s="74" t="s">
        <v>160</v>
      </c>
      <c r="B101" s="74" t="s">
        <v>161</v>
      </c>
      <c r="C101" s="23" t="s">
        <v>162</v>
      </c>
      <c r="D101" s="74" t="s">
        <v>162</v>
      </c>
      <c r="E101" s="75">
        <v>13001</v>
      </c>
      <c r="F101" s="74" t="s">
        <v>191</v>
      </c>
      <c r="G101" s="75">
        <v>13130</v>
      </c>
      <c r="H101" s="75"/>
      <c r="I101" s="76"/>
      <c r="J101" s="76">
        <v>37.15</v>
      </c>
      <c r="K101" s="76">
        <f t="shared" si="14"/>
        <v>42.292134831460672</v>
      </c>
      <c r="L101" s="76">
        <f t="shared" si="15"/>
        <v>0.31000000000000005</v>
      </c>
      <c r="M101" s="76">
        <v>28</v>
      </c>
      <c r="N101" s="76">
        <f t="shared" si="16"/>
        <v>44.800861141011836</v>
      </c>
      <c r="O101" s="76">
        <f t="shared" si="17"/>
        <v>0.29000000000000004</v>
      </c>
      <c r="P101" s="21"/>
      <c r="Q101" s="76"/>
      <c r="R101" s="76"/>
      <c r="S101" s="21"/>
      <c r="T101" s="76"/>
      <c r="U101" s="76"/>
      <c r="V101" s="20">
        <v>1.1200000000000001</v>
      </c>
      <c r="W101" s="76">
        <f t="shared" si="18"/>
        <v>76.36363636363636</v>
      </c>
      <c r="X101" s="76" t="str">
        <f t="shared" si="19"/>
        <v>Baja</v>
      </c>
      <c r="Y101" s="25">
        <v>1.5</v>
      </c>
      <c r="Z101" s="76">
        <f t="shared" si="20"/>
        <v>91.197183098591552</v>
      </c>
      <c r="AA101" s="76">
        <f t="shared" si="21"/>
        <v>0.33999999999999997</v>
      </c>
      <c r="AB101" s="20">
        <v>944.62</v>
      </c>
      <c r="AC101" s="76">
        <f t="shared" si="22"/>
        <v>55.640222316624175</v>
      </c>
      <c r="AD101" s="76">
        <f t="shared" si="23"/>
        <v>0.12</v>
      </c>
      <c r="AE101" s="20">
        <v>796.34</v>
      </c>
      <c r="AF101" s="76">
        <f t="shared" si="24"/>
        <v>87.68434954875633</v>
      </c>
      <c r="AG101" s="76">
        <f t="shared" si="25"/>
        <v>0.37</v>
      </c>
      <c r="AH101" s="23">
        <v>0</v>
      </c>
      <c r="AI101" s="76">
        <f t="shared" si="26"/>
        <v>0</v>
      </c>
      <c r="AJ101" s="76">
        <f t="shared" si="27"/>
        <v>0.01</v>
      </c>
      <c r="AK101" s="76"/>
      <c r="AL101" s="76"/>
      <c r="AM101" s="76"/>
      <c r="AN101" s="76"/>
      <c r="AO101" s="76"/>
      <c r="AP101" s="76"/>
      <c r="AQ101" s="76"/>
      <c r="AR101" s="76"/>
      <c r="AS101" s="76"/>
    </row>
    <row r="102" spans="1:45" x14ac:dyDescent="0.2">
      <c r="A102" s="74" t="s">
        <v>160</v>
      </c>
      <c r="B102" s="74" t="s">
        <v>161</v>
      </c>
      <c r="C102" s="23" t="s">
        <v>162</v>
      </c>
      <c r="D102" s="74" t="s">
        <v>162</v>
      </c>
      <c r="E102" s="75">
        <v>13001</v>
      </c>
      <c r="F102" s="74" t="s">
        <v>192</v>
      </c>
      <c r="G102" s="75">
        <v>13131</v>
      </c>
      <c r="H102" s="75"/>
      <c r="I102" s="76"/>
      <c r="J102" s="76">
        <v>28.87</v>
      </c>
      <c r="K102" s="76">
        <f t="shared" si="14"/>
        <v>60.898876404494381</v>
      </c>
      <c r="L102" s="76">
        <f t="shared" si="15"/>
        <v>0.52</v>
      </c>
      <c r="M102" s="76">
        <v>32.590000000000003</v>
      </c>
      <c r="N102" s="76">
        <f t="shared" si="16"/>
        <v>34.919268030139932</v>
      </c>
      <c r="O102" s="76">
        <f t="shared" si="17"/>
        <v>0.19999999999999996</v>
      </c>
      <c r="P102" s="21"/>
      <c r="Q102" s="76"/>
      <c r="R102" s="76"/>
      <c r="S102" s="21"/>
      <c r="T102" s="76"/>
      <c r="U102" s="76"/>
      <c r="V102" s="20">
        <v>1.6</v>
      </c>
      <c r="W102" s="76">
        <f t="shared" si="18"/>
        <v>54.54545454545454</v>
      </c>
      <c r="X102" s="76" t="str">
        <f t="shared" si="19"/>
        <v>Alta</v>
      </c>
      <c r="Y102" s="25"/>
      <c r="Z102" s="76" t="str">
        <f t="shared" si="20"/>
        <v/>
      </c>
      <c r="AA102" s="76" t="str">
        <f t="shared" si="21"/>
        <v/>
      </c>
      <c r="AB102" s="20">
        <v>666.44</v>
      </c>
      <c r="AC102" s="76">
        <f t="shared" si="22"/>
        <v>80.259664401019521</v>
      </c>
      <c r="AD102" s="76">
        <f t="shared" si="23"/>
        <v>0.67999999999999994</v>
      </c>
      <c r="AE102" s="20">
        <v>166.27</v>
      </c>
      <c r="AF102" s="76">
        <f t="shared" si="24"/>
        <v>98.51952867048206</v>
      </c>
      <c r="AG102" s="76">
        <f t="shared" si="25"/>
        <v>0.99</v>
      </c>
      <c r="AH102" s="23"/>
      <c r="AI102" s="76" t="str">
        <f t="shared" si="26"/>
        <v/>
      </c>
      <c r="AJ102" s="76" t="str">
        <f t="shared" si="27"/>
        <v/>
      </c>
      <c r="AK102" s="76"/>
      <c r="AL102" s="76"/>
      <c r="AM102" s="76"/>
      <c r="AN102" s="76"/>
      <c r="AO102" s="76"/>
      <c r="AP102" s="76"/>
      <c r="AQ102" s="76"/>
      <c r="AR102" s="76"/>
      <c r="AS102" s="76"/>
    </row>
    <row r="103" spans="1:45" x14ac:dyDescent="0.2">
      <c r="A103" s="74" t="s">
        <v>160</v>
      </c>
      <c r="B103" s="74" t="s">
        <v>161</v>
      </c>
      <c r="C103" s="23" t="s">
        <v>162</v>
      </c>
      <c r="D103" s="74" t="s">
        <v>162</v>
      </c>
      <c r="E103" s="75">
        <v>13001</v>
      </c>
      <c r="F103" s="74" t="s">
        <v>193</v>
      </c>
      <c r="G103" s="75">
        <v>13132</v>
      </c>
      <c r="H103" s="75"/>
      <c r="I103" s="76"/>
      <c r="J103" s="76">
        <v>54.72</v>
      </c>
      <c r="K103" s="76">
        <f t="shared" si="14"/>
        <v>2.808988764044944</v>
      </c>
      <c r="L103" s="76">
        <f t="shared" si="15"/>
        <v>5.0000000000000044E-2</v>
      </c>
      <c r="M103" s="76">
        <v>29.33</v>
      </c>
      <c r="N103" s="76">
        <f t="shared" si="16"/>
        <v>41.937567276641559</v>
      </c>
      <c r="O103" s="76">
        <f t="shared" si="17"/>
        <v>0.27</v>
      </c>
      <c r="P103" s="21"/>
      <c r="Q103" s="76"/>
      <c r="R103" s="76"/>
      <c r="S103" s="21"/>
      <c r="T103" s="76"/>
      <c r="U103" s="76"/>
      <c r="V103" s="20">
        <v>1.3</v>
      </c>
      <c r="W103" s="76">
        <f t="shared" si="18"/>
        <v>68.181818181818173</v>
      </c>
      <c r="X103" s="76" t="str">
        <f t="shared" si="19"/>
        <v>Media</v>
      </c>
      <c r="Y103" s="25">
        <v>0</v>
      </c>
      <c r="Z103" s="76">
        <f t="shared" si="20"/>
        <v>100</v>
      </c>
      <c r="AA103" s="76">
        <f t="shared" si="21"/>
        <v>0.99</v>
      </c>
      <c r="AB103" s="20">
        <v>1528.8</v>
      </c>
      <c r="AC103" s="76">
        <f t="shared" si="22"/>
        <v>3.9392169357122619</v>
      </c>
      <c r="AD103" s="76">
        <f t="shared" si="23"/>
        <v>3.0000000000000027E-2</v>
      </c>
      <c r="AE103" s="20">
        <v>2135.6999999999998</v>
      </c>
      <c r="AF103" s="76">
        <f t="shared" si="24"/>
        <v>64.651661897424617</v>
      </c>
      <c r="AG103" s="76">
        <f t="shared" si="25"/>
        <v>5.0000000000000044E-2</v>
      </c>
      <c r="AH103" s="23">
        <v>0.14000000000000001</v>
      </c>
      <c r="AI103" s="76">
        <f t="shared" si="26"/>
        <v>6.1135371179039311</v>
      </c>
      <c r="AJ103" s="76">
        <f t="shared" si="27"/>
        <v>0.67</v>
      </c>
      <c r="AK103" s="76"/>
      <c r="AL103" s="76"/>
      <c r="AM103" s="76"/>
      <c r="AN103" s="76"/>
      <c r="AO103" s="76"/>
      <c r="AP103" s="76"/>
      <c r="AQ103" s="76"/>
      <c r="AR103" s="76"/>
      <c r="AS103" s="76"/>
    </row>
    <row r="104" spans="1:45" x14ac:dyDescent="0.2">
      <c r="A104" s="74" t="s">
        <v>160</v>
      </c>
      <c r="B104" s="74" t="s">
        <v>194</v>
      </c>
      <c r="C104" s="23" t="s">
        <v>162</v>
      </c>
      <c r="D104" s="74" t="s">
        <v>162</v>
      </c>
      <c r="E104" s="75">
        <v>13001</v>
      </c>
      <c r="F104" s="74" t="s">
        <v>195</v>
      </c>
      <c r="G104" s="75">
        <v>13201</v>
      </c>
      <c r="H104" s="75"/>
      <c r="I104" s="76"/>
      <c r="J104" s="76">
        <v>23.72</v>
      </c>
      <c r="K104" s="76">
        <f t="shared" si="14"/>
        <v>72.471910112359552</v>
      </c>
      <c r="L104" s="76">
        <f t="shared" si="15"/>
        <v>0.7</v>
      </c>
      <c r="M104" s="76">
        <v>16.440000000000001</v>
      </c>
      <c r="N104" s="76">
        <f t="shared" si="16"/>
        <v>69.687836383207753</v>
      </c>
      <c r="O104" s="76">
        <f t="shared" si="17"/>
        <v>0.66999999999999993</v>
      </c>
      <c r="P104" s="21"/>
      <c r="Q104" s="76"/>
      <c r="R104" s="76"/>
      <c r="S104" s="21"/>
      <c r="T104" s="76"/>
      <c r="U104" s="76"/>
      <c r="V104" s="20">
        <v>1.6</v>
      </c>
      <c r="W104" s="76">
        <f t="shared" si="18"/>
        <v>54.54545454545454</v>
      </c>
      <c r="X104" s="76" t="str">
        <f t="shared" si="19"/>
        <v>Alta</v>
      </c>
      <c r="Y104" s="25">
        <v>2.3199999999999998</v>
      </c>
      <c r="Z104" s="76">
        <f t="shared" si="20"/>
        <v>86.3849765258216</v>
      </c>
      <c r="AA104" s="76">
        <f t="shared" si="21"/>
        <v>0.26</v>
      </c>
      <c r="AB104" s="20">
        <v>645.17999999999995</v>
      </c>
      <c r="AC104" s="76">
        <f t="shared" si="22"/>
        <v>82.141213537241569</v>
      </c>
      <c r="AD104" s="76">
        <f t="shared" si="23"/>
        <v>0.76</v>
      </c>
      <c r="AE104" s="20">
        <v>209.83</v>
      </c>
      <c r="AF104" s="76">
        <f t="shared" si="24"/>
        <v>97.770436660796832</v>
      </c>
      <c r="AG104" s="76">
        <f t="shared" si="25"/>
        <v>0.95</v>
      </c>
      <c r="AH104" s="23">
        <v>0.04</v>
      </c>
      <c r="AI104" s="76">
        <f t="shared" si="26"/>
        <v>1.7467248908296944</v>
      </c>
      <c r="AJ104" s="76">
        <f t="shared" si="27"/>
        <v>0.35</v>
      </c>
      <c r="AK104" s="76"/>
      <c r="AL104" s="76"/>
      <c r="AM104" s="76"/>
      <c r="AN104" s="76"/>
      <c r="AO104" s="76"/>
      <c r="AP104" s="76"/>
      <c r="AQ104" s="76"/>
      <c r="AR104" s="76"/>
      <c r="AS104" s="76"/>
    </row>
    <row r="105" spans="1:45" x14ac:dyDescent="0.2">
      <c r="A105" s="74" t="s">
        <v>160</v>
      </c>
      <c r="B105" s="74" t="s">
        <v>194</v>
      </c>
      <c r="C105" s="23" t="s">
        <v>162</v>
      </c>
      <c r="D105" s="74" t="s">
        <v>162</v>
      </c>
      <c r="E105" s="75">
        <v>13001</v>
      </c>
      <c r="F105" s="74" t="s">
        <v>196</v>
      </c>
      <c r="G105" s="75">
        <v>13202</v>
      </c>
      <c r="H105" s="75"/>
      <c r="I105" s="76"/>
      <c r="J105" s="76"/>
      <c r="K105" s="76" t="str">
        <f t="shared" si="14"/>
        <v/>
      </c>
      <c r="L105" s="76" t="str">
        <f t="shared" si="15"/>
        <v/>
      </c>
      <c r="M105" s="76"/>
      <c r="N105" s="76" t="str">
        <f t="shared" si="16"/>
        <v/>
      </c>
      <c r="O105" s="76" t="str">
        <f t="shared" si="17"/>
        <v/>
      </c>
      <c r="P105" s="21"/>
      <c r="Q105" s="76"/>
      <c r="R105" s="76"/>
      <c r="S105" s="21"/>
      <c r="T105" s="76"/>
      <c r="U105" s="76"/>
      <c r="V105" s="20">
        <v>1.02</v>
      </c>
      <c r="W105" s="76">
        <f t="shared" si="18"/>
        <v>80.909090909090907</v>
      </c>
      <c r="X105" s="76" t="str">
        <f t="shared" si="19"/>
        <v>Baja</v>
      </c>
      <c r="Y105" s="25">
        <v>1.39</v>
      </c>
      <c r="Z105" s="76">
        <f t="shared" si="20"/>
        <v>91.842723004694832</v>
      </c>
      <c r="AA105" s="76">
        <f t="shared" si="21"/>
        <v>0.35</v>
      </c>
      <c r="AB105" s="20">
        <v>860.09</v>
      </c>
      <c r="AC105" s="76">
        <f t="shared" si="22"/>
        <v>63.121282922684777</v>
      </c>
      <c r="AD105" s="76">
        <f t="shared" si="23"/>
        <v>0.15000000000000002</v>
      </c>
      <c r="AE105" s="20">
        <v>852.07</v>
      </c>
      <c r="AF105" s="76">
        <f t="shared" si="24"/>
        <v>86.725972650231142</v>
      </c>
      <c r="AG105" s="76">
        <f t="shared" si="25"/>
        <v>0.32999999999999996</v>
      </c>
      <c r="AH105" s="23">
        <v>0.11</v>
      </c>
      <c r="AI105" s="76">
        <f t="shared" si="26"/>
        <v>4.8034934497816595</v>
      </c>
      <c r="AJ105" s="76">
        <f t="shared" si="27"/>
        <v>0.61</v>
      </c>
      <c r="AK105" s="76"/>
      <c r="AL105" s="76"/>
      <c r="AM105" s="76"/>
      <c r="AN105" s="76"/>
      <c r="AO105" s="76"/>
      <c r="AP105" s="76"/>
      <c r="AQ105" s="76"/>
      <c r="AR105" s="76"/>
      <c r="AS105" s="76"/>
    </row>
    <row r="106" spans="1:45" x14ac:dyDescent="0.2">
      <c r="A106" s="74" t="s">
        <v>160</v>
      </c>
      <c r="B106" s="74" t="s">
        <v>194</v>
      </c>
      <c r="C106" s="23" t="s">
        <v>162</v>
      </c>
      <c r="D106" s="74" t="s">
        <v>162</v>
      </c>
      <c r="E106" s="75">
        <v>13001</v>
      </c>
      <c r="F106" s="74" t="s">
        <v>197</v>
      </c>
      <c r="G106" s="75">
        <v>13203</v>
      </c>
      <c r="H106" s="75"/>
      <c r="I106" s="76"/>
      <c r="J106" s="76"/>
      <c r="K106" s="76" t="str">
        <f t="shared" si="14"/>
        <v/>
      </c>
      <c r="L106" s="76" t="str">
        <f t="shared" si="15"/>
        <v/>
      </c>
      <c r="M106" s="76"/>
      <c r="N106" s="76" t="str">
        <f t="shared" si="16"/>
        <v/>
      </c>
      <c r="O106" s="76" t="str">
        <f t="shared" si="17"/>
        <v/>
      </c>
      <c r="P106" s="21"/>
      <c r="Q106" s="76"/>
      <c r="R106" s="76"/>
      <c r="S106" s="21"/>
      <c r="T106" s="76"/>
      <c r="U106" s="76"/>
      <c r="V106" s="20">
        <v>1.32</v>
      </c>
      <c r="W106" s="76">
        <f t="shared" si="18"/>
        <v>67.272727272727266</v>
      </c>
      <c r="X106" s="76" t="str">
        <f t="shared" si="19"/>
        <v>Media</v>
      </c>
      <c r="Y106" s="25"/>
      <c r="Z106" s="76" t="str">
        <f t="shared" si="20"/>
        <v/>
      </c>
      <c r="AA106" s="76" t="str">
        <f t="shared" si="21"/>
        <v/>
      </c>
      <c r="AB106" s="20">
        <v>866.28</v>
      </c>
      <c r="AC106" s="76">
        <f t="shared" si="22"/>
        <v>62.573456527895779</v>
      </c>
      <c r="AD106" s="76">
        <f t="shared" si="23"/>
        <v>0.13</v>
      </c>
      <c r="AE106" s="20">
        <v>669.26</v>
      </c>
      <c r="AF106" s="76">
        <f t="shared" si="24"/>
        <v>89.869717147259522</v>
      </c>
      <c r="AG106" s="76">
        <f t="shared" si="25"/>
        <v>0.56000000000000005</v>
      </c>
      <c r="AH106" s="23">
        <v>0.03</v>
      </c>
      <c r="AI106" s="76">
        <f t="shared" si="26"/>
        <v>1.3100436681222707</v>
      </c>
      <c r="AJ106" s="76">
        <f t="shared" si="27"/>
        <v>0.28000000000000003</v>
      </c>
      <c r="AK106" s="76"/>
      <c r="AL106" s="76"/>
      <c r="AM106" s="76"/>
      <c r="AN106" s="76"/>
      <c r="AO106" s="76"/>
      <c r="AP106" s="76"/>
      <c r="AQ106" s="76"/>
      <c r="AR106" s="76"/>
      <c r="AS106" s="76"/>
    </row>
    <row r="107" spans="1:45" x14ac:dyDescent="0.2">
      <c r="A107" s="74" t="s">
        <v>160</v>
      </c>
      <c r="B107" s="74" t="s">
        <v>198</v>
      </c>
      <c r="C107" s="23" t="s">
        <v>162</v>
      </c>
      <c r="D107" s="74" t="s">
        <v>162</v>
      </c>
      <c r="E107" s="75">
        <v>13001</v>
      </c>
      <c r="F107" s="74" t="s">
        <v>199</v>
      </c>
      <c r="G107" s="75">
        <v>13301</v>
      </c>
      <c r="H107" s="75"/>
      <c r="I107" s="76"/>
      <c r="J107" s="76"/>
      <c r="K107" s="76" t="str">
        <f t="shared" si="14"/>
        <v/>
      </c>
      <c r="L107" s="76" t="str">
        <f t="shared" si="15"/>
        <v/>
      </c>
      <c r="M107" s="76"/>
      <c r="N107" s="76" t="str">
        <f t="shared" si="16"/>
        <v/>
      </c>
      <c r="O107" s="76" t="str">
        <f t="shared" si="17"/>
        <v/>
      </c>
      <c r="P107" s="21"/>
      <c r="Q107" s="76"/>
      <c r="R107" s="76"/>
      <c r="S107" s="21"/>
      <c r="T107" s="76"/>
      <c r="U107" s="76"/>
      <c r="V107" s="20">
        <v>1.22</v>
      </c>
      <c r="W107" s="76">
        <f t="shared" si="18"/>
        <v>71.818181818181813</v>
      </c>
      <c r="X107" s="76" t="str">
        <f t="shared" si="19"/>
        <v>Media</v>
      </c>
      <c r="Y107" s="25">
        <v>0.67</v>
      </c>
      <c r="Z107" s="76">
        <f t="shared" si="20"/>
        <v>96.068075117370881</v>
      </c>
      <c r="AA107" s="76">
        <f t="shared" si="21"/>
        <v>0.48</v>
      </c>
      <c r="AB107" s="20">
        <v>941.05</v>
      </c>
      <c r="AC107" s="76">
        <f t="shared" si="22"/>
        <v>55.956173888416878</v>
      </c>
      <c r="AD107" s="76">
        <f t="shared" si="23"/>
        <v>0.12</v>
      </c>
      <c r="AE107" s="20">
        <v>1202.42</v>
      </c>
      <c r="AF107" s="76">
        <f t="shared" si="24"/>
        <v>80.701078582434519</v>
      </c>
      <c r="AG107" s="76">
        <f t="shared" si="25"/>
        <v>0.18000000000000005</v>
      </c>
      <c r="AH107" s="23">
        <v>0.16</v>
      </c>
      <c r="AI107" s="76">
        <f t="shared" si="26"/>
        <v>6.9868995633187776</v>
      </c>
      <c r="AJ107" s="76">
        <f t="shared" si="27"/>
        <v>0.72</v>
      </c>
      <c r="AK107" s="76"/>
      <c r="AL107" s="76"/>
      <c r="AM107" s="76"/>
      <c r="AN107" s="76"/>
      <c r="AO107" s="76"/>
      <c r="AP107" s="76"/>
      <c r="AQ107" s="76"/>
      <c r="AR107" s="76"/>
      <c r="AS107" s="76"/>
    </row>
    <row r="108" spans="1:45" x14ac:dyDescent="0.2">
      <c r="A108" s="74" t="s">
        <v>160</v>
      </c>
      <c r="B108" s="74" t="s">
        <v>198</v>
      </c>
      <c r="C108" s="23" t="s">
        <v>162</v>
      </c>
      <c r="D108" s="74" t="s">
        <v>162</v>
      </c>
      <c r="E108" s="75">
        <v>13001</v>
      </c>
      <c r="F108" s="74" t="s">
        <v>200</v>
      </c>
      <c r="G108" s="75">
        <v>13302</v>
      </c>
      <c r="H108" s="75"/>
      <c r="I108" s="76"/>
      <c r="J108" s="76"/>
      <c r="K108" s="76" t="str">
        <f t="shared" si="14"/>
        <v/>
      </c>
      <c r="L108" s="76" t="str">
        <f t="shared" si="15"/>
        <v/>
      </c>
      <c r="M108" s="76"/>
      <c r="N108" s="76" t="str">
        <f t="shared" si="16"/>
        <v/>
      </c>
      <c r="O108" s="76" t="str">
        <f t="shared" si="17"/>
        <v/>
      </c>
      <c r="P108" s="21"/>
      <c r="Q108" s="76"/>
      <c r="R108" s="76"/>
      <c r="S108" s="21"/>
      <c r="T108" s="76"/>
      <c r="U108" s="76"/>
      <c r="V108" s="20">
        <v>0.96</v>
      </c>
      <c r="W108" s="76">
        <f t="shared" si="18"/>
        <v>83.63636363636364</v>
      </c>
      <c r="X108" s="76" t="str">
        <f t="shared" si="19"/>
        <v>Nula</v>
      </c>
      <c r="Y108" s="25">
        <v>4.26</v>
      </c>
      <c r="Z108" s="76">
        <f t="shared" si="20"/>
        <v>75</v>
      </c>
      <c r="AA108" s="76">
        <f t="shared" si="21"/>
        <v>0.12</v>
      </c>
      <c r="AB108" s="20">
        <v>740.26</v>
      </c>
      <c r="AC108" s="76">
        <f t="shared" si="22"/>
        <v>73.726458510337011</v>
      </c>
      <c r="AD108" s="76">
        <f t="shared" si="23"/>
        <v>0.38</v>
      </c>
      <c r="AE108" s="20">
        <v>1869.76</v>
      </c>
      <c r="AF108" s="76">
        <f t="shared" si="24"/>
        <v>69.224975236627785</v>
      </c>
      <c r="AG108" s="76">
        <f t="shared" si="25"/>
        <v>6.0000000000000053E-2</v>
      </c>
      <c r="AH108" s="23">
        <v>0.05</v>
      </c>
      <c r="AI108" s="76">
        <f t="shared" si="26"/>
        <v>2.1834061135371177</v>
      </c>
      <c r="AJ108" s="76">
        <f t="shared" si="27"/>
        <v>0.41</v>
      </c>
      <c r="AK108" s="76"/>
      <c r="AL108" s="76"/>
      <c r="AM108" s="76"/>
      <c r="AN108" s="76"/>
      <c r="AO108" s="76"/>
      <c r="AP108" s="76"/>
      <c r="AQ108" s="76"/>
      <c r="AR108" s="76"/>
      <c r="AS108" s="76"/>
    </row>
    <row r="109" spans="1:45" x14ac:dyDescent="0.2">
      <c r="A109" s="74" t="s">
        <v>160</v>
      </c>
      <c r="B109" s="74" t="s">
        <v>198</v>
      </c>
      <c r="C109" s="23" t="s">
        <v>162</v>
      </c>
      <c r="D109" s="74" t="s">
        <v>162</v>
      </c>
      <c r="E109" s="75">
        <v>13001</v>
      </c>
      <c r="F109" s="74" t="s">
        <v>201</v>
      </c>
      <c r="G109" s="75">
        <v>13303</v>
      </c>
      <c r="H109" s="75"/>
      <c r="I109" s="76"/>
      <c r="J109" s="76"/>
      <c r="K109" s="76" t="str">
        <f t="shared" si="14"/>
        <v/>
      </c>
      <c r="L109" s="76" t="str">
        <f t="shared" si="15"/>
        <v/>
      </c>
      <c r="M109" s="76"/>
      <c r="N109" s="76" t="str">
        <f t="shared" si="16"/>
        <v/>
      </c>
      <c r="O109" s="76" t="str">
        <f t="shared" si="17"/>
        <v/>
      </c>
      <c r="P109" s="21"/>
      <c r="Q109" s="76"/>
      <c r="R109" s="76"/>
      <c r="S109" s="21"/>
      <c r="T109" s="76"/>
      <c r="U109" s="76"/>
      <c r="V109" s="20">
        <v>2.3199999999999998</v>
      </c>
      <c r="W109" s="76">
        <f t="shared" si="18"/>
        <v>21.81818181818182</v>
      </c>
      <c r="X109" s="76" t="str">
        <f t="shared" si="19"/>
        <v>Alta</v>
      </c>
      <c r="Y109" s="25">
        <v>0</v>
      </c>
      <c r="Z109" s="76">
        <f t="shared" si="20"/>
        <v>100</v>
      </c>
      <c r="AA109" s="76">
        <f t="shared" si="21"/>
        <v>0.99</v>
      </c>
      <c r="AB109" s="20">
        <v>660.62</v>
      </c>
      <c r="AC109" s="76">
        <f t="shared" si="22"/>
        <v>80.774745114698376</v>
      </c>
      <c r="AD109" s="76">
        <f t="shared" si="23"/>
        <v>0.7</v>
      </c>
      <c r="AE109" s="20">
        <v>1467.74</v>
      </c>
      <c r="AF109" s="76">
        <f t="shared" si="24"/>
        <v>76.138427250715395</v>
      </c>
      <c r="AG109" s="76">
        <f t="shared" si="25"/>
        <v>0.12</v>
      </c>
      <c r="AH109" s="23"/>
      <c r="AI109" s="76" t="str">
        <f t="shared" si="26"/>
        <v/>
      </c>
      <c r="AJ109" s="76" t="str">
        <f t="shared" si="27"/>
        <v/>
      </c>
      <c r="AK109" s="76"/>
      <c r="AL109" s="76"/>
      <c r="AM109" s="76"/>
      <c r="AN109" s="76"/>
      <c r="AO109" s="76"/>
      <c r="AP109" s="76"/>
      <c r="AQ109" s="76"/>
      <c r="AR109" s="76"/>
      <c r="AS109" s="76"/>
    </row>
    <row r="110" spans="1:45" x14ac:dyDescent="0.2">
      <c r="A110" s="74" t="s">
        <v>160</v>
      </c>
      <c r="B110" s="74" t="s">
        <v>202</v>
      </c>
      <c r="C110" s="23" t="s">
        <v>162</v>
      </c>
      <c r="D110" s="74" t="s">
        <v>162</v>
      </c>
      <c r="E110" s="75">
        <v>13001</v>
      </c>
      <c r="F110" s="74" t="s">
        <v>203</v>
      </c>
      <c r="G110" s="75">
        <v>13401</v>
      </c>
      <c r="H110" s="75"/>
      <c r="I110" s="76"/>
      <c r="J110" s="76">
        <v>22.3</v>
      </c>
      <c r="K110" s="76">
        <f t="shared" si="14"/>
        <v>75.662921348314612</v>
      </c>
      <c r="L110" s="76">
        <f t="shared" si="15"/>
        <v>0.73</v>
      </c>
      <c r="M110" s="76">
        <v>15.22</v>
      </c>
      <c r="N110" s="76">
        <f t="shared" si="16"/>
        <v>72.314316469321852</v>
      </c>
      <c r="O110" s="76">
        <f t="shared" si="17"/>
        <v>0.7</v>
      </c>
      <c r="P110" s="21"/>
      <c r="Q110" s="76"/>
      <c r="R110" s="76"/>
      <c r="S110" s="21"/>
      <c r="T110" s="76"/>
      <c r="U110" s="76"/>
      <c r="V110" s="20">
        <v>1.48</v>
      </c>
      <c r="W110" s="76">
        <f t="shared" si="18"/>
        <v>59.999999999999993</v>
      </c>
      <c r="X110" s="76" t="str">
        <f t="shared" si="19"/>
        <v>Alta</v>
      </c>
      <c r="Y110" s="25">
        <v>2.1</v>
      </c>
      <c r="Z110" s="76">
        <f t="shared" si="20"/>
        <v>87.676056338028175</v>
      </c>
      <c r="AA110" s="76">
        <f t="shared" si="21"/>
        <v>0.29000000000000004</v>
      </c>
      <c r="AB110" s="20">
        <v>623.12</v>
      </c>
      <c r="AC110" s="76">
        <f t="shared" si="22"/>
        <v>84.093564146134227</v>
      </c>
      <c r="AD110" s="76">
        <f t="shared" si="23"/>
        <v>0.84</v>
      </c>
      <c r="AE110" s="20">
        <v>860.06</v>
      </c>
      <c r="AF110" s="76">
        <f t="shared" si="24"/>
        <v>86.588570327977109</v>
      </c>
      <c r="AG110" s="76">
        <f t="shared" si="25"/>
        <v>0.30000000000000004</v>
      </c>
      <c r="AH110" s="23">
        <v>0.21</v>
      </c>
      <c r="AI110" s="76">
        <f t="shared" si="26"/>
        <v>9.1703056768558948</v>
      </c>
      <c r="AJ110" s="76">
        <f t="shared" si="27"/>
        <v>0.79</v>
      </c>
      <c r="AK110" s="76"/>
      <c r="AL110" s="76"/>
      <c r="AM110" s="76"/>
      <c r="AN110" s="76"/>
      <c r="AO110" s="76"/>
      <c r="AP110" s="76"/>
      <c r="AQ110" s="76"/>
      <c r="AR110" s="76"/>
      <c r="AS110" s="76"/>
    </row>
    <row r="111" spans="1:45" x14ac:dyDescent="0.2">
      <c r="A111" s="74" t="s">
        <v>160</v>
      </c>
      <c r="B111" s="74" t="s">
        <v>202</v>
      </c>
      <c r="C111" s="23" t="s">
        <v>162</v>
      </c>
      <c r="D111" s="74" t="s">
        <v>162</v>
      </c>
      <c r="E111" s="75">
        <v>13001</v>
      </c>
      <c r="F111" s="74" t="s">
        <v>204</v>
      </c>
      <c r="G111" s="75">
        <v>13402</v>
      </c>
      <c r="H111" s="75"/>
      <c r="I111" s="76"/>
      <c r="J111" s="76"/>
      <c r="K111" s="76" t="str">
        <f t="shared" si="14"/>
        <v/>
      </c>
      <c r="L111" s="76" t="str">
        <f t="shared" si="15"/>
        <v/>
      </c>
      <c r="M111" s="76"/>
      <c r="N111" s="76" t="str">
        <f t="shared" si="16"/>
        <v/>
      </c>
      <c r="O111" s="76" t="str">
        <f t="shared" si="17"/>
        <v/>
      </c>
      <c r="P111" s="21"/>
      <c r="Q111" s="76"/>
      <c r="R111" s="76"/>
      <c r="S111" s="21"/>
      <c r="T111" s="76"/>
      <c r="U111" s="76"/>
      <c r="V111" s="20">
        <v>1.47</v>
      </c>
      <c r="W111" s="76">
        <f t="shared" si="18"/>
        <v>60.454545454545446</v>
      </c>
      <c r="X111" s="76" t="str">
        <f t="shared" si="19"/>
        <v>Alta</v>
      </c>
      <c r="Y111" s="25"/>
      <c r="Z111" s="76" t="str">
        <f t="shared" si="20"/>
        <v/>
      </c>
      <c r="AA111" s="76" t="str">
        <f t="shared" si="21"/>
        <v/>
      </c>
      <c r="AB111" s="20">
        <v>692.58</v>
      </c>
      <c r="AC111" s="76">
        <f t="shared" si="22"/>
        <v>77.94622628150664</v>
      </c>
      <c r="AD111" s="76">
        <f t="shared" si="23"/>
        <v>0.57000000000000006</v>
      </c>
      <c r="AE111" s="20">
        <v>851.87</v>
      </c>
      <c r="AF111" s="76">
        <f t="shared" si="24"/>
        <v>86.729412007484058</v>
      </c>
      <c r="AG111" s="76">
        <f t="shared" si="25"/>
        <v>0.33999999999999997</v>
      </c>
      <c r="AH111" s="23">
        <v>0.02</v>
      </c>
      <c r="AI111" s="76">
        <f t="shared" si="26"/>
        <v>0.8733624454148472</v>
      </c>
      <c r="AJ111" s="76">
        <f t="shared" si="27"/>
        <v>0.21</v>
      </c>
      <c r="AK111" s="76"/>
      <c r="AL111" s="76"/>
      <c r="AM111" s="76"/>
      <c r="AN111" s="76"/>
      <c r="AO111" s="76"/>
      <c r="AP111" s="76"/>
      <c r="AQ111" s="76"/>
      <c r="AR111" s="76"/>
      <c r="AS111" s="76"/>
    </row>
    <row r="112" spans="1:45" x14ac:dyDescent="0.2">
      <c r="A112" s="74" t="s">
        <v>160</v>
      </c>
      <c r="B112" s="74" t="s">
        <v>202</v>
      </c>
      <c r="C112" s="23" t="s">
        <v>162</v>
      </c>
      <c r="D112" s="74" t="s">
        <v>162</v>
      </c>
      <c r="E112" s="75">
        <v>13001</v>
      </c>
      <c r="F112" s="74" t="s">
        <v>205</v>
      </c>
      <c r="G112" s="75">
        <v>13403</v>
      </c>
      <c r="H112" s="75"/>
      <c r="I112" s="76"/>
      <c r="J112" s="76"/>
      <c r="K112" s="76" t="str">
        <f t="shared" si="14"/>
        <v/>
      </c>
      <c r="L112" s="76" t="str">
        <f t="shared" si="15"/>
        <v/>
      </c>
      <c r="M112" s="76"/>
      <c r="N112" s="76" t="str">
        <f t="shared" si="16"/>
        <v/>
      </c>
      <c r="O112" s="76" t="str">
        <f t="shared" si="17"/>
        <v/>
      </c>
      <c r="P112" s="21"/>
      <c r="Q112" s="76"/>
      <c r="R112" s="76"/>
      <c r="S112" s="21"/>
      <c r="T112" s="76"/>
      <c r="U112" s="76"/>
      <c r="V112" s="20">
        <v>1.59</v>
      </c>
      <c r="W112" s="76">
        <f t="shared" si="18"/>
        <v>54.999999999999993</v>
      </c>
      <c r="X112" s="76" t="str">
        <f t="shared" si="19"/>
        <v>Alta</v>
      </c>
      <c r="Y112" s="25"/>
      <c r="Z112" s="76" t="str">
        <f t="shared" si="20"/>
        <v/>
      </c>
      <c r="AA112" s="76" t="str">
        <f t="shared" si="21"/>
        <v/>
      </c>
      <c r="AB112" s="20">
        <v>753.39</v>
      </c>
      <c r="AC112" s="76">
        <f t="shared" si="22"/>
        <v>72.564429340130275</v>
      </c>
      <c r="AD112" s="76">
        <f t="shared" si="23"/>
        <v>0.33999999999999997</v>
      </c>
      <c r="AE112" s="20">
        <v>1252.1199999999999</v>
      </c>
      <c r="AF112" s="76">
        <f t="shared" si="24"/>
        <v>79.846398305084762</v>
      </c>
      <c r="AG112" s="76">
        <f t="shared" si="25"/>
        <v>0.17000000000000004</v>
      </c>
      <c r="AH112" s="23">
        <v>0.05</v>
      </c>
      <c r="AI112" s="76">
        <f t="shared" si="26"/>
        <v>2.1834061135371177</v>
      </c>
      <c r="AJ112" s="76">
        <f t="shared" si="27"/>
        <v>0.41</v>
      </c>
      <c r="AK112" s="76"/>
      <c r="AL112" s="76"/>
      <c r="AM112" s="76"/>
      <c r="AN112" s="76"/>
      <c r="AO112" s="76"/>
      <c r="AP112" s="76"/>
      <c r="AQ112" s="76"/>
      <c r="AR112" s="76"/>
      <c r="AS112" s="76"/>
    </row>
    <row r="113" spans="1:54" x14ac:dyDescent="0.2">
      <c r="A113" s="74" t="s">
        <v>160</v>
      </c>
      <c r="B113" s="74" t="s">
        <v>202</v>
      </c>
      <c r="C113" s="23" t="s">
        <v>162</v>
      </c>
      <c r="D113" s="74" t="s">
        <v>162</v>
      </c>
      <c r="E113" s="75">
        <v>13001</v>
      </c>
      <c r="F113" s="74" t="s">
        <v>206</v>
      </c>
      <c r="G113" s="75">
        <v>13404</v>
      </c>
      <c r="H113" s="75"/>
      <c r="I113" s="76"/>
      <c r="J113" s="76"/>
      <c r="K113" s="76" t="str">
        <f t="shared" si="14"/>
        <v/>
      </c>
      <c r="L113" s="76" t="str">
        <f t="shared" si="15"/>
        <v/>
      </c>
      <c r="M113" s="76"/>
      <c r="N113" s="76" t="str">
        <f t="shared" si="16"/>
        <v/>
      </c>
      <c r="O113" s="76" t="str">
        <f t="shared" si="17"/>
        <v/>
      </c>
      <c r="P113" s="21"/>
      <c r="Q113" s="76"/>
      <c r="R113" s="76"/>
      <c r="S113" s="21"/>
      <c r="T113" s="76"/>
      <c r="U113" s="76"/>
      <c r="V113" s="20">
        <v>1.08</v>
      </c>
      <c r="W113" s="76">
        <f t="shared" si="18"/>
        <v>78.181818181818173</v>
      </c>
      <c r="X113" s="76" t="str">
        <f t="shared" si="19"/>
        <v>Baja</v>
      </c>
      <c r="Y113" s="25">
        <v>0</v>
      </c>
      <c r="Z113" s="76">
        <f t="shared" si="20"/>
        <v>100</v>
      </c>
      <c r="AA113" s="76">
        <f t="shared" si="21"/>
        <v>0.99</v>
      </c>
      <c r="AB113" s="20">
        <v>707.6</v>
      </c>
      <c r="AC113" s="76">
        <f t="shared" si="22"/>
        <v>76.616928632115531</v>
      </c>
      <c r="AD113" s="76">
        <f t="shared" si="23"/>
        <v>0.5</v>
      </c>
      <c r="AE113" s="20">
        <v>1388.31</v>
      </c>
      <c r="AF113" s="76">
        <f t="shared" si="24"/>
        <v>77.504367983711205</v>
      </c>
      <c r="AG113" s="76">
        <f t="shared" si="25"/>
        <v>0.15000000000000002</v>
      </c>
      <c r="AH113" s="23">
        <v>0.43</v>
      </c>
      <c r="AI113" s="76">
        <f t="shared" si="26"/>
        <v>18.777292576419214</v>
      </c>
      <c r="AJ113" s="76">
        <f t="shared" si="27"/>
        <v>0.94</v>
      </c>
      <c r="AK113" s="76"/>
      <c r="AL113" s="76"/>
      <c r="AM113" s="76"/>
      <c r="AN113" s="76"/>
      <c r="AO113" s="76"/>
      <c r="AP113" s="76"/>
      <c r="AQ113" s="76"/>
      <c r="AR113" s="76"/>
      <c r="AS113" s="76"/>
    </row>
    <row r="114" spans="1:54" x14ac:dyDescent="0.2">
      <c r="A114" s="74" t="s">
        <v>160</v>
      </c>
      <c r="B114" s="74" t="s">
        <v>207</v>
      </c>
      <c r="C114" s="23" t="s">
        <v>61</v>
      </c>
      <c r="D114" s="74" t="s">
        <v>207</v>
      </c>
      <c r="E114" s="75">
        <v>13501</v>
      </c>
      <c r="F114" s="80" t="s">
        <v>207</v>
      </c>
      <c r="G114" s="75">
        <v>13501</v>
      </c>
      <c r="H114" s="75"/>
      <c r="I114" s="76"/>
      <c r="J114" s="76"/>
      <c r="K114" s="76" t="str">
        <f t="shared" si="14"/>
        <v/>
      </c>
      <c r="L114" s="76" t="str">
        <f t="shared" si="15"/>
        <v/>
      </c>
      <c r="M114" s="76"/>
      <c r="N114" s="76" t="str">
        <f t="shared" si="16"/>
        <v/>
      </c>
      <c r="O114" s="76" t="str">
        <f t="shared" si="17"/>
        <v/>
      </c>
      <c r="P114" s="21"/>
      <c r="Q114" s="76"/>
      <c r="R114" s="76"/>
      <c r="S114" s="21"/>
      <c r="T114" s="76"/>
      <c r="U114" s="76"/>
      <c r="V114" s="20">
        <v>1.08</v>
      </c>
      <c r="W114" s="76">
        <f t="shared" si="18"/>
        <v>78.181818181818173</v>
      </c>
      <c r="X114" s="76" t="str">
        <f t="shared" si="19"/>
        <v>Baja</v>
      </c>
      <c r="Y114" s="25">
        <v>3.75</v>
      </c>
      <c r="Z114" s="76">
        <f t="shared" si="20"/>
        <v>77.992957746478879</v>
      </c>
      <c r="AA114" s="76">
        <f t="shared" si="21"/>
        <v>0.15000000000000002</v>
      </c>
      <c r="AB114" s="20">
        <v>609.79999999999995</v>
      </c>
      <c r="AC114" s="76">
        <f t="shared" si="22"/>
        <v>85.272408666100247</v>
      </c>
      <c r="AD114" s="76">
        <f t="shared" si="23"/>
        <v>0.88</v>
      </c>
      <c r="AE114" s="20">
        <v>757.55</v>
      </c>
      <c r="AF114" s="76">
        <f t="shared" si="24"/>
        <v>88.351412887959498</v>
      </c>
      <c r="AG114" s="76">
        <f t="shared" si="25"/>
        <v>0.44999999999999996</v>
      </c>
      <c r="AH114" s="23">
        <v>0.16</v>
      </c>
      <c r="AI114" s="76">
        <f t="shared" si="26"/>
        <v>6.9868995633187776</v>
      </c>
      <c r="AJ114" s="76">
        <f t="shared" si="27"/>
        <v>0.72</v>
      </c>
      <c r="AK114" s="87"/>
      <c r="AL114" s="87"/>
      <c r="AM114" s="87"/>
      <c r="AN114" s="87"/>
      <c r="AO114" s="87"/>
      <c r="AP114" s="87"/>
      <c r="AQ114" s="76"/>
      <c r="AR114" s="76"/>
      <c r="AS114" s="76"/>
    </row>
    <row r="115" spans="1:54" x14ac:dyDescent="0.2">
      <c r="A115" s="74" t="s">
        <v>160</v>
      </c>
      <c r="B115" s="74" t="s">
        <v>208</v>
      </c>
      <c r="C115" s="23" t="s">
        <v>162</v>
      </c>
      <c r="D115" s="74" t="s">
        <v>162</v>
      </c>
      <c r="E115" s="75">
        <v>13001</v>
      </c>
      <c r="F115" s="74" t="s">
        <v>208</v>
      </c>
      <c r="G115" s="75">
        <v>13601</v>
      </c>
      <c r="H115" s="75"/>
      <c r="I115" s="76"/>
      <c r="J115" s="76"/>
      <c r="K115" s="76" t="str">
        <f t="shared" si="14"/>
        <v/>
      </c>
      <c r="L115" s="76" t="str">
        <f t="shared" si="15"/>
        <v/>
      </c>
      <c r="M115" s="76"/>
      <c r="N115" s="76" t="str">
        <f t="shared" si="16"/>
        <v/>
      </c>
      <c r="O115" s="76" t="str">
        <f t="shared" si="17"/>
        <v/>
      </c>
      <c r="P115" s="21"/>
      <c r="Q115" s="76"/>
      <c r="R115" s="76"/>
      <c r="S115" s="21"/>
      <c r="T115" s="76"/>
      <c r="U115" s="76"/>
      <c r="V115" s="20">
        <v>0.98</v>
      </c>
      <c r="W115" s="76">
        <f t="shared" si="18"/>
        <v>82.72727272727272</v>
      </c>
      <c r="X115" s="76" t="str">
        <f t="shared" si="19"/>
        <v>Nula</v>
      </c>
      <c r="Y115" s="25">
        <v>0</v>
      </c>
      <c r="Z115" s="76">
        <f t="shared" si="20"/>
        <v>100</v>
      </c>
      <c r="AA115" s="76">
        <f t="shared" si="21"/>
        <v>0.99</v>
      </c>
      <c r="AB115" s="20">
        <v>687.45</v>
      </c>
      <c r="AC115" s="76">
        <f t="shared" si="22"/>
        <v>78.400240725007066</v>
      </c>
      <c r="AD115" s="76">
        <f t="shared" si="23"/>
        <v>0.6</v>
      </c>
      <c r="AE115" s="20">
        <v>691.14</v>
      </c>
      <c r="AF115" s="76">
        <f t="shared" si="24"/>
        <v>89.49345146379045</v>
      </c>
      <c r="AG115" s="76">
        <f t="shared" si="25"/>
        <v>0.54</v>
      </c>
      <c r="AH115" s="23">
        <v>0.03</v>
      </c>
      <c r="AI115" s="76">
        <f t="shared" si="26"/>
        <v>1.3100436681222707</v>
      </c>
      <c r="AJ115" s="76">
        <f t="shared" si="27"/>
        <v>0.28000000000000003</v>
      </c>
      <c r="AK115" s="76"/>
      <c r="AL115" s="76"/>
      <c r="AM115" s="76"/>
      <c r="AN115" s="76"/>
      <c r="AO115" s="76"/>
      <c r="AP115" s="76"/>
      <c r="AQ115" s="76"/>
      <c r="AR115" s="76"/>
      <c r="AS115" s="76"/>
    </row>
    <row r="116" spans="1:54" x14ac:dyDescent="0.2">
      <c r="A116" s="74" t="s">
        <v>160</v>
      </c>
      <c r="B116" s="74" t="s">
        <v>208</v>
      </c>
      <c r="C116" s="23" t="s">
        <v>162</v>
      </c>
      <c r="D116" s="74" t="s">
        <v>162</v>
      </c>
      <c r="E116" s="75">
        <v>13001</v>
      </c>
      <c r="F116" s="74" t="s">
        <v>209</v>
      </c>
      <c r="G116" s="75">
        <v>13602</v>
      </c>
      <c r="H116" s="75"/>
      <c r="I116" s="76"/>
      <c r="J116" s="76"/>
      <c r="K116" s="76" t="str">
        <f t="shared" si="14"/>
        <v/>
      </c>
      <c r="L116" s="76" t="str">
        <f t="shared" si="15"/>
        <v/>
      </c>
      <c r="M116" s="76"/>
      <c r="N116" s="76" t="str">
        <f t="shared" si="16"/>
        <v/>
      </c>
      <c r="O116" s="76" t="str">
        <f t="shared" si="17"/>
        <v/>
      </c>
      <c r="P116" s="21"/>
      <c r="Q116" s="76"/>
      <c r="R116" s="76"/>
      <c r="S116" s="21"/>
      <c r="T116" s="76"/>
      <c r="U116" s="76"/>
      <c r="V116" s="20">
        <v>1.01</v>
      </c>
      <c r="W116" s="76">
        <f t="shared" si="18"/>
        <v>81.36363636363636</v>
      </c>
      <c r="X116" s="76" t="str">
        <f t="shared" si="19"/>
        <v>Baja</v>
      </c>
      <c r="Y116" s="25">
        <v>2.59</v>
      </c>
      <c r="Z116" s="76">
        <f t="shared" si="20"/>
        <v>84.800469483568079</v>
      </c>
      <c r="AA116" s="76">
        <f t="shared" si="21"/>
        <v>0.22999999999999998</v>
      </c>
      <c r="AB116" s="20">
        <v>588.55999999999995</v>
      </c>
      <c r="AC116" s="76">
        <f t="shared" si="22"/>
        <v>87.152187765505516</v>
      </c>
      <c r="AD116" s="76">
        <f t="shared" si="23"/>
        <v>0.91</v>
      </c>
      <c r="AE116" s="20">
        <v>381.36</v>
      </c>
      <c r="AF116" s="76">
        <f t="shared" si="24"/>
        <v>94.820671912832935</v>
      </c>
      <c r="AG116" s="76">
        <f t="shared" si="25"/>
        <v>0.79</v>
      </c>
      <c r="AH116" s="23"/>
      <c r="AI116" s="76" t="str">
        <f t="shared" si="26"/>
        <v/>
      </c>
      <c r="AJ116" s="76" t="str">
        <f t="shared" si="27"/>
        <v/>
      </c>
      <c r="AK116" s="76"/>
      <c r="AL116" s="76"/>
      <c r="AM116" s="76"/>
      <c r="AN116" s="76"/>
      <c r="AO116" s="76"/>
      <c r="AP116" s="76"/>
      <c r="AQ116" s="76"/>
      <c r="AR116" s="76"/>
      <c r="AS116" s="76"/>
    </row>
    <row r="117" spans="1:54" x14ac:dyDescent="0.2">
      <c r="A117" s="74" t="s">
        <v>160</v>
      </c>
      <c r="B117" s="74" t="s">
        <v>208</v>
      </c>
      <c r="C117" s="23" t="s">
        <v>162</v>
      </c>
      <c r="D117" s="74" t="s">
        <v>162</v>
      </c>
      <c r="E117" s="75">
        <v>13001</v>
      </c>
      <c r="F117" s="74" t="s">
        <v>210</v>
      </c>
      <c r="G117" s="75">
        <v>13603</v>
      </c>
      <c r="H117" s="75"/>
      <c r="I117" s="76"/>
      <c r="J117" s="76"/>
      <c r="K117" s="76" t="str">
        <f t="shared" si="14"/>
        <v/>
      </c>
      <c r="L117" s="76" t="str">
        <f t="shared" si="15"/>
        <v/>
      </c>
      <c r="M117" s="76"/>
      <c r="N117" s="76" t="str">
        <f t="shared" si="16"/>
        <v/>
      </c>
      <c r="O117" s="76" t="str">
        <f t="shared" si="17"/>
        <v/>
      </c>
      <c r="P117" s="21"/>
      <c r="Q117" s="76"/>
      <c r="R117" s="76"/>
      <c r="S117" s="21"/>
      <c r="T117" s="76"/>
      <c r="U117" s="76"/>
      <c r="V117" s="20">
        <v>1.01</v>
      </c>
      <c r="W117" s="76">
        <f t="shared" si="18"/>
        <v>81.36363636363636</v>
      </c>
      <c r="X117" s="76" t="str">
        <f t="shared" si="19"/>
        <v>Baja</v>
      </c>
      <c r="Y117" s="25"/>
      <c r="Z117" s="76" t="str">
        <f t="shared" si="20"/>
        <v/>
      </c>
      <c r="AA117" s="76" t="str">
        <f t="shared" si="21"/>
        <v/>
      </c>
      <c r="AB117" s="20">
        <v>687.73</v>
      </c>
      <c r="AC117" s="76">
        <f t="shared" si="22"/>
        <v>78.375460209572353</v>
      </c>
      <c r="AD117" s="76">
        <f t="shared" si="23"/>
        <v>0.59000000000000008</v>
      </c>
      <c r="AE117" s="20">
        <v>1864.14</v>
      </c>
      <c r="AF117" s="76">
        <f t="shared" si="24"/>
        <v>69.321621175434728</v>
      </c>
      <c r="AG117" s="76">
        <f t="shared" si="25"/>
        <v>6.9999999999999951E-2</v>
      </c>
      <c r="AH117" s="23"/>
      <c r="AI117" s="76" t="str">
        <f t="shared" si="26"/>
        <v/>
      </c>
      <c r="AJ117" s="76" t="str">
        <f t="shared" si="27"/>
        <v/>
      </c>
      <c r="AK117" s="76"/>
      <c r="AL117" s="76"/>
      <c r="AM117" s="76"/>
      <c r="AN117" s="76"/>
      <c r="AO117" s="76"/>
      <c r="AP117" s="76"/>
      <c r="AQ117" s="76"/>
      <c r="AR117" s="76"/>
      <c r="AS117" s="76"/>
    </row>
    <row r="118" spans="1:54" x14ac:dyDescent="0.2">
      <c r="A118" s="74" t="s">
        <v>160</v>
      </c>
      <c r="B118" s="74" t="s">
        <v>208</v>
      </c>
      <c r="C118" s="23" t="s">
        <v>162</v>
      </c>
      <c r="D118" s="74" t="s">
        <v>162</v>
      </c>
      <c r="E118" s="75">
        <v>13001</v>
      </c>
      <c r="F118" s="74" t="s">
        <v>211</v>
      </c>
      <c r="G118" s="75">
        <v>13604</v>
      </c>
      <c r="H118" s="75"/>
      <c r="I118" s="76"/>
      <c r="J118" s="76">
        <v>14.95</v>
      </c>
      <c r="K118" s="76">
        <f t="shared" si="14"/>
        <v>92.17977528089888</v>
      </c>
      <c r="L118" s="76">
        <f t="shared" si="15"/>
        <v>0.91</v>
      </c>
      <c r="M118" s="76">
        <v>8.16</v>
      </c>
      <c r="N118" s="76">
        <f t="shared" si="16"/>
        <v>87.513455328310016</v>
      </c>
      <c r="O118" s="76">
        <f t="shared" si="17"/>
        <v>0.86</v>
      </c>
      <c r="P118" s="21"/>
      <c r="Q118" s="76"/>
      <c r="R118" s="76"/>
      <c r="S118" s="21"/>
      <c r="T118" s="76"/>
      <c r="U118" s="76"/>
      <c r="V118" s="20">
        <v>1.33</v>
      </c>
      <c r="W118" s="76">
        <f t="shared" si="18"/>
        <v>66.818181818181813</v>
      </c>
      <c r="X118" s="76" t="str">
        <f t="shared" si="19"/>
        <v>Media</v>
      </c>
      <c r="Y118" s="25"/>
      <c r="Z118" s="76" t="str">
        <f t="shared" si="20"/>
        <v/>
      </c>
      <c r="AA118" s="76" t="str">
        <f t="shared" si="21"/>
        <v/>
      </c>
      <c r="AB118" s="20">
        <v>678.02</v>
      </c>
      <c r="AC118" s="76">
        <f t="shared" si="22"/>
        <v>79.234813084112147</v>
      </c>
      <c r="AD118" s="76">
        <f t="shared" si="23"/>
        <v>0.65</v>
      </c>
      <c r="AE118" s="20">
        <v>376.52</v>
      </c>
      <c r="AF118" s="76">
        <f t="shared" si="24"/>
        <v>94.903904358353529</v>
      </c>
      <c r="AG118" s="76">
        <f t="shared" si="25"/>
        <v>0.8</v>
      </c>
      <c r="AH118" s="23">
        <v>0.24</v>
      </c>
      <c r="AI118" s="76">
        <f t="shared" si="26"/>
        <v>10.480349344978166</v>
      </c>
      <c r="AJ118" s="76">
        <f t="shared" si="27"/>
        <v>0.83</v>
      </c>
      <c r="AK118" s="76"/>
      <c r="AL118" s="76"/>
      <c r="AM118" s="76"/>
      <c r="AN118" s="76"/>
      <c r="AO118" s="76"/>
      <c r="AP118" s="76"/>
      <c r="AQ118" s="76"/>
      <c r="AR118" s="76"/>
      <c r="AS118" s="76"/>
    </row>
    <row r="119" spans="1:54" x14ac:dyDescent="0.2">
      <c r="A119" s="74" t="s">
        <v>160</v>
      </c>
      <c r="B119" s="74" t="s">
        <v>208</v>
      </c>
      <c r="C119" s="23" t="s">
        <v>162</v>
      </c>
      <c r="D119" s="74" t="s">
        <v>162</v>
      </c>
      <c r="E119" s="75">
        <v>13001</v>
      </c>
      <c r="F119" s="74" t="s">
        <v>212</v>
      </c>
      <c r="G119" s="75">
        <v>13605</v>
      </c>
      <c r="H119" s="75"/>
      <c r="I119" s="76"/>
      <c r="J119" s="76">
        <v>0</v>
      </c>
      <c r="K119" s="76">
        <f t="shared" si="14"/>
        <v>125.7752808988764</v>
      </c>
      <c r="L119" s="76">
        <f t="shared" si="15"/>
        <v>0.98</v>
      </c>
      <c r="M119" s="76"/>
      <c r="N119" s="76" t="str">
        <f t="shared" si="16"/>
        <v/>
      </c>
      <c r="O119" s="76" t="str">
        <f t="shared" si="17"/>
        <v/>
      </c>
      <c r="P119" s="21"/>
      <c r="Q119" s="76"/>
      <c r="R119" s="76"/>
      <c r="S119" s="21"/>
      <c r="T119" s="76"/>
      <c r="U119" s="76"/>
      <c r="V119" s="20">
        <v>1.1200000000000001</v>
      </c>
      <c r="W119" s="76">
        <f t="shared" si="18"/>
        <v>76.36363636363636</v>
      </c>
      <c r="X119" s="76" t="str">
        <f t="shared" si="19"/>
        <v>Baja</v>
      </c>
      <c r="Y119" s="25">
        <v>1.1299999999999999</v>
      </c>
      <c r="Z119" s="76">
        <f t="shared" si="20"/>
        <v>93.368544600938975</v>
      </c>
      <c r="AA119" s="76">
        <f t="shared" si="21"/>
        <v>0.39</v>
      </c>
      <c r="AB119" s="20">
        <v>693.8</v>
      </c>
      <c r="AC119" s="76">
        <f t="shared" si="22"/>
        <v>77.838254035683931</v>
      </c>
      <c r="AD119" s="76">
        <f t="shared" si="23"/>
        <v>0.56000000000000005</v>
      </c>
      <c r="AE119" s="20">
        <v>552.13</v>
      </c>
      <c r="AF119" s="76">
        <f t="shared" si="24"/>
        <v>91.88397672243012</v>
      </c>
      <c r="AG119" s="76">
        <f t="shared" si="25"/>
        <v>0.67999999999999994</v>
      </c>
      <c r="AH119" s="23">
        <v>0.02</v>
      </c>
      <c r="AI119" s="76">
        <f t="shared" si="26"/>
        <v>0.8733624454148472</v>
      </c>
      <c r="AJ119" s="76">
        <f t="shared" si="27"/>
        <v>0.21</v>
      </c>
      <c r="AK119" s="76"/>
      <c r="AL119" s="76"/>
      <c r="AM119" s="76"/>
      <c r="AN119" s="76"/>
      <c r="AO119" s="76"/>
      <c r="AP119" s="76"/>
      <c r="AQ119" s="76"/>
      <c r="AR119" s="76"/>
      <c r="AS119" s="76"/>
    </row>
    <row r="120" spans="1:54" x14ac:dyDescent="0.2">
      <c r="A120" s="74" t="s">
        <v>213</v>
      </c>
      <c r="B120" s="74" t="s">
        <v>214</v>
      </c>
      <c r="C120" s="23" t="s">
        <v>61</v>
      </c>
      <c r="D120" s="74" t="s">
        <v>214</v>
      </c>
      <c r="E120" s="75">
        <v>14101</v>
      </c>
      <c r="F120" s="74" t="s">
        <v>214</v>
      </c>
      <c r="G120" s="75">
        <v>14101</v>
      </c>
      <c r="H120" s="75"/>
      <c r="I120" s="76"/>
      <c r="J120" s="76">
        <v>16.78</v>
      </c>
      <c r="K120" s="76">
        <f t="shared" si="14"/>
        <v>88.067415730337075</v>
      </c>
      <c r="L120" s="76">
        <f t="shared" si="15"/>
        <v>0.82000000000000006</v>
      </c>
      <c r="M120" s="76">
        <v>2.36</v>
      </c>
      <c r="N120" s="76">
        <f t="shared" si="16"/>
        <v>100</v>
      </c>
      <c r="O120" s="76">
        <f t="shared" si="17"/>
        <v>0.98</v>
      </c>
      <c r="P120" s="21"/>
      <c r="Q120" s="76"/>
      <c r="R120" s="76"/>
      <c r="S120" s="21"/>
      <c r="T120" s="76"/>
      <c r="U120" s="76"/>
      <c r="V120" s="20">
        <v>1.6</v>
      </c>
      <c r="W120" s="76">
        <f t="shared" si="18"/>
        <v>54.54545454545454</v>
      </c>
      <c r="X120" s="76" t="str">
        <f t="shared" si="19"/>
        <v>Alta</v>
      </c>
      <c r="Y120" s="25">
        <v>1.33</v>
      </c>
      <c r="Z120" s="76">
        <f t="shared" si="20"/>
        <v>92.194835680751183</v>
      </c>
      <c r="AA120" s="76">
        <f t="shared" si="21"/>
        <v>0.37</v>
      </c>
      <c r="AB120" s="20">
        <v>752.76</v>
      </c>
      <c r="AC120" s="76">
        <f t="shared" si="22"/>
        <v>72.620185499858394</v>
      </c>
      <c r="AD120" s="76">
        <f t="shared" si="23"/>
        <v>0.35</v>
      </c>
      <c r="AE120" s="20">
        <v>713.8</v>
      </c>
      <c r="AF120" s="76">
        <f t="shared" si="24"/>
        <v>89.103772287035</v>
      </c>
      <c r="AG120" s="76">
        <f t="shared" si="25"/>
        <v>0.48</v>
      </c>
      <c r="AH120" s="23">
        <v>0.06</v>
      </c>
      <c r="AI120" s="76">
        <f t="shared" si="26"/>
        <v>2.6200873362445414</v>
      </c>
      <c r="AJ120" s="76">
        <f t="shared" si="27"/>
        <v>0.46</v>
      </c>
      <c r="AK120" s="76"/>
      <c r="AL120" s="76"/>
      <c r="AM120" s="76"/>
      <c r="AN120" s="76"/>
      <c r="AO120" s="76"/>
      <c r="AP120" s="76"/>
      <c r="AQ120" s="76"/>
      <c r="AR120" s="76"/>
      <c r="AS120" s="76"/>
    </row>
    <row r="121" spans="1:54" x14ac:dyDescent="0.2">
      <c r="A121" s="74" t="s">
        <v>215</v>
      </c>
      <c r="B121" s="74" t="s">
        <v>216</v>
      </c>
      <c r="C121" s="23" t="s">
        <v>61</v>
      </c>
      <c r="D121" s="74" t="s">
        <v>216</v>
      </c>
      <c r="E121" s="75">
        <v>15101</v>
      </c>
      <c r="F121" s="74" t="s">
        <v>216</v>
      </c>
      <c r="G121" s="75">
        <v>15101</v>
      </c>
      <c r="H121" s="75"/>
      <c r="I121" s="76"/>
      <c r="J121" s="76"/>
      <c r="K121" s="76" t="str">
        <f t="shared" si="14"/>
        <v/>
      </c>
      <c r="L121" s="76" t="str">
        <f t="shared" si="15"/>
        <v/>
      </c>
      <c r="M121" s="76"/>
      <c r="N121" s="76" t="str">
        <f t="shared" si="16"/>
        <v/>
      </c>
      <c r="O121" s="76" t="str">
        <f t="shared" si="17"/>
        <v/>
      </c>
      <c r="P121" s="21"/>
      <c r="Q121" s="76"/>
      <c r="R121" s="76"/>
      <c r="S121" s="21"/>
      <c r="T121" s="76"/>
      <c r="U121" s="76"/>
      <c r="V121" s="20">
        <v>1.47</v>
      </c>
      <c r="W121" s="76">
        <f t="shared" si="18"/>
        <v>60.454545454545446</v>
      </c>
      <c r="X121" s="76" t="str">
        <f t="shared" si="19"/>
        <v>Alta</v>
      </c>
      <c r="Y121" s="25">
        <v>0.46</v>
      </c>
      <c r="Z121" s="76">
        <f t="shared" si="20"/>
        <v>97.300469483568065</v>
      </c>
      <c r="AA121" s="76">
        <f t="shared" si="21"/>
        <v>0.54</v>
      </c>
      <c r="AB121" s="20">
        <v>660.14</v>
      </c>
      <c r="AC121" s="76">
        <f t="shared" si="22"/>
        <v>80.817225998300756</v>
      </c>
      <c r="AD121" s="76">
        <f t="shared" si="23"/>
        <v>0.71</v>
      </c>
      <c r="AE121" s="20">
        <v>537.95000000000005</v>
      </c>
      <c r="AF121" s="76">
        <f t="shared" si="24"/>
        <v>92.127827151661904</v>
      </c>
      <c r="AG121" s="76">
        <f t="shared" si="25"/>
        <v>0.73</v>
      </c>
      <c r="AH121" s="23">
        <v>0.15</v>
      </c>
      <c r="AI121" s="76">
        <f t="shared" si="26"/>
        <v>6.5502183406113534</v>
      </c>
      <c r="AJ121" s="76">
        <f t="shared" si="27"/>
        <v>0.7</v>
      </c>
      <c r="AK121" s="76"/>
      <c r="AL121" s="76"/>
      <c r="AM121" s="76"/>
      <c r="AN121" s="76"/>
      <c r="AO121" s="76"/>
      <c r="AP121" s="76"/>
      <c r="AQ121" s="76"/>
      <c r="AR121" s="76"/>
      <c r="AS121" s="76"/>
      <c r="AU121" s="8"/>
      <c r="AV121" s="8"/>
      <c r="AW121" s="8"/>
      <c r="AX121" s="8"/>
      <c r="AY121" s="8"/>
      <c r="AZ121" s="8"/>
      <c r="BA121" s="8"/>
      <c r="BB121" s="8"/>
    </row>
    <row r="122" spans="1:54" x14ac:dyDescent="0.2">
      <c r="A122" s="74" t="s">
        <v>217</v>
      </c>
      <c r="B122" s="22" t="s">
        <v>218</v>
      </c>
      <c r="C122" s="23" t="s">
        <v>61</v>
      </c>
      <c r="D122" s="74" t="s">
        <v>219</v>
      </c>
      <c r="E122" s="75">
        <v>16101</v>
      </c>
      <c r="F122" s="74" t="s">
        <v>220</v>
      </c>
      <c r="G122" s="75">
        <v>16101</v>
      </c>
      <c r="H122" s="75"/>
      <c r="I122" s="76"/>
      <c r="J122" s="76"/>
      <c r="K122" s="76" t="str">
        <f t="shared" si="14"/>
        <v/>
      </c>
      <c r="L122" s="76" t="str">
        <f t="shared" si="15"/>
        <v/>
      </c>
      <c r="M122" s="76"/>
      <c r="N122" s="76" t="str">
        <f t="shared" si="16"/>
        <v/>
      </c>
      <c r="O122" s="76" t="str">
        <f t="shared" si="17"/>
        <v/>
      </c>
      <c r="P122" s="21"/>
      <c r="Q122" s="76"/>
      <c r="R122" s="76"/>
      <c r="S122" s="21"/>
      <c r="T122" s="76"/>
      <c r="U122" s="76"/>
      <c r="V122" s="20">
        <v>1.02</v>
      </c>
      <c r="W122" s="76">
        <f t="shared" si="18"/>
        <v>80.909090909090907</v>
      </c>
      <c r="X122" s="76" t="str">
        <f t="shared" si="19"/>
        <v>Baja</v>
      </c>
      <c r="Y122" s="25"/>
      <c r="Z122" s="76" t="str">
        <f t="shared" si="20"/>
        <v/>
      </c>
      <c r="AA122" s="76" t="str">
        <f t="shared" si="21"/>
        <v/>
      </c>
      <c r="AB122" s="20">
        <v>763.91</v>
      </c>
      <c r="AC122" s="76">
        <f t="shared" si="22"/>
        <v>71.633389974511459</v>
      </c>
      <c r="AD122" s="76">
        <f t="shared" si="23"/>
        <v>0.28000000000000003</v>
      </c>
      <c r="AE122" s="20">
        <v>575.91999999999996</v>
      </c>
      <c r="AF122" s="76">
        <f t="shared" si="24"/>
        <v>91.474865177195682</v>
      </c>
      <c r="AG122" s="76">
        <f>+IF(AE122&lt;&gt;"",1-_xlfn.PERCENTRANK.EXC(AE$8:AE$124,AE122,2),"")</f>
        <v>0.65999999999999992</v>
      </c>
      <c r="AH122" s="23"/>
      <c r="AI122" s="76" t="str">
        <f t="shared" si="26"/>
        <v/>
      </c>
      <c r="AJ122" s="76" t="str">
        <f t="shared" si="27"/>
        <v/>
      </c>
      <c r="AK122" s="76"/>
      <c r="AL122" s="76"/>
      <c r="AM122" s="76"/>
      <c r="AN122" s="76"/>
      <c r="AO122" s="76"/>
      <c r="AP122" s="76"/>
      <c r="AQ122" s="76"/>
      <c r="AR122" s="76"/>
      <c r="AS122" s="76"/>
    </row>
    <row r="123" spans="1:54" x14ac:dyDescent="0.2">
      <c r="A123" s="74" t="s">
        <v>217</v>
      </c>
      <c r="B123" s="22" t="s">
        <v>218</v>
      </c>
      <c r="C123" s="23" t="s">
        <v>61</v>
      </c>
      <c r="D123" s="74" t="s">
        <v>219</v>
      </c>
      <c r="E123" s="75">
        <v>16101</v>
      </c>
      <c r="F123" s="74" t="s">
        <v>221</v>
      </c>
      <c r="G123" s="75">
        <v>16103</v>
      </c>
      <c r="H123" s="94"/>
      <c r="I123" s="88"/>
      <c r="J123" s="76"/>
      <c r="K123" s="76" t="str">
        <f t="shared" si="14"/>
        <v/>
      </c>
      <c r="L123" s="76" t="str">
        <f t="shared" si="15"/>
        <v/>
      </c>
      <c r="M123" s="88"/>
      <c r="N123" s="76" t="str">
        <f t="shared" si="16"/>
        <v/>
      </c>
      <c r="O123" s="76" t="str">
        <f t="shared" si="17"/>
        <v/>
      </c>
      <c r="P123" s="21"/>
      <c r="Q123" s="76"/>
      <c r="R123" s="76"/>
      <c r="S123" s="21"/>
      <c r="T123" s="76"/>
      <c r="U123" s="76"/>
      <c r="V123" s="20">
        <v>0.79</v>
      </c>
      <c r="W123" s="76">
        <f t="shared" si="18"/>
        <v>91.36363636363636</v>
      </c>
      <c r="X123" s="76" t="str">
        <f t="shared" si="19"/>
        <v>Nula</v>
      </c>
      <c r="Y123" s="25"/>
      <c r="Z123" s="76" t="str">
        <f t="shared" si="20"/>
        <v/>
      </c>
      <c r="AA123" s="76" t="str">
        <f t="shared" si="21"/>
        <v/>
      </c>
      <c r="AB123" s="20">
        <v>601.57000000000005</v>
      </c>
      <c r="AC123" s="76">
        <f t="shared" si="22"/>
        <v>86.000778816199357</v>
      </c>
      <c r="AD123" s="76">
        <f t="shared" si="23"/>
        <v>0.89</v>
      </c>
      <c r="AE123" s="20">
        <v>709.33</v>
      </c>
      <c r="AF123" s="76">
        <f t="shared" si="24"/>
        <v>89.180641921637701</v>
      </c>
      <c r="AG123" s="76">
        <f t="shared" si="25"/>
        <v>0.49</v>
      </c>
      <c r="AH123" s="23"/>
      <c r="AI123" s="76" t="str">
        <f t="shared" si="26"/>
        <v/>
      </c>
      <c r="AJ123" s="76" t="str">
        <f t="shared" si="27"/>
        <v/>
      </c>
      <c r="AK123" s="88"/>
      <c r="AL123" s="88"/>
      <c r="AM123" s="88"/>
      <c r="AN123" s="88"/>
      <c r="AO123" s="88"/>
      <c r="AP123" s="88"/>
      <c r="AQ123" s="88"/>
      <c r="AR123" s="88"/>
      <c r="AS123" s="88"/>
    </row>
    <row r="124" spans="1:54" x14ac:dyDescent="0.2">
      <c r="A124" s="74" t="s">
        <v>217</v>
      </c>
      <c r="B124" s="22" t="s">
        <v>222</v>
      </c>
      <c r="C124" s="23" t="s">
        <v>61</v>
      </c>
      <c r="D124" s="79" t="s">
        <v>223</v>
      </c>
      <c r="E124" s="75">
        <v>16301</v>
      </c>
      <c r="F124" s="79" t="s">
        <v>223</v>
      </c>
      <c r="G124" s="75">
        <v>16301</v>
      </c>
      <c r="H124" s="75"/>
      <c r="I124" s="76"/>
      <c r="J124" s="76"/>
      <c r="K124" s="76" t="str">
        <f t="shared" si="14"/>
        <v/>
      </c>
      <c r="L124" s="76" t="str">
        <f t="shared" si="15"/>
        <v/>
      </c>
      <c r="M124" s="76"/>
      <c r="N124" s="76" t="str">
        <f t="shared" si="16"/>
        <v/>
      </c>
      <c r="O124" s="76" t="str">
        <f t="shared" si="17"/>
        <v/>
      </c>
      <c r="P124" s="21"/>
      <c r="Q124" s="76"/>
      <c r="R124" s="76"/>
      <c r="S124" s="21"/>
      <c r="T124" s="76"/>
      <c r="U124" s="76"/>
      <c r="V124" s="20">
        <v>0.75</v>
      </c>
      <c r="W124" s="76">
        <f t="shared" si="18"/>
        <v>93.181818181818187</v>
      </c>
      <c r="X124" s="76" t="str">
        <f t="shared" si="19"/>
        <v>Nula</v>
      </c>
      <c r="Y124" s="25">
        <v>0</v>
      </c>
      <c r="Z124" s="76">
        <f t="shared" si="20"/>
        <v>100</v>
      </c>
      <c r="AA124" s="76">
        <f t="shared" si="21"/>
        <v>0.99</v>
      </c>
      <c r="AB124" s="20">
        <v>616.29</v>
      </c>
      <c r="AC124" s="76">
        <f t="shared" si="22"/>
        <v>84.698031719059756</v>
      </c>
      <c r="AD124" s="76">
        <f t="shared" si="23"/>
        <v>0.86</v>
      </c>
      <c r="AE124" s="20">
        <v>704.32</v>
      </c>
      <c r="AF124" s="76">
        <f t="shared" si="24"/>
        <v>89.266797820823257</v>
      </c>
      <c r="AG124" s="76">
        <f t="shared" si="25"/>
        <v>0.51</v>
      </c>
      <c r="AH124" s="23"/>
      <c r="AI124" s="76" t="str">
        <f t="shared" si="26"/>
        <v/>
      </c>
      <c r="AJ124" s="76" t="str">
        <f t="shared" si="27"/>
        <v/>
      </c>
      <c r="AK124" s="76"/>
      <c r="AL124" s="76"/>
      <c r="AM124" s="76"/>
      <c r="AN124" s="76"/>
      <c r="AO124" s="76"/>
      <c r="AP124" s="76"/>
      <c r="AQ124" s="76"/>
      <c r="AR124" s="76"/>
      <c r="AS124" s="76"/>
    </row>
    <row r="125" spans="1:54" s="8" customFormat="1" x14ac:dyDescent="0.2">
      <c r="A125" s="40"/>
      <c r="B125" s="41"/>
      <c r="C125" s="41"/>
      <c r="D125" s="84"/>
      <c r="E125" s="40"/>
      <c r="F125" s="42"/>
      <c r="G125" s="41"/>
      <c r="H125" s="41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82"/>
      <c r="AP125" s="82"/>
      <c r="AQ125" s="82"/>
      <c r="AR125" s="82"/>
      <c r="AS125" s="82"/>
      <c r="AU125" s="4"/>
      <c r="AV125" s="4"/>
      <c r="AW125" s="4"/>
      <c r="AX125" s="4"/>
      <c r="AY125" s="4"/>
      <c r="AZ125" s="4"/>
      <c r="BA125" s="4"/>
      <c r="BB125" s="4"/>
    </row>
    <row r="126" spans="1:54" x14ac:dyDescent="0.2">
      <c r="C126" s="84"/>
      <c r="D126" s="84"/>
      <c r="E126" s="85"/>
      <c r="F126" s="43"/>
      <c r="G126" s="86" t="s">
        <v>224</v>
      </c>
      <c r="H126" s="87" t="s">
        <v>323</v>
      </c>
      <c r="I126" s="16"/>
      <c r="J126" s="76">
        <v>11.47</v>
      </c>
      <c r="K126" s="76">
        <f t="shared" ref="K126:K131" si="28">+IF(J126&lt;&gt;"",(J$127-J126)*100/(J$127-J$126),"")</f>
        <v>100</v>
      </c>
      <c r="L126" s="76">
        <f t="shared" ref="L126:L131" si="29">+IF(J126&lt;&gt;"",1-_xlfn.PERCENTRANK.EXC(J$8:J$124,J126,2),"")</f>
        <v>0.96</v>
      </c>
      <c r="M126" s="76">
        <v>2.36</v>
      </c>
      <c r="N126" s="76">
        <f t="shared" ref="N126:N131" si="30">+IF(M126&lt;&gt;"",(M$127-M126)*100/(M$127-M$126),"")</f>
        <v>100</v>
      </c>
      <c r="O126" s="76">
        <f t="shared" ref="O126:O131" si="31">+IF(M126&lt;&gt;"",1-_xlfn.PERCENTRANK.EXC(M$8:M$124,M126,2),"")</f>
        <v>0.98</v>
      </c>
      <c r="P126" s="87">
        <v>100.4</v>
      </c>
      <c r="Q126" s="76">
        <f>+IF(P126&lt;&gt;"",(P$127-P126)*100/(P$127-P$126),"")</f>
        <v>100</v>
      </c>
      <c r="R126" s="76" t="str">
        <f>+IF(AND(Q126&lt;&gt;"",Q126&gt;=R$6,Q126&lt;=R$7),"Nula",IF(AND(Q126&lt;&gt;"",Q126&lt;R$6,Q126&gt;R$6-(_xlfn.STDEV.S(Q$135:Q$169)/2)),"Baja",IF(AND(Q126&lt;&gt;"",Q126&lt;R$6-(_xlfn.STDEV.S(Q$135:Q$169)/2),Q126&gt;R$6-(_xlfn.STDEV.S(Q$135:Q$169))),"Media",IF(AND(Q126&lt;&gt;"",Q126&lt;R$6-(_xlfn.STDEV.S(Q$135:Q$169))),"Alta",IF(AND(Q126&lt;&gt;"",Q126&gt;R$7,Q126&lt;R$7+(_xlfn.STDEV.S(Q$135:Q$169)/2)),"Baja",IF(AND(Q126&lt;&gt;"",Q126&gt;R$7+(_xlfn.STDEV.S(Q$135:Q$169)/2),Q126&lt;R$7+(_xlfn.STDEV.S(Q$135:Q$169))),"Media",IF(AND(Q126&lt;&gt;"",Q126&gt;R$7+(_xlfn.STDEV.S(Q$135:Q$169))),"Alta","")))))))</f>
        <v>Nula</v>
      </c>
      <c r="S126" s="87">
        <v>22.34</v>
      </c>
      <c r="T126" s="76">
        <f t="shared" ref="T126:T131" si="32">+IF(S126&lt;&gt;"",(S$127-S126)*100/(S$127-S$126),"")</f>
        <v>100</v>
      </c>
      <c r="U126" s="76">
        <f>+IF(S126&lt;&gt;"",_xlfn.PERCENTRANK.EXC(S$135:S$169,S126,2),"")</f>
        <v>0.02</v>
      </c>
      <c r="V126" s="87">
        <v>0.6</v>
      </c>
      <c r="W126" s="76">
        <f>+IF(V126&lt;&gt;"",(V$127-V126)*100/(V$127-V$126),"")</f>
        <v>100</v>
      </c>
      <c r="X126" s="76" t="str">
        <f>+IF(AND(W126&lt;&gt;"",W126&gt;=X$6),"Nula",IF(AND(W126&lt;&gt;"",W126&lt;X$6,W126&gt;X$6-(_xlfn.STDEV.S(W$8:W$124)/2)),"Baja",IF(AND(W126&lt;&gt;"",W126&lt;X$6-(_xlfn.STDEV.S(W$8:W$124)/2),W126&gt;X$6-(_xlfn.STDEV.S(W$8:W$124))),"Media",IF(AND(W126&lt;&gt;"",W126&lt;X$6-(_xlfn.STDEV.S(W$8:W$124))),"Alta",""))))</f>
        <v>Nula</v>
      </c>
      <c r="Y126" s="87">
        <v>0</v>
      </c>
      <c r="Z126" s="76">
        <f t="shared" ref="Z126:Z131" si="33">+IF(Y126&lt;&gt;"",(Y$127-Y126)*100/(Y$127-Y$126),"")</f>
        <v>100</v>
      </c>
      <c r="AA126" s="76">
        <f t="shared" ref="AA126:AA131" si="34">+IF(Y126&lt;&gt;"",1-_xlfn.PERCENTRANK.EXC(Y$8:Y$124,Y126,2),"")</f>
        <v>0.99</v>
      </c>
      <c r="AB126" s="87">
        <v>443.39</v>
      </c>
      <c r="AC126" s="76">
        <f t="shared" ref="AC126:AC131" si="35">+IF(AB126&lt;&gt;"",(AB$127-AB126)*100/(AB$127-AB$126),"")</f>
        <v>100</v>
      </c>
      <c r="AD126" s="76">
        <f>+IF(AB126&lt;&gt;"",1-_xlfn.PERCENTRANK.EXC(AB$8:AB$124,AB126,2),"")</f>
        <v>1</v>
      </c>
      <c r="AE126" s="87">
        <f>MIN($AE$8:$AE$124)</f>
        <v>80.180000000000007</v>
      </c>
      <c r="AF126" s="76">
        <f t="shared" ref="AF126:AF131" si="36">+IF(AE126&lt;&gt;"",(AE$127-AE126)*100/(AE$127-AE$126),"")</f>
        <v>100</v>
      </c>
      <c r="AG126" s="76">
        <f>+IF(AE126&lt;&gt;"",1-_xlfn.PERCENTRANK.EXC(AE$8:AE$124,AE126,2),"")</f>
        <v>1</v>
      </c>
      <c r="AH126" s="87">
        <v>0</v>
      </c>
      <c r="AI126" s="76">
        <f t="shared" ref="AI126:AI131" si="37">+IF(AH126&lt;&gt;"",(AH126-AH$126)*100/(AH$127-AH$126),"")</f>
        <v>0</v>
      </c>
      <c r="AJ126" s="76">
        <f>+IF(AH126&lt;&gt;"",_xlfn.PERCENTRANK.EXC(AH$8:AH$124,AH126,2),"")</f>
        <v>0.01</v>
      </c>
      <c r="AK126" s="87">
        <v>707.2</v>
      </c>
      <c r="AL126" s="76">
        <f t="shared" ref="AL126:AL131" si="38">+IF(AK126&lt;&gt;"",(AK126-AK$126)*100/(AK$127-AK$126),"")</f>
        <v>0</v>
      </c>
      <c r="AM126" s="76">
        <f t="shared" ref="AM126:AM131" si="39">+IF(AK126&lt;&gt;"",_xlfn.PERCENTRANK.EXC(AK$135:AK$169,AK126,2),"")</f>
        <v>0.02</v>
      </c>
      <c r="AN126" s="87">
        <v>4784.97</v>
      </c>
      <c r="AO126" s="76">
        <f t="shared" ref="AO126:AO131" si="40">+IF(AN126&lt;&gt;"",(AN126-AN$126)*100/(AN$127-AN$126),"")</f>
        <v>0</v>
      </c>
      <c r="AP126" s="76">
        <f t="shared" ref="AP126:AP131" si="41">+IF(AN126&lt;&gt;"",_xlfn.PERCENTRANK.EXC(AN$135:AN$169,AN126,2),"")</f>
        <v>0.03</v>
      </c>
      <c r="AQ126" s="87">
        <v>0</v>
      </c>
      <c r="AR126" s="76">
        <f t="shared" ref="AR126:AR131" si="42">+IF(AQ126&lt;&gt;"",(AQ126-AQ$126)*100/(AQ$127-AQ$126),"")</f>
        <v>0</v>
      </c>
      <c r="AS126" s="76">
        <f t="shared" ref="AS126:AS130" si="43">+IF(AQ126&lt;&gt;"",_xlfn.PERCENTRANK.EXC(AQ$135:AQ$169,AQ126,2),"")</f>
        <v>0.02</v>
      </c>
    </row>
    <row r="127" spans="1:54" x14ac:dyDescent="0.2">
      <c r="C127" s="84"/>
      <c r="D127" s="84"/>
      <c r="E127" s="85"/>
      <c r="F127" s="43"/>
      <c r="G127" s="90" t="s">
        <v>225</v>
      </c>
      <c r="H127" s="95" t="s">
        <v>324</v>
      </c>
      <c r="I127" s="16"/>
      <c r="J127" s="96">
        <v>55.97</v>
      </c>
      <c r="K127" s="76">
        <f t="shared" si="28"/>
        <v>0</v>
      </c>
      <c r="L127" s="76">
        <f t="shared" si="29"/>
        <v>3.0000000000000027E-2</v>
      </c>
      <c r="M127" s="96">
        <v>48.81</v>
      </c>
      <c r="N127" s="76">
        <f t="shared" si="30"/>
        <v>0</v>
      </c>
      <c r="O127" s="76">
        <f t="shared" si="31"/>
        <v>3.0000000000000027E-2</v>
      </c>
      <c r="P127" s="87">
        <v>202.02</v>
      </c>
      <c r="Q127" s="76">
        <f t="shared" ref="Q127:Q131" si="44">+IF(P127&lt;&gt;"",(P$127-P127)*100/(P$127-P$126),"")</f>
        <v>0</v>
      </c>
      <c r="R127" s="76" t="str">
        <f t="shared" ref="R127:R132" si="45">+IF(AND(Q127&lt;&gt;"",Q127&gt;=R$6,Q127&lt;=R$7),"Nula",IF(AND(Q127&lt;&gt;"",Q127&lt;R$6,Q127&gt;R$6-(_xlfn.STDEV.S(Q$135:Q$169)/2)),"Baja",IF(AND(Q127&lt;&gt;"",Q127&lt;R$6-(_xlfn.STDEV.S(Q$135:Q$169)/2),Q127&gt;R$6-(_xlfn.STDEV.S(Q$135:Q$169))),"Media",IF(AND(Q127&lt;&gt;"",Q127&lt;R$6-(_xlfn.STDEV.S(Q$135:Q$169))),"Alta",IF(AND(Q127&lt;&gt;"",Q127&gt;R$7,Q127&lt;R$7+(_xlfn.STDEV.S(Q$135:Q$169)/2)),"Baja",IF(AND(Q127&lt;&gt;"",Q127&gt;R$7+(_xlfn.STDEV.S(Q$135:Q$169)/2),Q127&lt;R$7+(_xlfn.STDEV.S(Q$135:Q$169))),"Media",IF(AND(Q127&lt;&gt;"",Q127&gt;R$7+(_xlfn.STDEV.S(Q$135:Q$169))),"Alta","")))))))</f>
        <v>Baja</v>
      </c>
      <c r="S127" s="87">
        <v>58.01</v>
      </c>
      <c r="T127" s="76">
        <f t="shared" si="32"/>
        <v>0</v>
      </c>
      <c r="U127" s="76">
        <f t="shared" ref="U127:U131" si="46">+IF(S127&lt;&gt;"",_xlfn.PERCENTRANK.EXC(S$135:S$169,S127,2),"")</f>
        <v>0.97</v>
      </c>
      <c r="V127" s="87">
        <v>2.8</v>
      </c>
      <c r="W127" s="76">
        <f t="shared" ref="W127:W131" si="47">+IF(V127&lt;&gt;"",(V$127-V127)*100/(V$127-V$126),"")</f>
        <v>0</v>
      </c>
      <c r="X127" s="76" t="str">
        <f t="shared" ref="X127:X132" si="48">+IF(AND(W127&lt;&gt;"",W127&gt;=X$6),"Nula",IF(AND(W127&lt;&gt;"",W127&lt;X$6,W127&gt;X$6-(_xlfn.STDEV.S(W$8:W$124)/2)),"Baja",IF(AND(W127&lt;&gt;"",W127&lt;X$6-(_xlfn.STDEV.S(W$8:W$124)/2),W127&gt;X$6-(_xlfn.STDEV.S(W$8:W$124))),"Media",IF(AND(W127&lt;&gt;"",W127&lt;X$6-(_xlfn.STDEV.S(W$8:W$124))),"Alta",""))))</f>
        <v>Alta</v>
      </c>
      <c r="Y127" s="87">
        <v>17.04</v>
      </c>
      <c r="Z127" s="76">
        <f t="shared" si="33"/>
        <v>0</v>
      </c>
      <c r="AA127" s="76">
        <f t="shared" si="34"/>
        <v>2.0000000000000018E-2</v>
      </c>
      <c r="AB127" s="87">
        <v>1573.31</v>
      </c>
      <c r="AC127" s="76">
        <f t="shared" si="35"/>
        <v>0</v>
      </c>
      <c r="AD127" s="76">
        <f t="shared" ref="AD127:AD131" si="49">+IF(AB127&lt;&gt;"",1-_xlfn.PERCENTRANK.EXC(AB$8:AB$124,AB127,2),"")</f>
        <v>1.0000000000000009E-2</v>
      </c>
      <c r="AE127" s="87">
        <f>MAX($AE$8:$AE$124)</f>
        <v>5895.22</v>
      </c>
      <c r="AF127" s="76">
        <f t="shared" si="36"/>
        <v>0</v>
      </c>
      <c r="AG127" s="76">
        <f t="shared" ref="AG127:AG131" si="50">+IF(AE127&lt;&gt;"",1-_xlfn.PERCENTRANK.EXC(AE$8:AE$124,AE127,2),"")</f>
        <v>1.0000000000000009E-2</v>
      </c>
      <c r="AH127" s="87">
        <v>2.29</v>
      </c>
      <c r="AI127" s="76">
        <f t="shared" si="37"/>
        <v>100</v>
      </c>
      <c r="AJ127" s="76">
        <f t="shared" ref="AJ127:AJ131" si="51">+IF(AH127&lt;&gt;"",_xlfn.PERCENTRANK.EXC(AH$8:AH$124,AH127,2),"")</f>
        <v>0.98</v>
      </c>
      <c r="AK127" s="87">
        <v>92716.290000000023</v>
      </c>
      <c r="AL127" s="76">
        <f t="shared" si="38"/>
        <v>99.999999999999986</v>
      </c>
      <c r="AM127" s="76">
        <f t="shared" si="39"/>
        <v>0.97</v>
      </c>
      <c r="AN127" s="87">
        <v>648781.02</v>
      </c>
      <c r="AO127" s="76">
        <f t="shared" si="40"/>
        <v>100</v>
      </c>
      <c r="AP127" s="76">
        <f t="shared" si="41"/>
        <v>0.96</v>
      </c>
      <c r="AQ127" s="87">
        <v>745264.3899999999</v>
      </c>
      <c r="AR127" s="76">
        <f t="shared" si="42"/>
        <v>100</v>
      </c>
      <c r="AS127" s="76">
        <f t="shared" si="43"/>
        <v>0.97</v>
      </c>
    </row>
    <row r="128" spans="1:54" x14ac:dyDescent="0.2">
      <c r="C128" s="84"/>
      <c r="D128" s="84"/>
      <c r="E128" s="85"/>
      <c r="F128" s="43"/>
      <c r="G128" s="86" t="s">
        <v>226</v>
      </c>
      <c r="H128" s="87"/>
      <c r="I128" s="87"/>
      <c r="J128" s="76">
        <v>31.236341463414636</v>
      </c>
      <c r="K128" s="76">
        <f t="shared" si="28"/>
        <v>55.58125513839407</v>
      </c>
      <c r="L128" s="76">
        <f t="shared" si="29"/>
        <v>0.42000000000000004</v>
      </c>
      <c r="M128" s="76">
        <v>21.74</v>
      </c>
      <c r="N128" s="76">
        <f t="shared" si="30"/>
        <v>58.277717976318627</v>
      </c>
      <c r="O128" s="76">
        <f t="shared" si="31"/>
        <v>0.45999999999999996</v>
      </c>
      <c r="P128" s="87">
        <v>167.22371428571427</v>
      </c>
      <c r="Q128" s="76">
        <f t="shared" si="44"/>
        <v>34.241572243934016</v>
      </c>
      <c r="R128" s="76" t="str">
        <f>+IF(AND(Q128&lt;&gt;"",Q128&gt;=R$6,Q128&lt;=R$7),"Nula",IF(AND(Q128&lt;&gt;"",Q128&lt;R$6,Q128&gt;R$6-(_xlfn.STDEV.S(Q$135:Q$169)/2)),"Baja",IF(AND(Q128&lt;&gt;"",Q128&lt;R$6-(_xlfn.STDEV.S(Q$135:Q$169)/2),Q128&gt;R$6-(_xlfn.STDEV.S(Q$135:Q$169))),"Media",IF(AND(Q128&lt;&gt;"",Q128&lt;R$6-(_xlfn.STDEV.S(Q$135:Q$169))),"Alta",IF(AND(Q128&lt;&gt;"",Q128&gt;R$7,Q128&lt;R$7+(_xlfn.STDEV.S(Q$135:Q$169)/2)),"Baja",IF(AND(Q128&lt;&gt;"",Q128&gt;R$7+(_xlfn.STDEV.S(Q$135:Q$169)/2),Q128&lt;R$7+(_xlfn.STDEV.S(Q$135:Q$169))),"Media",IF(AND(Q128&lt;&gt;"",Q128&gt;R$7+(_xlfn.STDEV.S(Q$135:Q$169))),"Alta","")))))))</f>
        <v>Nula</v>
      </c>
      <c r="S128" s="87">
        <v>45.168571428571418</v>
      </c>
      <c r="T128" s="76">
        <f t="shared" si="32"/>
        <v>36.000640794585308</v>
      </c>
      <c r="U128" s="76">
        <f t="shared" si="46"/>
        <v>0.4</v>
      </c>
      <c r="V128" s="87">
        <v>1.21</v>
      </c>
      <c r="W128" s="76">
        <f t="shared" si="47"/>
        <v>72.27272727272728</v>
      </c>
      <c r="X128" s="76" t="str">
        <f t="shared" si="48"/>
        <v>Media</v>
      </c>
      <c r="Y128" s="87">
        <v>1.7085483870967741</v>
      </c>
      <c r="Z128" s="76">
        <f t="shared" si="33"/>
        <v>89.973307587460241</v>
      </c>
      <c r="AA128" s="76">
        <f t="shared" si="34"/>
        <v>0.31000000000000005</v>
      </c>
      <c r="AB128" s="87">
        <v>751.20367521367507</v>
      </c>
      <c r="AC128" s="76">
        <f t="shared" si="35"/>
        <v>72.757923108390401</v>
      </c>
      <c r="AD128" s="76">
        <f t="shared" si="49"/>
        <v>0.36</v>
      </c>
      <c r="AE128" s="87">
        <f>AVERAGE($AE$8:$AE$124)</f>
        <v>839.79470085470098</v>
      </c>
      <c r="AF128" s="76">
        <f t="shared" si="36"/>
        <v>86.937068345966651</v>
      </c>
      <c r="AG128" s="76">
        <f t="shared" si="50"/>
        <v>0.33999999999999997</v>
      </c>
      <c r="AH128" s="87">
        <v>0.13644444444444442</v>
      </c>
      <c r="AI128" s="76">
        <f t="shared" si="37"/>
        <v>5.9582726831635116</v>
      </c>
      <c r="AJ128" s="76">
        <f t="shared" si="51"/>
        <v>0.66</v>
      </c>
      <c r="AK128" s="87">
        <v>6209.2228571428577</v>
      </c>
      <c r="AL128" s="76">
        <f t="shared" si="38"/>
        <v>5.9798687902932812</v>
      </c>
      <c r="AM128" s="76">
        <f t="shared" si="39"/>
        <v>0.86</v>
      </c>
      <c r="AN128" s="87">
        <v>62997.274666666664</v>
      </c>
      <c r="AO128" s="76">
        <f t="shared" si="40"/>
        <v>9.039233185772904</v>
      </c>
      <c r="AP128" s="76">
        <f t="shared" si="41"/>
        <v>0.67</v>
      </c>
      <c r="AQ128" s="87">
        <v>42541.553529411765</v>
      </c>
      <c r="AR128" s="76">
        <f t="shared" si="42"/>
        <v>5.708249864106854</v>
      </c>
      <c r="AS128" s="76">
        <f t="shared" si="43"/>
        <v>0.79</v>
      </c>
    </row>
    <row r="129" spans="3:45" x14ac:dyDescent="0.2">
      <c r="C129" s="84"/>
      <c r="D129" s="84"/>
      <c r="E129" s="85"/>
      <c r="F129" s="43"/>
      <c r="G129" s="86" t="s">
        <v>227</v>
      </c>
      <c r="H129" s="87"/>
      <c r="I129" s="87"/>
      <c r="J129" s="76">
        <v>22.3</v>
      </c>
      <c r="K129" s="76">
        <f t="shared" si="28"/>
        <v>75.662921348314612</v>
      </c>
      <c r="L129" s="76">
        <f t="shared" si="29"/>
        <v>0.73</v>
      </c>
      <c r="M129" s="76">
        <v>12.53</v>
      </c>
      <c r="N129" s="76">
        <f t="shared" si="30"/>
        <v>78.105489773950481</v>
      </c>
      <c r="O129" s="76">
        <f t="shared" si="31"/>
        <v>0.74</v>
      </c>
      <c r="P129" s="87">
        <v>154.18</v>
      </c>
      <c r="Q129" s="76">
        <f t="shared" si="44"/>
        <v>47.077346978941151</v>
      </c>
      <c r="R129" s="76" t="str">
        <f t="shared" si="45"/>
        <v>Nula</v>
      </c>
      <c r="S129" s="87">
        <v>40.370000000000005</v>
      </c>
      <c r="T129" s="76">
        <f>+IF(S129&lt;&gt;"",(S$127-S129)*100/(S$127-S$126),"")</f>
        <v>49.453322119428073</v>
      </c>
      <c r="U129" s="76">
        <f t="shared" si="46"/>
        <v>0.26</v>
      </c>
      <c r="V129" s="87">
        <v>1.01</v>
      </c>
      <c r="W129" s="76">
        <f t="shared" si="47"/>
        <v>81.36363636363636</v>
      </c>
      <c r="X129" s="76" t="str">
        <f t="shared" si="48"/>
        <v>Baja</v>
      </c>
      <c r="Y129" s="87">
        <v>0</v>
      </c>
      <c r="Z129" s="76">
        <f t="shared" si="33"/>
        <v>100</v>
      </c>
      <c r="AA129" s="76">
        <f t="shared" si="34"/>
        <v>0.99</v>
      </c>
      <c r="AB129" s="87">
        <v>645.47</v>
      </c>
      <c r="AC129" s="76">
        <f t="shared" si="35"/>
        <v>82.115548003398459</v>
      </c>
      <c r="AD129" s="76">
        <f t="shared" si="49"/>
        <v>0.75</v>
      </c>
      <c r="AE129" s="87">
        <f>PERCENTILE($AE$8:$AE$124,0.25)</f>
        <v>489.84</v>
      </c>
      <c r="AF129" s="76">
        <f>+IF(AE129&lt;&gt;"",(AE$127-AE129)*100/(AE$127-AE$126),"")</f>
        <v>92.95516453885098</v>
      </c>
      <c r="AG129" s="76">
        <f t="shared" si="50"/>
        <v>0.75</v>
      </c>
      <c r="AH129" s="87">
        <v>0.02</v>
      </c>
      <c r="AI129" s="76">
        <f t="shared" si="37"/>
        <v>0.8733624454148472</v>
      </c>
      <c r="AJ129" s="76">
        <f t="shared" si="51"/>
        <v>0.21</v>
      </c>
      <c r="AK129" s="87">
        <v>1433.4</v>
      </c>
      <c r="AL129" s="76">
        <f t="shared" si="38"/>
        <v>0.78926984279488011</v>
      </c>
      <c r="AM129" s="76">
        <f t="shared" si="39"/>
        <v>0.26</v>
      </c>
      <c r="AN129" s="87">
        <v>18038.272499999999</v>
      </c>
      <c r="AO129" s="76">
        <f t="shared" si="40"/>
        <v>2.0579788494044329</v>
      </c>
      <c r="AP129" s="76">
        <f t="shared" si="41"/>
        <v>0.26</v>
      </c>
      <c r="AQ129" s="87">
        <v>749.23500000000001</v>
      </c>
      <c r="AR129" s="76">
        <f t="shared" si="42"/>
        <v>0.10053277870957984</v>
      </c>
      <c r="AS129" s="76">
        <f t="shared" si="43"/>
        <v>0.28000000000000003</v>
      </c>
    </row>
    <row r="130" spans="3:45" x14ac:dyDescent="0.2">
      <c r="C130" s="84"/>
      <c r="D130" s="84"/>
      <c r="E130" s="85"/>
      <c r="F130" s="43"/>
      <c r="G130" s="86" t="s">
        <v>228</v>
      </c>
      <c r="H130" s="87"/>
      <c r="I130" s="87"/>
      <c r="J130" s="76">
        <v>29.09</v>
      </c>
      <c r="K130" s="76">
        <f t="shared" si="28"/>
        <v>60.40449438202247</v>
      </c>
      <c r="L130" s="76">
        <f t="shared" si="29"/>
        <v>0.49</v>
      </c>
      <c r="M130" s="76">
        <v>20.85</v>
      </c>
      <c r="N130" s="76">
        <f t="shared" si="30"/>
        <v>60.193756727664152</v>
      </c>
      <c r="O130" s="76">
        <f t="shared" si="31"/>
        <v>0.5</v>
      </c>
      <c r="P130" s="87">
        <v>165.29</v>
      </c>
      <c r="Q130" s="76">
        <f t="shared" si="44"/>
        <v>36.144459752017333</v>
      </c>
      <c r="R130" s="76" t="str">
        <f t="shared" si="45"/>
        <v>Nula</v>
      </c>
      <c r="S130" s="87">
        <v>47.32</v>
      </c>
      <c r="T130" s="76">
        <f t="shared" si="32"/>
        <v>29.969161760583116</v>
      </c>
      <c r="U130" s="76">
        <f t="shared" si="46"/>
        <v>0.5</v>
      </c>
      <c r="V130" s="87">
        <v>1.18</v>
      </c>
      <c r="W130" s="76">
        <f t="shared" si="47"/>
        <v>73.63636363636364</v>
      </c>
      <c r="X130" s="76" t="str">
        <f t="shared" si="48"/>
        <v>Media</v>
      </c>
      <c r="Y130" s="87">
        <v>0.63500000000000001</v>
      </c>
      <c r="Z130" s="76">
        <f t="shared" si="33"/>
        <v>96.273474178403745</v>
      </c>
      <c r="AA130" s="76">
        <f t="shared" si="34"/>
        <v>0.5</v>
      </c>
      <c r="AB130" s="87">
        <v>706.55</v>
      </c>
      <c r="AC130" s="76">
        <f t="shared" si="35"/>
        <v>76.709855564995749</v>
      </c>
      <c r="AD130" s="76">
        <f t="shared" si="49"/>
        <v>0.5</v>
      </c>
      <c r="AE130" s="87">
        <f>PERCENTILE($AE$8:$AE$124,0.5)</f>
        <v>706.78</v>
      </c>
      <c r="AF130" s="76">
        <f t="shared" si="36"/>
        <v>89.22449372661238</v>
      </c>
      <c r="AG130" s="76">
        <f>+IF(AE130&lt;&gt;"",1-_xlfn.PERCENTRANK.EXC(AE$8:AE$124,AE130,2),"")</f>
        <v>0.5</v>
      </c>
      <c r="AH130" s="87">
        <v>7.0000000000000007E-2</v>
      </c>
      <c r="AI130" s="76">
        <f t="shared" si="37"/>
        <v>3.0567685589519655</v>
      </c>
      <c r="AJ130" s="76">
        <f t="shared" si="51"/>
        <v>0.49</v>
      </c>
      <c r="AK130" s="87">
        <v>2780.17</v>
      </c>
      <c r="AL130" s="76">
        <f t="shared" si="38"/>
        <v>2.2530056541152614</v>
      </c>
      <c r="AM130" s="76">
        <f t="shared" si="39"/>
        <v>0.5</v>
      </c>
      <c r="AN130" s="87">
        <v>36641.895000000004</v>
      </c>
      <c r="AO130" s="76">
        <f t="shared" si="40"/>
        <v>4.9467578256108871</v>
      </c>
      <c r="AP130" s="76">
        <f t="shared" si="41"/>
        <v>0.5</v>
      </c>
      <c r="AQ130" s="87">
        <v>12209.54</v>
      </c>
      <c r="AR130" s="76">
        <f t="shared" si="42"/>
        <v>1.6382830259741783</v>
      </c>
      <c r="AS130" s="76">
        <f t="shared" si="43"/>
        <v>0.51</v>
      </c>
    </row>
    <row r="131" spans="3:45" x14ac:dyDescent="0.2">
      <c r="C131" s="84"/>
      <c r="D131" s="84"/>
      <c r="E131" s="85"/>
      <c r="F131" s="43"/>
      <c r="G131" s="86" t="s">
        <v>229</v>
      </c>
      <c r="H131" s="87"/>
      <c r="I131" s="87"/>
      <c r="J131" s="76">
        <v>40.01</v>
      </c>
      <c r="K131" s="76">
        <f t="shared" si="28"/>
        <v>35.865168539325843</v>
      </c>
      <c r="L131" s="76">
        <f t="shared" si="29"/>
        <v>0.26</v>
      </c>
      <c r="M131" s="76">
        <v>29.33</v>
      </c>
      <c r="N131" s="76">
        <f t="shared" si="30"/>
        <v>41.937567276641559</v>
      </c>
      <c r="O131" s="76">
        <f t="shared" si="31"/>
        <v>0.27</v>
      </c>
      <c r="P131" s="87">
        <v>186.53</v>
      </c>
      <c r="Q131" s="76">
        <f t="shared" si="44"/>
        <v>15.243062389293454</v>
      </c>
      <c r="R131" s="76" t="str">
        <f>+IF(AND(Q131&lt;&gt;"",Q131&gt;=R$6,Q131&lt;=R$7),"Nula",IF(AND(Q131&lt;&gt;"",Q131&lt;R$6,Q131&gt;R$6-(_xlfn.STDEV.S(Q$135:Q$169)/2)),"Baja",IF(AND(Q131&lt;&gt;"",Q131&lt;R$6-(_xlfn.STDEV.S(Q$135:Q$169)/2),Q131&gt;R$6-(_xlfn.STDEV.S(Q$135:Q$169))),"Media",IF(AND(Q131&lt;&gt;"",Q131&lt;R$6-(_xlfn.STDEV.S(Q$135:Q$169))),"Alta",IF(AND(Q131&lt;&gt;"",Q131&gt;R$7,Q131&lt;R$7+(_xlfn.STDEV.S(Q$135:Q$169)/2)),"Baja",IF(AND(Q131&lt;&gt;"",Q131&gt;R$7+(_xlfn.STDEV.S(Q$135:Q$169)/2),Q131&lt;R$7+(_xlfn.STDEV.S(Q$135:Q$169))),"Media",IF(AND(Q131&lt;&gt;"",Q131&gt;R$7+(_xlfn.STDEV.S(Q$135:Q$169))),"Alta","")))))))</f>
        <v>Nula</v>
      </c>
      <c r="S131" s="87">
        <v>51.024999999999999</v>
      </c>
      <c r="T131" s="76">
        <f t="shared" si="32"/>
        <v>19.582282029716847</v>
      </c>
      <c r="U131" s="76">
        <f t="shared" si="46"/>
        <v>0.73</v>
      </c>
      <c r="V131" s="87">
        <v>1.36</v>
      </c>
      <c r="W131" s="76">
        <f t="shared" si="47"/>
        <v>65.454545454545453</v>
      </c>
      <c r="X131" s="76" t="str">
        <f t="shared" si="48"/>
        <v>Alta</v>
      </c>
      <c r="Y131" s="87">
        <v>2.2649999999999997</v>
      </c>
      <c r="Z131" s="76">
        <f t="shared" si="33"/>
        <v>86.707746478873233</v>
      </c>
      <c r="AA131" s="76">
        <f t="shared" si="34"/>
        <v>0.26</v>
      </c>
      <c r="AB131" s="87">
        <v>777.99</v>
      </c>
      <c r="AC131" s="76">
        <f t="shared" si="35"/>
        <v>70.387284055508346</v>
      </c>
      <c r="AD131" s="76">
        <f t="shared" si="49"/>
        <v>0.26</v>
      </c>
      <c r="AE131" s="87">
        <f>PERCENTILE($AE$8:$AE$124,0.75)</f>
        <v>946.45</v>
      </c>
      <c r="AF131" s="76">
        <f t="shared" si="36"/>
        <v>85.102939962579811</v>
      </c>
      <c r="AG131" s="76">
        <f t="shared" si="50"/>
        <v>0.26</v>
      </c>
      <c r="AH131" s="87">
        <v>0.16750000000000001</v>
      </c>
      <c r="AI131" s="76">
        <f t="shared" si="37"/>
        <v>7.3144104803493448</v>
      </c>
      <c r="AJ131" s="76">
        <f t="shared" si="51"/>
        <v>0.74</v>
      </c>
      <c r="AK131" s="87">
        <v>3863.06</v>
      </c>
      <c r="AL131" s="76">
        <f t="shared" si="38"/>
        <v>3.429943715343776</v>
      </c>
      <c r="AM131" s="76">
        <f t="shared" si="39"/>
        <v>0.73</v>
      </c>
      <c r="AN131" s="87">
        <v>67999.694999999992</v>
      </c>
      <c r="AO131" s="76">
        <f t="shared" si="40"/>
        <v>9.8160112938580895</v>
      </c>
      <c r="AP131" s="76">
        <f t="shared" si="41"/>
        <v>0.73</v>
      </c>
      <c r="AQ131" s="87">
        <v>31649.627500000002</v>
      </c>
      <c r="AR131" s="76">
        <f t="shared" si="42"/>
        <v>4.2467650305953839</v>
      </c>
      <c r="AS131" s="76">
        <f>+IF(AQ131&lt;&gt;"",_xlfn.PERCENTRANK.EXC(AQ$135:AQ$169,AQ131,2),"")</f>
        <v>0.74</v>
      </c>
    </row>
    <row r="132" spans="3:45" x14ac:dyDescent="0.2">
      <c r="C132" s="4"/>
      <c r="F132" s="4"/>
      <c r="G132" s="86" t="s">
        <v>230</v>
      </c>
      <c r="H132" s="87"/>
      <c r="I132" s="87"/>
      <c r="J132" s="76">
        <v>11.861474351044558</v>
      </c>
      <c r="K132" s="76"/>
      <c r="L132" s="76"/>
      <c r="M132" s="76">
        <v>11.8</v>
      </c>
      <c r="N132" s="76"/>
      <c r="O132" s="76"/>
      <c r="P132" s="87">
        <v>23.888137233870122</v>
      </c>
      <c r="Q132" s="76"/>
      <c r="R132" s="76" t="str">
        <f t="shared" si="45"/>
        <v/>
      </c>
      <c r="S132" s="87">
        <v>7.9630034766882671</v>
      </c>
      <c r="T132" s="76"/>
      <c r="U132" s="76"/>
      <c r="V132" s="87">
        <v>0.33</v>
      </c>
      <c r="W132" s="76"/>
      <c r="X132" s="76" t="str">
        <f t="shared" si="48"/>
        <v/>
      </c>
      <c r="Y132" s="87">
        <v>2.9582154826656217</v>
      </c>
      <c r="Z132" s="76"/>
      <c r="AA132" s="76"/>
      <c r="AB132" s="87">
        <v>202.04902250230018</v>
      </c>
      <c r="AC132" s="76"/>
      <c r="AD132" s="76"/>
      <c r="AE132" s="87">
        <f>STDEV($AE$8:$AE$124)</f>
        <v>691.72005820270442</v>
      </c>
      <c r="AF132" s="76"/>
      <c r="AG132" s="76"/>
      <c r="AH132" s="87">
        <v>0.2591486108333958</v>
      </c>
      <c r="AI132" s="76"/>
      <c r="AJ132" s="76"/>
      <c r="AK132" s="87">
        <v>15619.111477013475</v>
      </c>
      <c r="AL132" s="76"/>
      <c r="AM132" s="76"/>
      <c r="AN132" s="87">
        <v>114110.07182832382</v>
      </c>
      <c r="AO132" s="76"/>
      <c r="AP132" s="76"/>
      <c r="AQ132" s="87">
        <v>126983.46105037857</v>
      </c>
      <c r="AR132" s="76"/>
      <c r="AS132" s="76"/>
    </row>
    <row r="133" spans="3:45" x14ac:dyDescent="0.2">
      <c r="C133" s="4"/>
      <c r="F133" s="4"/>
      <c r="G133" s="83"/>
      <c r="H133" s="83"/>
      <c r="I133" s="83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3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64"/>
      <c r="AL133" s="82"/>
      <c r="AM133" s="82"/>
      <c r="AN133" s="64"/>
      <c r="AO133" s="82"/>
      <c r="AP133" s="64"/>
      <c r="AQ133" s="64"/>
      <c r="AR133" s="82"/>
      <c r="AS133" s="82"/>
    </row>
    <row r="134" spans="3:45" x14ac:dyDescent="0.2">
      <c r="C134" s="4"/>
      <c r="D134" s="5" t="s">
        <v>45</v>
      </c>
      <c r="E134" s="5" t="s">
        <v>47</v>
      </c>
      <c r="F134" s="5" t="s">
        <v>48</v>
      </c>
      <c r="G134" s="5" t="s">
        <v>49</v>
      </c>
    </row>
    <row r="135" spans="3:45" x14ac:dyDescent="0.2">
      <c r="C135" s="4"/>
      <c r="D135" s="80" t="s">
        <v>59</v>
      </c>
      <c r="E135" s="23" t="s">
        <v>61</v>
      </c>
      <c r="F135" s="80" t="s">
        <v>62</v>
      </c>
      <c r="G135" s="97">
        <v>1001</v>
      </c>
      <c r="H135" s="65"/>
      <c r="I135" s="71"/>
      <c r="J135" s="16"/>
      <c r="K135" s="16"/>
      <c r="L135" s="16"/>
      <c r="M135" s="16"/>
      <c r="N135" s="16"/>
      <c r="O135" s="16"/>
      <c r="P135" s="24">
        <v>157.61000000000001</v>
      </c>
      <c r="Q135" s="76">
        <f>+IF(P135&lt;&gt;"",(P135-P$126)*100/(P$127-P$126),"")</f>
        <v>56.297972839992134</v>
      </c>
      <c r="R135" s="76" t="str">
        <f>+IF(AND(Q135&lt;&gt;"",Q135&gt;=R$6,Q135&lt;=R$7),"Nula",IF(AND(Q135&lt;&gt;"",Q135&lt;R$6,Q135&gt;R$6-(_xlfn.STDEV.S(Q$135:Q$169)/2)),"Baja",IF(AND(Q135&lt;&gt;"",Q135&lt;R$6-(_xlfn.STDEV.S(Q$135:Q$169)/2),Q135&gt;R$6-(_xlfn.STDEV.S(Q$135:Q$169))),"Media",IF(AND(Q135&lt;&gt;"",Q135&lt;R$6-(_xlfn.STDEV.S(Q$135:Q$169))),"Alta",IF(AND(Q135&lt;&gt;"",Q135&gt;R$7,Q135&lt;R$7+(_xlfn.STDEV.S(Q$135:Q$169)/2)),"Baja",IF(AND(Q135&lt;&gt;"",Q135&gt;R$7+(_xlfn.STDEV.S(Q$135:Q$169)/2),Q135&lt;R$7+(_xlfn.STDEV.S(Q$135:Q$169))),"Media",IF(AND(Q135&lt;&gt;"",Q135&gt;R$7+(_xlfn.STDEV.S(Q$135:Q$169))),"Alta","")))))))</f>
        <v>Nula</v>
      </c>
      <c r="S135" s="23">
        <v>22.34</v>
      </c>
      <c r="T135" s="76">
        <f>+IF(S135&lt;&gt;"",(S135-S$126)*100/(S$127-S$126),"")</f>
        <v>0</v>
      </c>
      <c r="U135" s="76">
        <f>+IF(S135&lt;&gt;"",_xlfn.PERCENTRANK.EXC(S$135:S$169,S135,2),"")</f>
        <v>0.02</v>
      </c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58"/>
      <c r="AI135" s="16"/>
      <c r="AJ135" s="16"/>
      <c r="AK135" s="23">
        <v>3496.48</v>
      </c>
      <c r="AL135" s="76">
        <f t="shared" ref="AL135:AL169" si="52">+IF(AK135&lt;&gt;"",(AK135-AK$126)*100/(AK$127-AK$126),"")</f>
        <v>3.031526558951946</v>
      </c>
      <c r="AM135" s="76">
        <f t="shared" ref="AM135:AM168" si="53">+IF(AK135&lt;&gt;"",_xlfn.PERCENTRANK.EXC(AK$135:AK$169,AK135,2),"")</f>
        <v>0.66</v>
      </c>
      <c r="AN135" s="25"/>
      <c r="AO135" s="76" t="str">
        <f t="shared" ref="AO135:AO169" si="54">+IF(AN135&lt;&gt;"",(AN135-AN$126)*100/(AN$127-AN$126),"")</f>
        <v/>
      </c>
      <c r="AP135" s="76" t="str">
        <f t="shared" ref="AP135:AP168" si="55">+IF(AN135&lt;&gt;"",_xlfn.PERCENTRANK.EXC(AN$135:AN$169,AN135,2),"")</f>
        <v/>
      </c>
      <c r="AQ135" s="25">
        <v>11986.83</v>
      </c>
      <c r="AR135" s="76">
        <f t="shared" ref="AR135:AR169" si="56">+IF(AQ135&lt;&gt;"",(AQ135-AQ$126)*100/(AQ$127-AQ$126),"")</f>
        <v>1.6083996714239899</v>
      </c>
      <c r="AS135" s="76">
        <f>+IF(AQ135&lt;&gt;"",_xlfn.PERCENTRANK.EXC(AQ$135:AQ$169,AQ135,2),"")</f>
        <v>0.44</v>
      </c>
    </row>
    <row r="136" spans="3:45" x14ac:dyDescent="0.2">
      <c r="C136" s="4"/>
      <c r="D136" s="80" t="s">
        <v>64</v>
      </c>
      <c r="E136" s="23" t="s">
        <v>61</v>
      </c>
      <c r="F136" s="80" t="s">
        <v>64</v>
      </c>
      <c r="G136" s="97">
        <v>2101</v>
      </c>
      <c r="H136" s="65">
        <v>9.8000000000000007</v>
      </c>
      <c r="I136" s="87" t="s">
        <v>325</v>
      </c>
      <c r="J136" s="16"/>
      <c r="K136" s="16"/>
      <c r="L136" s="16"/>
      <c r="M136" s="16"/>
      <c r="N136" s="16"/>
      <c r="O136" s="16"/>
      <c r="P136" s="24">
        <v>146.54</v>
      </c>
      <c r="Q136" s="76">
        <f t="shared" ref="Q136:Q169" si="57">+IF(P136&lt;&gt;"",(P136-P$126)*100/(P$127-P$126),"")</f>
        <v>45.404447943318225</v>
      </c>
      <c r="R136" s="76" t="str">
        <f t="shared" ref="R136:R169" si="58">+IF(AND(Q136&lt;&gt;"",Q136&gt;=R$6,Q136&lt;=R$7),"Nula",IF(AND(Q136&lt;&gt;"",Q136&lt;R$6,Q136&gt;R$6-(_xlfn.STDEV.S(Q$135:Q$169)/2)),"Baja",IF(AND(Q136&lt;&gt;"",Q136&lt;R$6-(_xlfn.STDEV.S(Q$135:Q$169)/2),Q136&gt;R$6-(_xlfn.STDEV.S(Q$135:Q$169))),"Media",IF(AND(Q136&lt;&gt;"",Q136&lt;R$6-(_xlfn.STDEV.S(Q$135:Q$169))),"Alta",IF(AND(Q136&lt;&gt;"",Q136&gt;R$7,Q136&lt;R$7+(_xlfn.STDEV.S(Q$135:Q$169)/2)),"Baja",IF(AND(Q136&lt;&gt;"",Q136&gt;R$7+(_xlfn.STDEV.S(Q$135:Q$169)/2),Q136&lt;R$7+(_xlfn.STDEV.S(Q$135:Q$169))),"Media",IF(AND(Q136&lt;&gt;"",Q136&gt;R$7+(_xlfn.STDEV.S(Q$135:Q$169))),"Alta","")))))))</f>
        <v>Nula</v>
      </c>
      <c r="S136" s="23">
        <v>49.13</v>
      </c>
      <c r="T136" s="76">
        <f t="shared" ref="T136:T169" si="59">+IF(S136&lt;&gt;"",(S136-S$126)*100/(S$127-S$126),"")</f>
        <v>75.105130361648449</v>
      </c>
      <c r="U136" s="76">
        <f t="shared" ref="U136:U169" si="60">+IF(S136&lt;&gt;"",_xlfn.PERCENTRANK.EXC(S$135:S$169,S136,2),"")</f>
        <v>0.61</v>
      </c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58"/>
      <c r="AI136" s="16"/>
      <c r="AJ136" s="16"/>
      <c r="AK136" s="23">
        <v>4013.08</v>
      </c>
      <c r="AL136" s="76">
        <f t="shared" si="52"/>
        <v>3.5929928227743573</v>
      </c>
      <c r="AM136" s="76">
        <f t="shared" si="53"/>
        <v>0.75</v>
      </c>
      <c r="AN136" s="25"/>
      <c r="AO136" s="76" t="str">
        <f t="shared" si="54"/>
        <v/>
      </c>
      <c r="AP136" s="76" t="str">
        <f t="shared" si="55"/>
        <v/>
      </c>
      <c r="AQ136" s="25">
        <v>18511.46</v>
      </c>
      <c r="AR136" s="76">
        <f t="shared" si="56"/>
        <v>2.4838782381645799</v>
      </c>
      <c r="AS136" s="76">
        <f t="shared" ref="AS136:AS169" si="61">+IF(AQ136&lt;&gt;"",_xlfn.PERCENTRANK.EXC(AQ$135:AQ$169,AQ136,2),"")</f>
        <v>0.66</v>
      </c>
    </row>
    <row r="137" spans="3:45" x14ac:dyDescent="0.2">
      <c r="C137" s="4"/>
      <c r="D137" s="80" t="s">
        <v>64</v>
      </c>
      <c r="E137" s="23" t="s">
        <v>61</v>
      </c>
      <c r="F137" s="80" t="s">
        <v>66</v>
      </c>
      <c r="G137" s="97">
        <v>2201</v>
      </c>
      <c r="H137" s="65"/>
      <c r="I137" s="87"/>
      <c r="J137" s="16"/>
      <c r="K137" s="16"/>
      <c r="L137" s="16"/>
      <c r="M137" s="16"/>
      <c r="N137" s="16"/>
      <c r="O137" s="16"/>
      <c r="P137" s="24">
        <v>151.85</v>
      </c>
      <c r="Q137" s="76">
        <f t="shared" si="57"/>
        <v>50.629797283999203</v>
      </c>
      <c r="R137" s="76" t="str">
        <f t="shared" si="58"/>
        <v>Nula</v>
      </c>
      <c r="S137" s="23">
        <v>38.869999999999997</v>
      </c>
      <c r="T137" s="76">
        <f t="shared" si="59"/>
        <v>46.341463414634134</v>
      </c>
      <c r="U137" s="76">
        <f t="shared" si="60"/>
        <v>0.19</v>
      </c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58"/>
      <c r="AI137" s="16"/>
      <c r="AJ137" s="16"/>
      <c r="AK137" s="23">
        <v>2504.87</v>
      </c>
      <c r="AL137" s="76">
        <f t="shared" si="52"/>
        <v>1.9537960868866318</v>
      </c>
      <c r="AM137" s="76">
        <f t="shared" si="53"/>
        <v>0.41</v>
      </c>
      <c r="AN137" s="25"/>
      <c r="AO137" s="76" t="str">
        <f t="shared" si="54"/>
        <v/>
      </c>
      <c r="AP137" s="76" t="str">
        <f t="shared" si="55"/>
        <v/>
      </c>
      <c r="AQ137" s="25">
        <v>15129.5</v>
      </c>
      <c r="AR137" s="76">
        <f t="shared" si="56"/>
        <v>2.0300849206011309</v>
      </c>
      <c r="AS137" s="76">
        <f t="shared" si="61"/>
        <v>0.57999999999999996</v>
      </c>
    </row>
    <row r="138" spans="3:45" x14ac:dyDescent="0.2">
      <c r="C138" s="4"/>
      <c r="D138" s="80" t="s">
        <v>67</v>
      </c>
      <c r="E138" s="23" t="s">
        <v>61</v>
      </c>
      <c r="F138" s="80" t="s">
        <v>69</v>
      </c>
      <c r="G138" s="97">
        <v>3001</v>
      </c>
      <c r="H138" s="65">
        <v>14.31</v>
      </c>
      <c r="I138" s="87" t="s">
        <v>325</v>
      </c>
      <c r="J138" s="16"/>
      <c r="K138" s="16"/>
      <c r="L138" s="16"/>
      <c r="M138" s="16"/>
      <c r="N138" s="16"/>
      <c r="O138" s="16"/>
      <c r="P138" s="24">
        <v>165.29</v>
      </c>
      <c r="Q138" s="76">
        <f t="shared" si="57"/>
        <v>63.85554024798266</v>
      </c>
      <c r="R138" s="76" t="str">
        <f t="shared" si="58"/>
        <v>Nula</v>
      </c>
      <c r="S138" s="23">
        <v>49.85</v>
      </c>
      <c r="T138" s="76">
        <f t="shared" si="59"/>
        <v>77.123633305298569</v>
      </c>
      <c r="U138" s="76">
        <f t="shared" si="60"/>
        <v>0.66</v>
      </c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58"/>
      <c r="AI138" s="16"/>
      <c r="AJ138" s="16"/>
      <c r="AK138" s="23">
        <v>2775.4100000000003</v>
      </c>
      <c r="AL138" s="76">
        <f t="shared" si="52"/>
        <v>2.2478322522263827</v>
      </c>
      <c r="AM138" s="76">
        <f t="shared" si="53"/>
        <v>0.47</v>
      </c>
      <c r="AN138" s="25">
        <v>10765.61</v>
      </c>
      <c r="AO138" s="76">
        <f t="shared" si="54"/>
        <v>0.9286765035282436</v>
      </c>
      <c r="AP138" s="76">
        <f t="shared" si="55"/>
        <v>0.09</v>
      </c>
      <c r="AQ138" s="25">
        <v>109468.84</v>
      </c>
      <c r="AR138" s="76">
        <f t="shared" si="56"/>
        <v>14.688591252830424</v>
      </c>
      <c r="AS138" s="76">
        <f t="shared" si="61"/>
        <v>0.94</v>
      </c>
    </row>
    <row r="139" spans="3:45" x14ac:dyDescent="0.2">
      <c r="C139" s="4"/>
      <c r="D139" s="80" t="s">
        <v>67</v>
      </c>
      <c r="E139" s="23" t="s">
        <v>61</v>
      </c>
      <c r="F139" s="81" t="s">
        <v>72</v>
      </c>
      <c r="G139" s="97">
        <v>3301</v>
      </c>
      <c r="H139" s="65"/>
      <c r="I139" s="87"/>
      <c r="J139" s="16"/>
      <c r="K139" s="16"/>
      <c r="L139" s="16"/>
      <c r="M139" s="16"/>
      <c r="N139" s="16"/>
      <c r="O139" s="16"/>
      <c r="P139" s="24">
        <v>158.15</v>
      </c>
      <c r="Q139" s="76">
        <f t="shared" si="57"/>
        <v>56.829364298366464</v>
      </c>
      <c r="R139" s="76" t="str">
        <f t="shared" si="58"/>
        <v>Nula</v>
      </c>
      <c r="S139" s="23">
        <v>53.27</v>
      </c>
      <c r="T139" s="76">
        <f t="shared" si="59"/>
        <v>86.711522287636683</v>
      </c>
      <c r="U139" s="76">
        <f t="shared" si="60"/>
        <v>0.88</v>
      </c>
      <c r="V139" s="16"/>
      <c r="W139" s="16"/>
      <c r="X139" s="16"/>
      <c r="Y139" s="87"/>
      <c r="Z139" s="87"/>
      <c r="AA139" s="87"/>
      <c r="AB139" s="87"/>
      <c r="AC139" s="87"/>
      <c r="AD139" s="87"/>
      <c r="AE139" s="87"/>
      <c r="AF139" s="16"/>
      <c r="AG139" s="16"/>
      <c r="AH139" s="58"/>
      <c r="AI139" s="16"/>
      <c r="AJ139" s="16"/>
      <c r="AK139" s="23">
        <v>938.13</v>
      </c>
      <c r="AL139" s="76">
        <f t="shared" si="52"/>
        <v>0.25098607105015375</v>
      </c>
      <c r="AM139" s="76">
        <f t="shared" si="53"/>
        <v>0.08</v>
      </c>
      <c r="AN139" s="25">
        <v>7059.37</v>
      </c>
      <c r="AO139" s="76">
        <f t="shared" si="54"/>
        <v>0.35316986804499806</v>
      </c>
      <c r="AP139" s="76">
        <f t="shared" si="55"/>
        <v>0.06</v>
      </c>
      <c r="AQ139" s="25">
        <v>66160.73</v>
      </c>
      <c r="AR139" s="76">
        <f t="shared" si="56"/>
        <v>8.8774844052323516</v>
      </c>
      <c r="AS139" s="76">
        <f t="shared" si="61"/>
        <v>0.88</v>
      </c>
    </row>
    <row r="140" spans="3:45" x14ac:dyDescent="0.2">
      <c r="C140" s="4"/>
      <c r="D140" s="80" t="s">
        <v>73</v>
      </c>
      <c r="E140" s="23" t="s">
        <v>61</v>
      </c>
      <c r="F140" s="80" t="s">
        <v>75</v>
      </c>
      <c r="G140" s="97">
        <v>4001</v>
      </c>
      <c r="H140" s="65">
        <v>14.26</v>
      </c>
      <c r="I140" s="87" t="s">
        <v>325</v>
      </c>
      <c r="J140" s="16"/>
      <c r="K140" s="16"/>
      <c r="L140" s="16"/>
      <c r="M140" s="16"/>
      <c r="N140" s="16"/>
      <c r="O140" s="16"/>
      <c r="P140" s="24">
        <v>178.65</v>
      </c>
      <c r="Q140" s="76">
        <f t="shared" si="57"/>
        <v>77.002558551466237</v>
      </c>
      <c r="R140" s="76" t="str">
        <f t="shared" si="58"/>
        <v>Nula</v>
      </c>
      <c r="S140" s="23">
        <v>40.840000000000003</v>
      </c>
      <c r="T140" s="76">
        <f t="shared" si="59"/>
        <v>51.864311746565754</v>
      </c>
      <c r="U140" s="76">
        <f t="shared" si="60"/>
        <v>0.27</v>
      </c>
      <c r="V140" s="16"/>
      <c r="W140" s="16"/>
      <c r="X140" s="16"/>
      <c r="Y140" s="16"/>
      <c r="Z140" s="87"/>
      <c r="AA140" s="87"/>
      <c r="AB140" s="87"/>
      <c r="AC140" s="87"/>
      <c r="AD140" s="87"/>
      <c r="AE140" s="87"/>
      <c r="AF140" s="87"/>
      <c r="AG140" s="16"/>
      <c r="AH140" s="58"/>
      <c r="AI140" s="16"/>
      <c r="AJ140" s="16"/>
      <c r="AK140" s="23">
        <v>8234.4599999999991</v>
      </c>
      <c r="AL140" s="76">
        <f t="shared" si="52"/>
        <v>8.1809960298487869</v>
      </c>
      <c r="AM140" s="76">
        <f t="shared" si="53"/>
        <v>0.88</v>
      </c>
      <c r="AN140" s="25">
        <v>30059.279999999999</v>
      </c>
      <c r="AO140" s="76">
        <f t="shared" si="54"/>
        <v>3.9246063698682621</v>
      </c>
      <c r="AP140" s="76">
        <f t="shared" si="55"/>
        <v>0.41</v>
      </c>
      <c r="AQ140" s="25">
        <v>8277.33</v>
      </c>
      <c r="AR140" s="76">
        <f t="shared" si="56"/>
        <v>1.1106568502488092</v>
      </c>
      <c r="AS140" s="76">
        <f t="shared" si="61"/>
        <v>0.38</v>
      </c>
    </row>
    <row r="141" spans="3:45" x14ac:dyDescent="0.2">
      <c r="C141" s="4"/>
      <c r="D141" s="80" t="s">
        <v>73</v>
      </c>
      <c r="E141" s="23" t="s">
        <v>61</v>
      </c>
      <c r="F141" s="80" t="s">
        <v>78</v>
      </c>
      <c r="G141" s="97">
        <v>4301</v>
      </c>
      <c r="H141" s="65"/>
      <c r="I141" s="87"/>
      <c r="J141" s="16"/>
      <c r="K141" s="16"/>
      <c r="L141" s="16"/>
      <c r="M141" s="16"/>
      <c r="N141" s="16"/>
      <c r="O141" s="16"/>
      <c r="P141" s="24">
        <v>159.63</v>
      </c>
      <c r="Q141" s="76">
        <f t="shared" si="57"/>
        <v>58.28577051761463</v>
      </c>
      <c r="R141" s="76" t="str">
        <f t="shared" si="58"/>
        <v>Nula</v>
      </c>
      <c r="S141" s="23">
        <v>46.48</v>
      </c>
      <c r="T141" s="76">
        <f t="shared" si="59"/>
        <v>67.67591813849171</v>
      </c>
      <c r="U141" s="76">
        <f t="shared" si="60"/>
        <v>0.44</v>
      </c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58"/>
      <c r="AI141" s="16"/>
      <c r="AJ141" s="16"/>
      <c r="AK141" s="23">
        <v>1635.93</v>
      </c>
      <c r="AL141" s="76">
        <f t="shared" si="52"/>
        <v>1.0093893983735736</v>
      </c>
      <c r="AM141" s="76">
        <f t="shared" si="53"/>
        <v>0.36</v>
      </c>
      <c r="AN141" s="25">
        <v>17676.810000000001</v>
      </c>
      <c r="AO141" s="76">
        <f t="shared" si="54"/>
        <v>2.001850787749397</v>
      </c>
      <c r="AP141" s="76">
        <f t="shared" si="55"/>
        <v>0.25</v>
      </c>
      <c r="AQ141" s="25">
        <v>612.59</v>
      </c>
      <c r="AR141" s="76">
        <f t="shared" si="56"/>
        <v>8.2197674841273452E-2</v>
      </c>
      <c r="AS141" s="76">
        <f t="shared" si="61"/>
        <v>0.27</v>
      </c>
    </row>
    <row r="142" spans="3:45" x14ac:dyDescent="0.2">
      <c r="C142" s="4"/>
      <c r="D142" s="80" t="s">
        <v>79</v>
      </c>
      <c r="E142" s="23" t="s">
        <v>80</v>
      </c>
      <c r="F142" s="80" t="s">
        <v>80</v>
      </c>
      <c r="G142" s="97">
        <v>5001</v>
      </c>
      <c r="H142" s="65">
        <v>14.86</v>
      </c>
      <c r="I142" s="87" t="s">
        <v>325</v>
      </c>
      <c r="J142" s="16"/>
      <c r="K142" s="16"/>
      <c r="L142" s="16"/>
      <c r="M142" s="16"/>
      <c r="N142" s="16"/>
      <c r="O142" s="16"/>
      <c r="P142" s="24">
        <v>158.21</v>
      </c>
      <c r="Q142" s="76">
        <f t="shared" si="57"/>
        <v>56.888407793741386</v>
      </c>
      <c r="R142" s="76" t="str">
        <f t="shared" si="58"/>
        <v>Nula</v>
      </c>
      <c r="S142" s="23">
        <v>47.32</v>
      </c>
      <c r="T142" s="76">
        <f t="shared" si="59"/>
        <v>70.03083823941688</v>
      </c>
      <c r="U142" s="76">
        <f t="shared" si="60"/>
        <v>0.5</v>
      </c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23">
        <v>21086.760000000002</v>
      </c>
      <c r="AL142" s="76">
        <f t="shared" si="52"/>
        <v>22.14950718456187</v>
      </c>
      <c r="AM142" s="76">
        <f t="shared" si="53"/>
        <v>0.94</v>
      </c>
      <c r="AN142" s="25">
        <v>66111.33</v>
      </c>
      <c r="AO142" s="76">
        <f t="shared" si="54"/>
        <v>9.522785116461506</v>
      </c>
      <c r="AP142" s="76">
        <f t="shared" si="55"/>
        <v>0.7</v>
      </c>
      <c r="AQ142" s="25">
        <v>75379.039999999994</v>
      </c>
      <c r="AR142" s="76">
        <f t="shared" si="56"/>
        <v>10.114402487417921</v>
      </c>
      <c r="AS142" s="76">
        <f t="shared" si="61"/>
        <v>0.91</v>
      </c>
    </row>
    <row r="143" spans="3:45" x14ac:dyDescent="0.2">
      <c r="C143" s="4"/>
      <c r="D143" s="80" t="s">
        <v>79</v>
      </c>
      <c r="E143" s="23" t="s">
        <v>61</v>
      </c>
      <c r="F143" s="81" t="s">
        <v>88</v>
      </c>
      <c r="G143" s="97">
        <v>5301</v>
      </c>
      <c r="H143" s="65"/>
      <c r="I143" s="87"/>
      <c r="J143" s="16"/>
      <c r="K143" s="16"/>
      <c r="L143" s="16"/>
      <c r="M143" s="16"/>
      <c r="N143" s="16"/>
      <c r="O143" s="16"/>
      <c r="P143" s="24">
        <v>200.24</v>
      </c>
      <c r="Q143" s="76">
        <f t="shared" si="57"/>
        <v>98.24837630387718</v>
      </c>
      <c r="R143" s="76" t="str">
        <f t="shared" si="58"/>
        <v>Nula</v>
      </c>
      <c r="S143" s="23">
        <v>47.51</v>
      </c>
      <c r="T143" s="76">
        <f t="shared" si="59"/>
        <v>70.563498738435655</v>
      </c>
      <c r="U143" s="76">
        <f t="shared" si="60"/>
        <v>0.52</v>
      </c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23">
        <v>1443.82</v>
      </c>
      <c r="AL143" s="76">
        <f t="shared" si="52"/>
        <v>0.80059481079532435</v>
      </c>
      <c r="AM143" s="76">
        <f t="shared" si="53"/>
        <v>0.27</v>
      </c>
      <c r="AN143" s="25">
        <v>44174.96</v>
      </c>
      <c r="AO143" s="76">
        <f t="shared" si="54"/>
        <v>6.1164955903068039</v>
      </c>
      <c r="AP143" s="76">
        <f t="shared" si="55"/>
        <v>0.54</v>
      </c>
      <c r="AQ143" s="25">
        <v>10830.079999999998</v>
      </c>
      <c r="AR143" s="76">
        <f t="shared" si="56"/>
        <v>1.4531862980867769</v>
      </c>
      <c r="AS143" s="76">
        <f t="shared" si="61"/>
        <v>0.41</v>
      </c>
    </row>
    <row r="144" spans="3:45" x14ac:dyDescent="0.2">
      <c r="C144" s="4"/>
      <c r="D144" s="80" t="s">
        <v>79</v>
      </c>
      <c r="E144" s="23" t="s">
        <v>61</v>
      </c>
      <c r="F144" s="81" t="s">
        <v>91</v>
      </c>
      <c r="G144" s="97">
        <v>5501</v>
      </c>
      <c r="H144" s="65"/>
      <c r="I144" s="87"/>
      <c r="J144" s="16"/>
      <c r="K144" s="16"/>
      <c r="L144" s="16"/>
      <c r="M144" s="16"/>
      <c r="N144" s="16"/>
      <c r="O144" s="16"/>
      <c r="P144" s="24">
        <v>177.82</v>
      </c>
      <c r="Q144" s="76">
        <f t="shared" si="57"/>
        <v>76.185790198779756</v>
      </c>
      <c r="R144" s="76" t="str">
        <f t="shared" si="58"/>
        <v>Nula</v>
      </c>
      <c r="S144" s="23">
        <v>48.53</v>
      </c>
      <c r="T144" s="76">
        <f t="shared" si="59"/>
        <v>73.423044575273337</v>
      </c>
      <c r="U144" s="76">
        <f t="shared" si="60"/>
        <v>0.57999999999999996</v>
      </c>
      <c r="V144" s="16"/>
      <c r="W144" s="16"/>
      <c r="X144" s="87"/>
      <c r="Y144" s="87"/>
      <c r="Z144" s="87"/>
      <c r="AA144" s="87"/>
      <c r="AB144" s="87"/>
      <c r="AC144" s="87"/>
      <c r="AD144" s="87"/>
      <c r="AE144" s="16"/>
      <c r="AF144" s="16"/>
      <c r="AG144" s="16"/>
      <c r="AH144" s="16"/>
      <c r="AI144" s="16"/>
      <c r="AJ144" s="16"/>
      <c r="AK144" s="23">
        <v>3102.12</v>
      </c>
      <c r="AL144" s="76">
        <f t="shared" si="52"/>
        <v>2.6029167335531733</v>
      </c>
      <c r="AM144" s="76">
        <f t="shared" si="53"/>
        <v>0.57999999999999996</v>
      </c>
      <c r="AN144" s="25">
        <v>68629.149999999994</v>
      </c>
      <c r="AO144" s="76">
        <f t="shared" si="54"/>
        <v>9.9137533529902839</v>
      </c>
      <c r="AP144" s="76">
        <f t="shared" si="55"/>
        <v>0.74</v>
      </c>
      <c r="AQ144" s="25">
        <v>33283.33</v>
      </c>
      <c r="AR144" s="76">
        <f t="shared" si="56"/>
        <v>4.4659761618289586</v>
      </c>
      <c r="AS144" s="76">
        <f t="shared" si="61"/>
        <v>0.75</v>
      </c>
    </row>
    <row r="145" spans="3:45" x14ac:dyDescent="0.2">
      <c r="C145" s="4"/>
      <c r="D145" s="80" t="s">
        <v>79</v>
      </c>
      <c r="E145" s="23" t="s">
        <v>61</v>
      </c>
      <c r="F145" s="80" t="s">
        <v>97</v>
      </c>
      <c r="G145" s="97">
        <v>5601</v>
      </c>
      <c r="H145" s="65"/>
      <c r="I145" s="87"/>
      <c r="J145" s="16"/>
      <c r="K145" s="16"/>
      <c r="L145" s="16"/>
      <c r="M145" s="16"/>
      <c r="N145" s="16"/>
      <c r="O145" s="16"/>
      <c r="P145" s="24">
        <v>190.7</v>
      </c>
      <c r="Q145" s="76">
        <f t="shared" si="57"/>
        <v>88.860460539263897</v>
      </c>
      <c r="R145" s="76" t="str">
        <f t="shared" si="58"/>
        <v>Nula</v>
      </c>
      <c r="S145" s="23">
        <v>42.14</v>
      </c>
      <c r="T145" s="76">
        <f t="shared" si="59"/>
        <v>55.508830950378467</v>
      </c>
      <c r="U145" s="76">
        <f t="shared" si="60"/>
        <v>0.33</v>
      </c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23">
        <v>3665.17</v>
      </c>
      <c r="AL145" s="76">
        <f t="shared" si="52"/>
        <v>3.2148671397576036</v>
      </c>
      <c r="AM145" s="76">
        <f t="shared" si="53"/>
        <v>0.69</v>
      </c>
      <c r="AN145" s="25">
        <v>15599.6</v>
      </c>
      <c r="AO145" s="76">
        <f t="shared" si="54"/>
        <v>1.6793006727292814</v>
      </c>
      <c r="AP145" s="76">
        <f t="shared" si="55"/>
        <v>0.22</v>
      </c>
      <c r="AQ145" s="25">
        <v>16542.879999999997</v>
      </c>
      <c r="AR145" s="76">
        <f t="shared" si="56"/>
        <v>2.2197330533933064</v>
      </c>
      <c r="AS145" s="76">
        <f t="shared" si="61"/>
        <v>0.61</v>
      </c>
    </row>
    <row r="146" spans="3:45" x14ac:dyDescent="0.2">
      <c r="C146" s="4"/>
      <c r="D146" s="80" t="s">
        <v>79</v>
      </c>
      <c r="E146" s="23" t="s">
        <v>61</v>
      </c>
      <c r="F146" s="81" t="s">
        <v>101</v>
      </c>
      <c r="G146" s="97">
        <v>5701</v>
      </c>
      <c r="H146" s="65"/>
      <c r="I146" s="87"/>
      <c r="J146" s="16"/>
      <c r="K146" s="16"/>
      <c r="L146" s="16"/>
      <c r="M146" s="16"/>
      <c r="N146" s="16"/>
      <c r="O146" s="16"/>
      <c r="P146" s="24">
        <v>197.21</v>
      </c>
      <c r="Q146" s="76">
        <f t="shared" si="57"/>
        <v>95.266679787443408</v>
      </c>
      <c r="R146" s="76" t="str">
        <f t="shared" si="58"/>
        <v>Nula</v>
      </c>
      <c r="S146" s="23">
        <v>52.55</v>
      </c>
      <c r="T146" s="76">
        <f t="shared" si="59"/>
        <v>84.693019343986521</v>
      </c>
      <c r="U146" s="76">
        <f t="shared" si="60"/>
        <v>0.83</v>
      </c>
      <c r="V146" s="16"/>
      <c r="W146" s="16"/>
      <c r="X146" s="16"/>
      <c r="Y146" s="16"/>
      <c r="Z146" s="16"/>
      <c r="AA146" s="16"/>
      <c r="AB146" s="87"/>
      <c r="AC146" s="87"/>
      <c r="AD146" s="87"/>
      <c r="AE146" s="87"/>
      <c r="AF146" s="87"/>
      <c r="AG146" s="87"/>
      <c r="AH146" s="87"/>
      <c r="AI146" s="16"/>
      <c r="AJ146" s="16"/>
      <c r="AK146" s="23">
        <v>1419.12</v>
      </c>
      <c r="AL146" s="76">
        <f t="shared" si="52"/>
        <v>0.77374963712824418</v>
      </c>
      <c r="AM146" s="76">
        <f t="shared" si="53"/>
        <v>0.22</v>
      </c>
      <c r="AN146" s="25">
        <v>30026.58</v>
      </c>
      <c r="AO146" s="76">
        <f t="shared" si="54"/>
        <v>3.9195286989726097</v>
      </c>
      <c r="AP146" s="76">
        <f t="shared" si="55"/>
        <v>0.38</v>
      </c>
      <c r="AQ146" s="25">
        <v>12065.11</v>
      </c>
      <c r="AR146" s="76">
        <f t="shared" si="56"/>
        <v>1.6189033263752213</v>
      </c>
      <c r="AS146" s="76">
        <f t="shared" si="61"/>
        <v>0.5</v>
      </c>
    </row>
    <row r="147" spans="3:45" x14ac:dyDescent="0.2">
      <c r="C147" s="4"/>
      <c r="D147" s="80" t="s">
        <v>107</v>
      </c>
      <c r="E147" s="23" t="s">
        <v>61</v>
      </c>
      <c r="F147" s="80" t="s">
        <v>109</v>
      </c>
      <c r="G147" s="97">
        <v>6001</v>
      </c>
      <c r="H147" s="65">
        <v>25.87</v>
      </c>
      <c r="I147" s="87" t="s">
        <v>326</v>
      </c>
      <c r="J147" s="16"/>
      <c r="K147" s="16"/>
      <c r="L147" s="16"/>
      <c r="M147" s="16"/>
      <c r="N147" s="16"/>
      <c r="O147" s="16"/>
      <c r="P147" s="24">
        <v>201.19</v>
      </c>
      <c r="Q147" s="76">
        <f t="shared" si="57"/>
        <v>99.183231647313519</v>
      </c>
      <c r="R147" s="76" t="str">
        <f t="shared" si="58"/>
        <v>Nula</v>
      </c>
      <c r="S147" s="23">
        <v>42.5</v>
      </c>
      <c r="T147" s="76">
        <f t="shared" si="59"/>
        <v>56.518082422203527</v>
      </c>
      <c r="U147" s="76">
        <f t="shared" si="60"/>
        <v>0.36</v>
      </c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23">
        <v>4957.0600000000004</v>
      </c>
      <c r="AL147" s="76">
        <f t="shared" si="52"/>
        <v>4.6189566704767966</v>
      </c>
      <c r="AM147" s="76">
        <f t="shared" si="53"/>
        <v>0.83</v>
      </c>
      <c r="AN147" s="25">
        <v>58166.31</v>
      </c>
      <c r="AO147" s="76">
        <f t="shared" si="54"/>
        <v>8.2890787917099793</v>
      </c>
      <c r="AP147" s="76">
        <f t="shared" si="55"/>
        <v>0.64</v>
      </c>
      <c r="AQ147" s="25">
        <v>64855.68</v>
      </c>
      <c r="AR147" s="76">
        <f t="shared" si="56"/>
        <v>8.7023720534936615</v>
      </c>
      <c r="AS147" s="76">
        <f t="shared" si="61"/>
        <v>0.83</v>
      </c>
    </row>
    <row r="148" spans="3:45" x14ac:dyDescent="0.2">
      <c r="C148" s="4"/>
      <c r="D148" s="80" t="s">
        <v>107</v>
      </c>
      <c r="E148" s="23" t="s">
        <v>61</v>
      </c>
      <c r="F148" s="81" t="s">
        <v>112</v>
      </c>
      <c r="G148" s="97">
        <v>6115</v>
      </c>
      <c r="H148" s="65"/>
      <c r="I148" s="87"/>
      <c r="J148" s="16"/>
      <c r="K148" s="16"/>
      <c r="L148" s="16"/>
      <c r="M148" s="16"/>
      <c r="N148" s="16"/>
      <c r="O148" s="16"/>
      <c r="P148" s="24">
        <v>202.02</v>
      </c>
      <c r="Q148" s="76">
        <f t="shared" si="57"/>
        <v>100</v>
      </c>
      <c r="R148" s="76" t="str">
        <f t="shared" si="58"/>
        <v>Nula</v>
      </c>
      <c r="S148" s="23">
        <v>51.08</v>
      </c>
      <c r="T148" s="76">
        <f t="shared" si="59"/>
        <v>80.571909167367536</v>
      </c>
      <c r="U148" s="76">
        <f t="shared" si="60"/>
        <v>0.75</v>
      </c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23">
        <v>1422.98</v>
      </c>
      <c r="AL148" s="76">
        <f t="shared" si="52"/>
        <v>0.77794487479443586</v>
      </c>
      <c r="AM148" s="76">
        <f t="shared" si="53"/>
        <v>0.25</v>
      </c>
      <c r="AN148" s="25">
        <v>38947.43</v>
      </c>
      <c r="AO148" s="76">
        <f t="shared" si="54"/>
        <v>5.304762350638641</v>
      </c>
      <c r="AP148" s="76">
        <f t="shared" si="55"/>
        <v>0.51</v>
      </c>
      <c r="AQ148" s="25">
        <v>16735.37</v>
      </c>
      <c r="AR148" s="76">
        <f t="shared" si="56"/>
        <v>2.2455614711444891</v>
      </c>
      <c r="AS148" s="76">
        <f>+IF(AQ148&lt;&gt;"",_xlfn.PERCENTRANK.EXC(AQ$135:AQ$169,AQ148,2),"")</f>
        <v>0.63</v>
      </c>
    </row>
    <row r="149" spans="3:45" x14ac:dyDescent="0.2">
      <c r="C149" s="4"/>
      <c r="D149" s="80" t="s">
        <v>107</v>
      </c>
      <c r="E149" s="23" t="s">
        <v>61</v>
      </c>
      <c r="F149" s="81" t="s">
        <v>114</v>
      </c>
      <c r="G149" s="97">
        <v>6301</v>
      </c>
      <c r="H149" s="65">
        <v>23.3</v>
      </c>
      <c r="I149" s="87" t="s">
        <v>326</v>
      </c>
      <c r="J149" s="16"/>
      <c r="K149" s="16"/>
      <c r="L149" s="16"/>
      <c r="M149" s="16"/>
      <c r="N149" s="16"/>
      <c r="O149" s="16"/>
      <c r="P149" s="24">
        <v>179.12</v>
      </c>
      <c r="Q149" s="76">
        <f t="shared" si="57"/>
        <v>77.465065931903169</v>
      </c>
      <c r="R149" s="76" t="str">
        <f t="shared" si="58"/>
        <v>Nula</v>
      </c>
      <c r="S149" s="23">
        <v>49.16</v>
      </c>
      <c r="T149" s="76">
        <f t="shared" si="59"/>
        <v>75.18923465096718</v>
      </c>
      <c r="U149" s="76">
        <f t="shared" si="60"/>
        <v>0.63</v>
      </c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23">
        <v>1593.84</v>
      </c>
      <c r="AL149" s="76">
        <f t="shared" si="52"/>
        <v>0.96364391822590534</v>
      </c>
      <c r="AM149" s="76">
        <f t="shared" si="53"/>
        <v>0.3</v>
      </c>
      <c r="AN149" s="25">
        <v>34336.36</v>
      </c>
      <c r="AO149" s="76">
        <f t="shared" si="54"/>
        <v>4.5887533005831322</v>
      </c>
      <c r="AP149" s="76">
        <f t="shared" si="55"/>
        <v>0.48</v>
      </c>
      <c r="AQ149" s="25">
        <v>46125.71</v>
      </c>
      <c r="AR149" s="76">
        <f t="shared" si="56"/>
        <v>6.1891740191692248</v>
      </c>
      <c r="AS149" s="76">
        <f t="shared" si="61"/>
        <v>0.8</v>
      </c>
    </row>
    <row r="150" spans="3:45" x14ac:dyDescent="0.2">
      <c r="C150" s="4"/>
      <c r="D150" s="80" t="s">
        <v>115</v>
      </c>
      <c r="E150" s="23" t="s">
        <v>61</v>
      </c>
      <c r="F150" s="80" t="s">
        <v>117</v>
      </c>
      <c r="G150" s="97">
        <v>7001</v>
      </c>
      <c r="H150" s="65">
        <v>21.73</v>
      </c>
      <c r="I150" s="87" t="s">
        <v>326</v>
      </c>
      <c r="J150" s="16"/>
      <c r="K150" s="16"/>
      <c r="L150" s="16"/>
      <c r="M150" s="16"/>
      <c r="N150" s="16"/>
      <c r="O150" s="16"/>
      <c r="P150" s="24">
        <v>198.71</v>
      </c>
      <c r="Q150" s="76">
        <f t="shared" si="57"/>
        <v>96.742767171816567</v>
      </c>
      <c r="R150" s="76" t="str">
        <f t="shared" si="58"/>
        <v>Nula</v>
      </c>
      <c r="S150" s="23">
        <v>52.04</v>
      </c>
      <c r="T150" s="76">
        <f t="shared" si="59"/>
        <v>83.263246425567701</v>
      </c>
      <c r="U150" s="76">
        <f t="shared" si="60"/>
        <v>0.8</v>
      </c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23">
        <v>4604.42</v>
      </c>
      <c r="AL150" s="76">
        <f t="shared" si="52"/>
        <v>4.2356901910452533</v>
      </c>
      <c r="AM150" s="76">
        <f t="shared" si="53"/>
        <v>0.77</v>
      </c>
      <c r="AN150" s="25">
        <v>62951.49</v>
      </c>
      <c r="AO150" s="76">
        <f t="shared" si="54"/>
        <v>9.0321237218768644</v>
      </c>
      <c r="AP150" s="76">
        <f t="shared" si="55"/>
        <v>0.67</v>
      </c>
      <c r="AQ150" s="25">
        <v>562.88</v>
      </c>
      <c r="AR150" s="76">
        <f t="shared" si="56"/>
        <v>7.5527558749989399E-2</v>
      </c>
      <c r="AS150" s="76">
        <f t="shared" si="61"/>
        <v>0.25</v>
      </c>
    </row>
    <row r="151" spans="3:45" x14ac:dyDescent="0.2">
      <c r="C151" s="4"/>
      <c r="D151" s="80" t="s">
        <v>115</v>
      </c>
      <c r="E151" s="23" t="s">
        <v>61</v>
      </c>
      <c r="F151" s="81" t="s">
        <v>118</v>
      </c>
      <c r="G151" s="97">
        <v>7102</v>
      </c>
      <c r="H151" s="65"/>
      <c r="I151" s="87"/>
      <c r="J151" s="16"/>
      <c r="K151" s="16"/>
      <c r="L151" s="16"/>
      <c r="M151" s="16"/>
      <c r="N151" s="16"/>
      <c r="O151" s="16"/>
      <c r="P151" s="24">
        <v>159.52000000000001</v>
      </c>
      <c r="Q151" s="76">
        <f t="shared" si="57"/>
        <v>58.177524109427274</v>
      </c>
      <c r="R151" s="76" t="str">
        <f t="shared" si="58"/>
        <v>Nula</v>
      </c>
      <c r="S151" s="23">
        <v>25.07</v>
      </c>
      <c r="T151" s="76">
        <f t="shared" si="59"/>
        <v>7.6534903280067299</v>
      </c>
      <c r="U151" s="76">
        <f t="shared" si="60"/>
        <v>0.05</v>
      </c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23">
        <v>1037.6400000000001</v>
      </c>
      <c r="AL151" s="76">
        <f t="shared" si="52"/>
        <v>0.35913842860526063</v>
      </c>
      <c r="AM151" s="76">
        <f t="shared" si="53"/>
        <v>0.11</v>
      </c>
      <c r="AN151" s="25">
        <v>4784.97</v>
      </c>
      <c r="AO151" s="76">
        <f t="shared" si="54"/>
        <v>0</v>
      </c>
      <c r="AP151" s="76">
        <f t="shared" si="55"/>
        <v>0.03</v>
      </c>
      <c r="AQ151" s="25">
        <v>6422.19</v>
      </c>
      <c r="AR151" s="76">
        <f t="shared" si="56"/>
        <v>0.8617331092392595</v>
      </c>
      <c r="AS151" s="76">
        <f t="shared" si="61"/>
        <v>0.36</v>
      </c>
    </row>
    <row r="152" spans="3:45" x14ac:dyDescent="0.2">
      <c r="C152" s="4"/>
      <c r="D152" s="80" t="s">
        <v>115</v>
      </c>
      <c r="E152" s="23" t="s">
        <v>61</v>
      </c>
      <c r="F152" s="80" t="s">
        <v>120</v>
      </c>
      <c r="G152" s="97">
        <v>7301</v>
      </c>
      <c r="H152" s="65">
        <v>25.55</v>
      </c>
      <c r="I152" s="87" t="s">
        <v>326</v>
      </c>
      <c r="J152" s="16"/>
      <c r="K152" s="16"/>
      <c r="L152" s="16"/>
      <c r="M152" s="16"/>
      <c r="N152" s="16"/>
      <c r="O152" s="16"/>
      <c r="P152" s="24">
        <v>188.51</v>
      </c>
      <c r="Q152" s="76">
        <f t="shared" si="57"/>
        <v>86.705372958079096</v>
      </c>
      <c r="R152" s="76" t="str">
        <f t="shared" si="58"/>
        <v>Nula</v>
      </c>
      <c r="S152" s="23">
        <v>58.01</v>
      </c>
      <c r="T152" s="76">
        <f t="shared" si="59"/>
        <v>100</v>
      </c>
      <c r="U152" s="76">
        <f t="shared" si="60"/>
        <v>0.97</v>
      </c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23">
        <v>3327.1099999999997</v>
      </c>
      <c r="AL152" s="76">
        <f t="shared" si="52"/>
        <v>2.8474469207335917</v>
      </c>
      <c r="AM152" s="76">
        <f t="shared" si="53"/>
        <v>0.61</v>
      </c>
      <c r="AN152" s="25">
        <v>100874.97</v>
      </c>
      <c r="AO152" s="76">
        <f t="shared" si="54"/>
        <v>14.920898971352385</v>
      </c>
      <c r="AP152" s="76">
        <f t="shared" si="55"/>
        <v>0.93</v>
      </c>
      <c r="AQ152" s="25">
        <v>35189.9</v>
      </c>
      <c r="AR152" s="76">
        <f t="shared" si="56"/>
        <v>4.7218008095086903</v>
      </c>
      <c r="AS152" s="76">
        <f t="shared" si="61"/>
        <v>0.77</v>
      </c>
    </row>
    <row r="153" spans="3:45" x14ac:dyDescent="0.2">
      <c r="C153" s="4"/>
      <c r="D153" s="80" t="s">
        <v>115</v>
      </c>
      <c r="E153" s="23" t="s">
        <v>61</v>
      </c>
      <c r="F153" s="81" t="s">
        <v>123</v>
      </c>
      <c r="G153" s="97">
        <v>7401</v>
      </c>
      <c r="H153" s="65">
        <v>30.05</v>
      </c>
      <c r="I153" s="87" t="s">
        <v>326</v>
      </c>
      <c r="J153" s="16"/>
      <c r="K153" s="16"/>
      <c r="L153" s="16"/>
      <c r="M153" s="16"/>
      <c r="N153" s="16"/>
      <c r="O153" s="16"/>
      <c r="P153" s="24">
        <v>169.12</v>
      </c>
      <c r="Q153" s="76">
        <f t="shared" si="57"/>
        <v>67.624483369415472</v>
      </c>
      <c r="R153" s="76" t="str">
        <f t="shared" si="58"/>
        <v>Nula</v>
      </c>
      <c r="S153" s="23">
        <v>53.5</v>
      </c>
      <c r="T153" s="76">
        <f t="shared" si="59"/>
        <v>87.356321839080451</v>
      </c>
      <c r="U153" s="76">
        <f t="shared" si="60"/>
        <v>0.91</v>
      </c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23">
        <v>1658.93</v>
      </c>
      <c r="AL153" s="76">
        <f t="shared" si="52"/>
        <v>1.0343869285089111</v>
      </c>
      <c r="AM153" s="76">
        <f t="shared" si="53"/>
        <v>0.38</v>
      </c>
      <c r="AN153" s="25">
        <v>48394.69</v>
      </c>
      <c r="AO153" s="76">
        <f t="shared" si="54"/>
        <v>6.7717371868973419</v>
      </c>
      <c r="AP153" s="76">
        <f t="shared" si="55"/>
        <v>0.57999999999999996</v>
      </c>
      <c r="AQ153" s="25">
        <v>12015.52</v>
      </c>
      <c r="AR153" s="76">
        <f t="shared" si="56"/>
        <v>1.6122493119522323</v>
      </c>
      <c r="AS153" s="76">
        <f t="shared" si="61"/>
        <v>0.47</v>
      </c>
    </row>
    <row r="154" spans="3:45" x14ac:dyDescent="0.2">
      <c r="C154" s="4"/>
      <c r="D154" s="80" t="s">
        <v>124</v>
      </c>
      <c r="E154" s="23" t="s">
        <v>126</v>
      </c>
      <c r="F154" s="80" t="s">
        <v>126</v>
      </c>
      <c r="G154" s="97">
        <v>8001</v>
      </c>
      <c r="H154" s="65">
        <v>16.68</v>
      </c>
      <c r="I154" s="87" t="s">
        <v>325</v>
      </c>
      <c r="J154" s="16"/>
      <c r="K154" s="16"/>
      <c r="L154" s="16"/>
      <c r="M154" s="16"/>
      <c r="N154" s="16"/>
      <c r="O154" s="16"/>
      <c r="P154" s="24">
        <v>149.32</v>
      </c>
      <c r="Q154" s="76">
        <f t="shared" si="57"/>
        <v>48.14012989568981</v>
      </c>
      <c r="R154" s="76" t="str">
        <f t="shared" si="58"/>
        <v>Nula</v>
      </c>
      <c r="S154" s="23">
        <v>50.8</v>
      </c>
      <c r="T154" s="76">
        <f t="shared" si="59"/>
        <v>79.78693580039247</v>
      </c>
      <c r="U154" s="76">
        <f t="shared" si="60"/>
        <v>0.69</v>
      </c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23">
        <v>16752.749999999996</v>
      </c>
      <c r="AL154" s="76">
        <f t="shared" si="52"/>
        <v>17.439092159263819</v>
      </c>
      <c r="AM154" s="76">
        <f t="shared" si="53"/>
        <v>0.91</v>
      </c>
      <c r="AN154" s="25">
        <v>19122.66</v>
      </c>
      <c r="AO154" s="76">
        <f t="shared" si="54"/>
        <v>2.2263630343695424</v>
      </c>
      <c r="AP154" s="76">
        <f t="shared" si="55"/>
        <v>0.28999999999999998</v>
      </c>
      <c r="AQ154" s="25">
        <v>26748.519999999997</v>
      </c>
      <c r="AR154" s="76">
        <f t="shared" si="56"/>
        <v>3.5891316368946593</v>
      </c>
      <c r="AS154" s="76">
        <f t="shared" si="61"/>
        <v>0.72</v>
      </c>
    </row>
    <row r="155" spans="3:45" x14ac:dyDescent="0.2">
      <c r="C155" s="4"/>
      <c r="D155" s="80" t="s">
        <v>124</v>
      </c>
      <c r="E155" s="23" t="s">
        <v>61</v>
      </c>
      <c r="F155" s="80" t="s">
        <v>137</v>
      </c>
      <c r="G155" s="97">
        <v>8301</v>
      </c>
      <c r="H155" s="65">
        <v>27.07</v>
      </c>
      <c r="I155" s="87" t="s">
        <v>326</v>
      </c>
      <c r="J155" s="16"/>
      <c r="K155" s="16"/>
      <c r="L155" s="16"/>
      <c r="M155" s="16"/>
      <c r="N155" s="16"/>
      <c r="O155" s="16"/>
      <c r="P155" s="24">
        <v>100.4</v>
      </c>
      <c r="Q155" s="76">
        <f t="shared" si="57"/>
        <v>0</v>
      </c>
      <c r="R155" s="76" t="str">
        <f t="shared" si="58"/>
        <v>Baja</v>
      </c>
      <c r="S155" s="23">
        <v>37.270000000000003</v>
      </c>
      <c r="T155" s="76">
        <f t="shared" si="59"/>
        <v>41.855901317633872</v>
      </c>
      <c r="U155" s="76">
        <f t="shared" si="60"/>
        <v>0.13</v>
      </c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23">
        <v>3713.04</v>
      </c>
      <c r="AL155" s="76">
        <f t="shared" si="52"/>
        <v>3.2668946079131955</v>
      </c>
      <c r="AM155" s="76">
        <f t="shared" si="53"/>
        <v>0.72</v>
      </c>
      <c r="AN155" s="25">
        <v>83994.96</v>
      </c>
      <c r="AO155" s="76">
        <f t="shared" si="54"/>
        <v>12.299763329293713</v>
      </c>
      <c r="AP155" s="76">
        <f t="shared" si="55"/>
        <v>0.83</v>
      </c>
      <c r="AQ155" s="25">
        <v>0</v>
      </c>
      <c r="AR155" s="76">
        <f t="shared" si="56"/>
        <v>0</v>
      </c>
      <c r="AS155" s="76">
        <f t="shared" si="61"/>
        <v>0.02</v>
      </c>
    </row>
    <row r="156" spans="3:45" x14ac:dyDescent="0.2">
      <c r="C156" s="4"/>
      <c r="D156" s="80" t="s">
        <v>140</v>
      </c>
      <c r="E156" s="23" t="s">
        <v>61</v>
      </c>
      <c r="F156" s="80" t="s">
        <v>142</v>
      </c>
      <c r="G156" s="97">
        <v>9001</v>
      </c>
      <c r="H156" s="65">
        <v>39.25</v>
      </c>
      <c r="I156" s="87" t="s">
        <v>326</v>
      </c>
      <c r="J156" s="16"/>
      <c r="K156" s="16"/>
      <c r="L156" s="16"/>
      <c r="M156" s="16"/>
      <c r="N156" s="16"/>
      <c r="O156" s="16"/>
      <c r="P156" s="24">
        <v>164.6</v>
      </c>
      <c r="Q156" s="76">
        <f t="shared" si="57"/>
        <v>63.176540051171017</v>
      </c>
      <c r="R156" s="76" t="str">
        <f t="shared" si="58"/>
        <v>Nula</v>
      </c>
      <c r="S156" s="23">
        <v>52.55</v>
      </c>
      <c r="T156" s="76">
        <f t="shared" si="59"/>
        <v>84.693019343986521</v>
      </c>
      <c r="U156" s="76">
        <f t="shared" si="60"/>
        <v>0.83</v>
      </c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23">
        <v>4757.2</v>
      </c>
      <c r="AL156" s="76">
        <f t="shared" si="52"/>
        <v>4.401739002092075</v>
      </c>
      <c r="AM156" s="76">
        <f t="shared" si="53"/>
        <v>0.8</v>
      </c>
      <c r="AN156" s="25">
        <v>87576.74</v>
      </c>
      <c r="AO156" s="76">
        <f t="shared" si="54"/>
        <v>12.855943759282374</v>
      </c>
      <c r="AP156" s="76">
        <f t="shared" si="55"/>
        <v>0.87</v>
      </c>
      <c r="AQ156" s="25">
        <v>1159.17</v>
      </c>
      <c r="AR156" s="76">
        <f t="shared" si="56"/>
        <v>0.15553809031449903</v>
      </c>
      <c r="AS156" s="76">
        <f t="shared" si="61"/>
        <v>0.3</v>
      </c>
    </row>
    <row r="157" spans="3:45" x14ac:dyDescent="0.2">
      <c r="C157" s="4"/>
      <c r="D157" s="80" t="s">
        <v>140</v>
      </c>
      <c r="E157" s="23" t="s">
        <v>61</v>
      </c>
      <c r="F157" s="81" t="s">
        <v>145</v>
      </c>
      <c r="G157" s="97">
        <v>9120</v>
      </c>
      <c r="H157" s="65"/>
      <c r="I157" s="87"/>
      <c r="J157" s="16"/>
      <c r="K157" s="16"/>
      <c r="L157" s="16"/>
      <c r="M157" s="16"/>
      <c r="N157" s="16"/>
      <c r="O157" s="16"/>
      <c r="P157" s="24">
        <v>188.7</v>
      </c>
      <c r="Q157" s="76">
        <f t="shared" si="57"/>
        <v>86.892344026766366</v>
      </c>
      <c r="R157" s="76" t="str">
        <f t="shared" si="58"/>
        <v>Nula</v>
      </c>
      <c r="S157" s="23">
        <v>51.27</v>
      </c>
      <c r="T157" s="76">
        <f t="shared" si="59"/>
        <v>81.104569666386325</v>
      </c>
      <c r="U157" s="76">
        <f t="shared" si="60"/>
        <v>0.77</v>
      </c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23">
        <v>1042.1199999999999</v>
      </c>
      <c r="AL157" s="76">
        <f t="shared" si="52"/>
        <v>0.36400751273596965</v>
      </c>
      <c r="AM157" s="76">
        <f t="shared" si="53"/>
        <v>0.13</v>
      </c>
      <c r="AN157" s="25">
        <v>25871.29</v>
      </c>
      <c r="AO157" s="76">
        <f t="shared" si="54"/>
        <v>3.2742933749360725</v>
      </c>
      <c r="AP157" s="76">
        <f t="shared" si="55"/>
        <v>0.32</v>
      </c>
      <c r="AQ157" s="25">
        <v>0</v>
      </c>
      <c r="AR157" s="76">
        <f t="shared" si="56"/>
        <v>0</v>
      </c>
      <c r="AS157" s="76">
        <f t="shared" si="61"/>
        <v>0.02</v>
      </c>
    </row>
    <row r="158" spans="3:45" x14ac:dyDescent="0.2">
      <c r="C158" s="4"/>
      <c r="D158" s="80" t="s">
        <v>140</v>
      </c>
      <c r="E158" s="23" t="s">
        <v>61</v>
      </c>
      <c r="F158" s="81" t="s">
        <v>147</v>
      </c>
      <c r="G158" s="97">
        <v>9201</v>
      </c>
      <c r="H158" s="65"/>
      <c r="I158" s="87"/>
      <c r="J158" s="16"/>
      <c r="K158" s="16"/>
      <c r="L158" s="16"/>
      <c r="M158" s="16"/>
      <c r="N158" s="16"/>
      <c r="O158" s="16"/>
      <c r="P158" s="24">
        <v>184.55</v>
      </c>
      <c r="Q158" s="76">
        <f t="shared" si="57"/>
        <v>82.808502263333992</v>
      </c>
      <c r="R158" s="76" t="str">
        <f t="shared" si="58"/>
        <v>Nula</v>
      </c>
      <c r="S158" s="23">
        <v>39.340000000000003</v>
      </c>
      <c r="T158" s="76">
        <f t="shared" si="59"/>
        <v>47.659097280627989</v>
      </c>
      <c r="U158" s="76">
        <f t="shared" si="60"/>
        <v>0.22</v>
      </c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23">
        <v>1070.8900000000001</v>
      </c>
      <c r="AL158" s="76">
        <f t="shared" si="52"/>
        <v>0.39527616238786839</v>
      </c>
      <c r="AM158" s="76">
        <f t="shared" si="53"/>
        <v>0.16</v>
      </c>
      <c r="AN158" s="25">
        <v>11860.36</v>
      </c>
      <c r="AO158" s="76">
        <f t="shared" si="54"/>
        <v>1.0986697822137261</v>
      </c>
      <c r="AP158" s="76">
        <f t="shared" si="55"/>
        <v>0.12</v>
      </c>
      <c r="AQ158" s="25">
        <v>0</v>
      </c>
      <c r="AR158" s="76">
        <f t="shared" si="56"/>
        <v>0</v>
      </c>
      <c r="AS158" s="76">
        <f t="shared" si="61"/>
        <v>0.02</v>
      </c>
    </row>
    <row r="159" spans="3:45" x14ac:dyDescent="0.2">
      <c r="C159" s="4"/>
      <c r="D159" s="80" t="s">
        <v>148</v>
      </c>
      <c r="E159" s="23" t="s">
        <v>61</v>
      </c>
      <c r="F159" s="80" t="s">
        <v>150</v>
      </c>
      <c r="G159" s="97">
        <v>10001</v>
      </c>
      <c r="H159" s="65">
        <v>26.65</v>
      </c>
      <c r="I159" s="87" t="s">
        <v>326</v>
      </c>
      <c r="J159" s="16"/>
      <c r="K159" s="16"/>
      <c r="L159" s="16"/>
      <c r="M159" s="16"/>
      <c r="N159" s="16"/>
      <c r="O159" s="16"/>
      <c r="P159" s="24">
        <v>138.32</v>
      </c>
      <c r="Q159" s="76">
        <f t="shared" si="57"/>
        <v>37.315489076953341</v>
      </c>
      <c r="R159" s="76" t="str">
        <f t="shared" si="58"/>
        <v>Nula</v>
      </c>
      <c r="S159" s="23">
        <v>54.21</v>
      </c>
      <c r="T159" s="76">
        <f t="shared" si="59"/>
        <v>89.346790019624336</v>
      </c>
      <c r="U159" s="76">
        <f t="shared" si="60"/>
        <v>0.94</v>
      </c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23">
        <v>5361.24</v>
      </c>
      <c r="AL159" s="76">
        <f t="shared" si="52"/>
        <v>5.0582393543942219</v>
      </c>
      <c r="AM159" s="76">
        <f t="shared" si="53"/>
        <v>0.86</v>
      </c>
      <c r="AN159" s="25">
        <v>29738.65</v>
      </c>
      <c r="AO159" s="76">
        <f t="shared" si="54"/>
        <v>3.8748187974134312</v>
      </c>
      <c r="AP159" s="76">
        <f t="shared" si="55"/>
        <v>0.35</v>
      </c>
      <c r="AQ159" s="25">
        <v>13253.510000000002</v>
      </c>
      <c r="AR159" s="76">
        <f t="shared" si="56"/>
        <v>1.7783635147252916</v>
      </c>
      <c r="AS159" s="76">
        <f t="shared" si="61"/>
        <v>0.55000000000000004</v>
      </c>
    </row>
    <row r="160" spans="3:45" x14ac:dyDescent="0.2">
      <c r="C160" s="4"/>
      <c r="D160" s="80" t="s">
        <v>148</v>
      </c>
      <c r="E160" s="23" t="s">
        <v>61</v>
      </c>
      <c r="F160" s="81" t="s">
        <v>154</v>
      </c>
      <c r="G160" s="97">
        <v>10201</v>
      </c>
      <c r="H160" s="65"/>
      <c r="I160" s="87"/>
      <c r="J160" s="16"/>
      <c r="K160" s="16"/>
      <c r="L160" s="16"/>
      <c r="M160" s="16"/>
      <c r="N160" s="16"/>
      <c r="O160" s="16"/>
      <c r="P160" s="24">
        <v>167.83</v>
      </c>
      <c r="Q160" s="76">
        <f t="shared" si="57"/>
        <v>66.355048218854563</v>
      </c>
      <c r="R160" s="76" t="str">
        <f t="shared" si="58"/>
        <v>Nula</v>
      </c>
      <c r="S160" s="23">
        <v>39.9</v>
      </c>
      <c r="T160" s="76">
        <f t="shared" si="59"/>
        <v>49.229044014578065</v>
      </c>
      <c r="U160" s="76">
        <f t="shared" si="60"/>
        <v>0.25</v>
      </c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23">
        <v>707.2</v>
      </c>
      <c r="AL160" s="76">
        <f t="shared" si="52"/>
        <v>0</v>
      </c>
      <c r="AM160" s="76">
        <f t="shared" si="53"/>
        <v>0.02</v>
      </c>
      <c r="AN160" s="25">
        <v>11949.33</v>
      </c>
      <c r="AO160" s="76">
        <f t="shared" si="54"/>
        <v>1.112485084341744</v>
      </c>
      <c r="AP160" s="76">
        <f t="shared" si="55"/>
        <v>0.16</v>
      </c>
      <c r="AQ160" s="25">
        <v>1437.48</v>
      </c>
      <c r="AR160" s="76">
        <f t="shared" si="56"/>
        <v>0.1928818845081274</v>
      </c>
      <c r="AS160" s="76">
        <f t="shared" si="61"/>
        <v>0.33</v>
      </c>
    </row>
    <row r="161" spans="3:45" x14ac:dyDescent="0.2">
      <c r="C161" s="4"/>
      <c r="D161" s="80" t="s">
        <v>148</v>
      </c>
      <c r="E161" s="23" t="s">
        <v>61</v>
      </c>
      <c r="F161" s="80" t="s">
        <v>155</v>
      </c>
      <c r="G161" s="97">
        <v>10301</v>
      </c>
      <c r="H161" s="65">
        <v>41.69</v>
      </c>
      <c r="I161" s="87" t="s">
        <v>326</v>
      </c>
      <c r="J161" s="16"/>
      <c r="K161" s="16"/>
      <c r="L161" s="16"/>
      <c r="M161" s="16"/>
      <c r="N161" s="16"/>
      <c r="O161" s="16"/>
      <c r="P161" s="24">
        <v>134.69999999999999</v>
      </c>
      <c r="Q161" s="76">
        <f t="shared" si="57"/>
        <v>33.753198189332792</v>
      </c>
      <c r="R161" s="76" t="str">
        <f t="shared" si="58"/>
        <v>Nula</v>
      </c>
      <c r="S161" s="23">
        <v>37.83</v>
      </c>
      <c r="T161" s="76">
        <f t="shared" si="59"/>
        <v>43.425848051583955</v>
      </c>
      <c r="U161" s="76">
        <f t="shared" si="60"/>
        <v>0.16</v>
      </c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23">
        <v>2662.32</v>
      </c>
      <c r="AL161" s="76">
        <f t="shared" si="52"/>
        <v>2.1249204834000635</v>
      </c>
      <c r="AM161" s="76">
        <f t="shared" si="53"/>
        <v>0.44</v>
      </c>
      <c r="AN161" s="25">
        <v>75207.73</v>
      </c>
      <c r="AO161" s="76">
        <f t="shared" si="54"/>
        <v>10.935278252094866</v>
      </c>
      <c r="AP161" s="76">
        <f t="shared" si="55"/>
        <v>0.8</v>
      </c>
      <c r="AQ161" s="25">
        <v>0</v>
      </c>
      <c r="AR161" s="76">
        <f t="shared" si="56"/>
        <v>0</v>
      </c>
      <c r="AS161" s="76">
        <f t="shared" si="61"/>
        <v>0.02</v>
      </c>
    </row>
    <row r="162" spans="3:45" x14ac:dyDescent="0.2">
      <c r="C162" s="4"/>
      <c r="D162" s="80" t="s">
        <v>156</v>
      </c>
      <c r="E162" s="23" t="s">
        <v>61</v>
      </c>
      <c r="F162" s="81" t="s">
        <v>157</v>
      </c>
      <c r="G162" s="97">
        <v>11101</v>
      </c>
      <c r="H162" s="65">
        <v>55.39</v>
      </c>
      <c r="I162" s="87" t="s">
        <v>326</v>
      </c>
      <c r="J162" s="16"/>
      <c r="K162" s="16"/>
      <c r="L162" s="16"/>
      <c r="M162" s="16"/>
      <c r="N162" s="16"/>
      <c r="O162" s="16"/>
      <c r="P162" s="24">
        <v>127.57</v>
      </c>
      <c r="Q162" s="76">
        <f t="shared" si="57"/>
        <v>26.736862822279065</v>
      </c>
      <c r="R162" s="76" t="str">
        <f t="shared" si="58"/>
        <v>Nula</v>
      </c>
      <c r="S162" s="23">
        <v>47.87</v>
      </c>
      <c r="T162" s="76">
        <f t="shared" si="59"/>
        <v>71.572750210260708</v>
      </c>
      <c r="U162" s="76">
        <f t="shared" si="60"/>
        <v>0.55000000000000004</v>
      </c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23">
        <v>1140.75</v>
      </c>
      <c r="AL162" s="76">
        <f t="shared" si="52"/>
        <v>0.47120344305111572</v>
      </c>
      <c r="AM162" s="76">
        <f t="shared" si="53"/>
        <v>0.19</v>
      </c>
      <c r="AN162" s="25">
        <v>33533.75</v>
      </c>
      <c r="AO162" s="76">
        <f t="shared" si="54"/>
        <v>4.4641236541745863</v>
      </c>
      <c r="AP162" s="76">
        <f t="shared" si="55"/>
        <v>0.45</v>
      </c>
      <c r="AQ162" s="25">
        <v>0</v>
      </c>
      <c r="AR162" s="76">
        <f t="shared" si="56"/>
        <v>0</v>
      </c>
      <c r="AS162" s="76">
        <f t="shared" si="61"/>
        <v>0.02</v>
      </c>
    </row>
    <row r="163" spans="3:45" x14ac:dyDescent="0.2">
      <c r="C163" s="4"/>
      <c r="D163" s="80" t="s">
        <v>158</v>
      </c>
      <c r="E163" s="23" t="s">
        <v>61</v>
      </c>
      <c r="F163" s="80" t="s">
        <v>159</v>
      </c>
      <c r="G163" s="97">
        <v>12101</v>
      </c>
      <c r="H163" s="65"/>
      <c r="I163" s="87"/>
      <c r="J163" s="16"/>
      <c r="K163" s="16"/>
      <c r="L163" s="16"/>
      <c r="M163" s="16"/>
      <c r="N163" s="16"/>
      <c r="O163" s="16"/>
      <c r="P163" s="24">
        <v>159.77000000000001</v>
      </c>
      <c r="Q163" s="76">
        <f t="shared" si="57"/>
        <v>58.423538673489467</v>
      </c>
      <c r="R163" s="76" t="str">
        <f t="shared" si="58"/>
        <v>Nula</v>
      </c>
      <c r="S163" s="23">
        <v>35.18</v>
      </c>
      <c r="T163" s="76">
        <f t="shared" si="59"/>
        <v>35.996635828427245</v>
      </c>
      <c r="U163" s="76">
        <f t="shared" si="60"/>
        <v>0.08</v>
      </c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23">
        <v>2834.03</v>
      </c>
      <c r="AL163" s="76">
        <f t="shared" si="52"/>
        <v>2.3115433485974042</v>
      </c>
      <c r="AM163" s="76">
        <f t="shared" si="53"/>
        <v>0.52</v>
      </c>
      <c r="AN163" s="25"/>
      <c r="AO163" s="76" t="str">
        <f t="shared" si="54"/>
        <v/>
      </c>
      <c r="AP163" s="76" t="str">
        <f t="shared" si="55"/>
        <v/>
      </c>
      <c r="AQ163" s="25">
        <v>83.79</v>
      </c>
      <c r="AR163" s="76">
        <f t="shared" si="56"/>
        <v>1.1242989887119121E-2</v>
      </c>
      <c r="AS163" s="76">
        <f t="shared" si="61"/>
        <v>0.22</v>
      </c>
    </row>
    <row r="164" spans="3:45" x14ac:dyDescent="0.2">
      <c r="C164" s="4"/>
      <c r="D164" s="80" t="s">
        <v>160</v>
      </c>
      <c r="E164" s="23" t="s">
        <v>162</v>
      </c>
      <c r="F164" s="80" t="s">
        <v>162</v>
      </c>
      <c r="G164" s="97">
        <v>13001</v>
      </c>
      <c r="H164" s="65">
        <v>27.45</v>
      </c>
      <c r="I164" s="87" t="s">
        <v>326</v>
      </c>
      <c r="J164" s="16"/>
      <c r="K164" s="16"/>
      <c r="L164" s="16"/>
      <c r="M164" s="16"/>
      <c r="N164" s="16"/>
      <c r="O164" s="16"/>
      <c r="P164" s="24">
        <v>195.21</v>
      </c>
      <c r="Q164" s="76">
        <f t="shared" si="57"/>
        <v>93.298563274945877</v>
      </c>
      <c r="R164" s="76" t="str">
        <f t="shared" si="58"/>
        <v>Nula</v>
      </c>
      <c r="S164" s="23">
        <v>50.97</v>
      </c>
      <c r="T164" s="76">
        <f t="shared" si="59"/>
        <v>80.263526773198762</v>
      </c>
      <c r="U164" s="76">
        <f t="shared" si="60"/>
        <v>0.72</v>
      </c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23">
        <v>92716.290000000023</v>
      </c>
      <c r="AL164" s="76">
        <f t="shared" si="52"/>
        <v>99.999999999999986</v>
      </c>
      <c r="AM164" s="76">
        <f t="shared" si="53"/>
        <v>0.97</v>
      </c>
      <c r="AN164" s="25">
        <v>648781.02</v>
      </c>
      <c r="AO164" s="76">
        <f t="shared" si="54"/>
        <v>100</v>
      </c>
      <c r="AP164" s="76">
        <f t="shared" si="55"/>
        <v>0.96</v>
      </c>
      <c r="AQ164" s="25">
        <v>745264.3899999999</v>
      </c>
      <c r="AR164" s="76">
        <f t="shared" si="56"/>
        <v>100</v>
      </c>
      <c r="AS164" s="76">
        <f t="shared" si="61"/>
        <v>0.97</v>
      </c>
    </row>
    <row r="165" spans="3:45" x14ac:dyDescent="0.2">
      <c r="C165" s="4"/>
      <c r="D165" s="80" t="s">
        <v>160</v>
      </c>
      <c r="E165" s="23" t="s">
        <v>61</v>
      </c>
      <c r="F165" s="80" t="s">
        <v>207</v>
      </c>
      <c r="G165" s="97">
        <v>13501</v>
      </c>
      <c r="H165" s="65"/>
      <c r="I165" s="87"/>
      <c r="J165" s="16"/>
      <c r="K165" s="16"/>
      <c r="L165" s="16"/>
      <c r="M165" s="16"/>
      <c r="N165" s="16"/>
      <c r="O165" s="16"/>
      <c r="P165" s="24">
        <v>183.39</v>
      </c>
      <c r="Q165" s="76">
        <f t="shared" si="57"/>
        <v>81.666994686085388</v>
      </c>
      <c r="R165" s="76" t="str">
        <f t="shared" si="58"/>
        <v>Nula</v>
      </c>
      <c r="S165" s="23">
        <v>47.1</v>
      </c>
      <c r="T165" s="76">
        <f t="shared" si="59"/>
        <v>69.414073451079332</v>
      </c>
      <c r="U165" s="76">
        <f t="shared" si="60"/>
        <v>0.47</v>
      </c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23">
        <v>1617.87</v>
      </c>
      <c r="AL165" s="76">
        <f t="shared" si="52"/>
        <v>0.98976090297165165</v>
      </c>
      <c r="AM165" s="76">
        <f t="shared" si="53"/>
        <v>0.33</v>
      </c>
      <c r="AN165" s="25">
        <v>49236.08</v>
      </c>
      <c r="AO165" s="76">
        <f t="shared" si="54"/>
        <v>6.902388609371128</v>
      </c>
      <c r="AP165" s="76">
        <f t="shared" si="55"/>
        <v>0.61</v>
      </c>
      <c r="AQ165" s="25">
        <v>65128.42</v>
      </c>
      <c r="AR165" s="76">
        <f t="shared" si="56"/>
        <v>8.7389684619172545</v>
      </c>
      <c r="AS165" s="76">
        <f t="shared" si="61"/>
        <v>0.86</v>
      </c>
    </row>
    <row r="166" spans="3:45" x14ac:dyDescent="0.2">
      <c r="C166" s="4"/>
      <c r="D166" s="80" t="s">
        <v>213</v>
      </c>
      <c r="E166" s="23" t="s">
        <v>61</v>
      </c>
      <c r="F166" s="80" t="s">
        <v>214</v>
      </c>
      <c r="G166" s="97">
        <v>14101</v>
      </c>
      <c r="H166" s="65">
        <v>37.43</v>
      </c>
      <c r="I166" s="87" t="s">
        <v>326</v>
      </c>
      <c r="J166" s="16"/>
      <c r="K166" s="16"/>
      <c r="L166" s="16"/>
      <c r="M166" s="16"/>
      <c r="N166" s="16"/>
      <c r="O166" s="16"/>
      <c r="P166" s="24">
        <v>156.51</v>
      </c>
      <c r="Q166" s="76">
        <f t="shared" si="57"/>
        <v>55.21550875811846</v>
      </c>
      <c r="R166" s="76" t="str">
        <f t="shared" si="58"/>
        <v>Nula</v>
      </c>
      <c r="S166" s="23">
        <v>35.29</v>
      </c>
      <c r="T166" s="76">
        <f t="shared" si="59"/>
        <v>36.305018222596019</v>
      </c>
      <c r="U166" s="76">
        <f t="shared" si="60"/>
        <v>0.11</v>
      </c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23">
        <v>2780.17</v>
      </c>
      <c r="AL166" s="76">
        <f t="shared" si="52"/>
        <v>2.2530056541152614</v>
      </c>
      <c r="AM166" s="76">
        <f t="shared" si="53"/>
        <v>0.5</v>
      </c>
      <c r="AN166" s="25">
        <v>12808.72</v>
      </c>
      <c r="AO166" s="76">
        <f t="shared" si="54"/>
        <v>1.2459315550149723</v>
      </c>
      <c r="AP166" s="76">
        <f t="shared" si="55"/>
        <v>0.19</v>
      </c>
      <c r="AQ166" s="25">
        <v>20828.599999999999</v>
      </c>
      <c r="AR166" s="76">
        <f t="shared" si="56"/>
        <v>2.7947934021106255</v>
      </c>
      <c r="AS166" s="76">
        <f t="shared" si="61"/>
        <v>0.69</v>
      </c>
    </row>
    <row r="167" spans="3:45" x14ac:dyDescent="0.2">
      <c r="C167" s="4"/>
      <c r="D167" s="80" t="s">
        <v>215</v>
      </c>
      <c r="E167" s="23" t="s">
        <v>61</v>
      </c>
      <c r="F167" s="80" t="s">
        <v>216</v>
      </c>
      <c r="G167" s="97">
        <v>15101</v>
      </c>
      <c r="H167" s="65">
        <v>11.89</v>
      </c>
      <c r="I167" s="87" t="s">
        <v>325</v>
      </c>
      <c r="J167" s="16"/>
      <c r="K167" s="16"/>
      <c r="L167" s="16"/>
      <c r="M167" s="16"/>
      <c r="N167" s="16"/>
      <c r="O167" s="16"/>
      <c r="P167" s="24">
        <v>145.5</v>
      </c>
      <c r="Q167" s="76">
        <f t="shared" si="57"/>
        <v>44.381027356819516</v>
      </c>
      <c r="R167" s="76" t="str">
        <f t="shared" si="58"/>
        <v>Nula</v>
      </c>
      <c r="S167" s="23">
        <v>45.52</v>
      </c>
      <c r="T167" s="76">
        <f t="shared" si="59"/>
        <v>64.984580880291574</v>
      </c>
      <c r="U167" s="76">
        <f t="shared" si="60"/>
        <v>0.41</v>
      </c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23">
        <v>3026.68</v>
      </c>
      <c r="AL167" s="76">
        <f t="shared" si="52"/>
        <v>2.5209248347092648</v>
      </c>
      <c r="AM167" s="76">
        <f t="shared" si="53"/>
        <v>0.55000000000000004</v>
      </c>
      <c r="AN167" s="25"/>
      <c r="AO167" s="76" t="str">
        <f t="shared" si="54"/>
        <v/>
      </c>
      <c r="AP167" s="76" t="str">
        <f t="shared" si="55"/>
        <v/>
      </c>
      <c r="AQ167" s="25">
        <v>12353.97</v>
      </c>
      <c r="AR167" s="76">
        <f t="shared" si="56"/>
        <v>1.6576627255731353</v>
      </c>
      <c r="AS167" s="76">
        <f t="shared" si="61"/>
        <v>0.52</v>
      </c>
    </row>
    <row r="168" spans="3:45" x14ac:dyDescent="0.2">
      <c r="C168" s="4"/>
      <c r="D168" s="80" t="s">
        <v>217</v>
      </c>
      <c r="E168" s="23" t="s">
        <v>61</v>
      </c>
      <c r="F168" s="80" t="s">
        <v>219</v>
      </c>
      <c r="G168" s="97">
        <v>16101</v>
      </c>
      <c r="H168" s="167">
        <v>28.2</v>
      </c>
      <c r="I168" s="87" t="s">
        <v>326</v>
      </c>
      <c r="J168" s="16"/>
      <c r="K168" s="16"/>
      <c r="L168" s="16"/>
      <c r="M168" s="16"/>
      <c r="N168" s="16"/>
      <c r="O168" s="16"/>
      <c r="P168" s="24">
        <v>138.78</v>
      </c>
      <c r="Q168" s="76">
        <f t="shared" si="57"/>
        <v>37.768155874827784</v>
      </c>
      <c r="R168" s="76" t="str">
        <f t="shared" si="58"/>
        <v>Nula</v>
      </c>
      <c r="S168" s="23">
        <v>41.02</v>
      </c>
      <c r="T168" s="76">
        <f t="shared" si="59"/>
        <v>52.36893748247828</v>
      </c>
      <c r="U168" s="76">
        <f t="shared" si="60"/>
        <v>0.3</v>
      </c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23">
        <v>3437.06</v>
      </c>
      <c r="AL168" s="76">
        <f t="shared" si="52"/>
        <v>2.9669459832718688</v>
      </c>
      <c r="AM168" s="76">
        <f t="shared" si="53"/>
        <v>0.63</v>
      </c>
      <c r="AN168" s="25">
        <v>91949.55</v>
      </c>
      <c r="AO168" s="76">
        <f t="shared" si="54"/>
        <v>13.534955688004606</v>
      </c>
      <c r="AP168" s="76">
        <f t="shared" si="55"/>
        <v>0.9</v>
      </c>
      <c r="AQ168" s="25">
        <v>0</v>
      </c>
      <c r="AR168" s="76">
        <f t="shared" si="56"/>
        <v>0</v>
      </c>
      <c r="AS168" s="76">
        <f t="shared" si="61"/>
        <v>0.02</v>
      </c>
    </row>
    <row r="169" spans="3:45" x14ac:dyDescent="0.2">
      <c r="C169" s="4"/>
      <c r="D169" s="80" t="s">
        <v>217</v>
      </c>
      <c r="E169" s="23" t="s">
        <v>61</v>
      </c>
      <c r="F169" s="81" t="s">
        <v>223</v>
      </c>
      <c r="G169" s="97">
        <v>16301</v>
      </c>
      <c r="H169" s="65"/>
      <c r="I169" s="87"/>
      <c r="J169" s="16"/>
      <c r="K169" s="16"/>
      <c r="L169" s="16"/>
      <c r="M169" s="16"/>
      <c r="N169" s="16"/>
      <c r="O169" s="16"/>
      <c r="P169" s="24">
        <v>177.59</v>
      </c>
      <c r="Q169" s="76">
        <f t="shared" si="57"/>
        <v>75.959456799842542</v>
      </c>
      <c r="R169" s="76" t="str">
        <f t="shared" si="58"/>
        <v>Nula</v>
      </c>
      <c r="S169" s="23">
        <v>44.59</v>
      </c>
      <c r="T169" s="76">
        <f t="shared" si="59"/>
        <v>62.377347911410162</v>
      </c>
      <c r="U169" s="76">
        <f t="shared" si="60"/>
        <v>0.38</v>
      </c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23">
        <v>785.86</v>
      </c>
      <c r="AL169" s="76">
        <f t="shared" si="52"/>
        <v>8.5491553062854928E-2</v>
      </c>
      <c r="AM169" s="76">
        <f>+IF(AK169&lt;&gt;"",_xlfn.PERCENTRANK.EXC(AK$135:AK$169,AK169,2),"")</f>
        <v>0.05</v>
      </c>
      <c r="AN169" s="25">
        <v>69728.490000000005</v>
      </c>
      <c r="AO169" s="76">
        <f t="shared" si="54"/>
        <v>10.084459368966625</v>
      </c>
      <c r="AP169" s="76">
        <f>+IF(AN169&lt;&gt;"",_xlfn.PERCENTRANK.EXC(AN$135:AN$169,AN169,2),"")</f>
        <v>0.77</v>
      </c>
      <c r="AQ169" s="25">
        <v>0</v>
      </c>
      <c r="AR169" s="76">
        <f t="shared" si="56"/>
        <v>0</v>
      </c>
      <c r="AS169" s="76">
        <f t="shared" si="61"/>
        <v>0.02</v>
      </c>
    </row>
    <row r="174" spans="3:45" x14ac:dyDescent="0.2">
      <c r="H174" s="72"/>
    </row>
  </sheetData>
  <mergeCells count="59">
    <mergeCell ref="AQ5:AS5"/>
    <mergeCell ref="H4:I4"/>
    <mergeCell ref="H5:I5"/>
    <mergeCell ref="AN5:AP5"/>
    <mergeCell ref="AE5:AG5"/>
    <mergeCell ref="AH5:AJ5"/>
    <mergeCell ref="AK5:AM5"/>
    <mergeCell ref="AN4:AP4"/>
    <mergeCell ref="Y5:AA5"/>
    <mergeCell ref="AB5:AD5"/>
    <mergeCell ref="AB4:AD4"/>
    <mergeCell ref="AE4:AG4"/>
    <mergeCell ref="AH4:AJ4"/>
    <mergeCell ref="J5:L5"/>
    <mergeCell ref="M5:O5"/>
    <mergeCell ref="P5:R5"/>
    <mergeCell ref="S5:U5"/>
    <mergeCell ref="V5:X5"/>
    <mergeCell ref="AN3:AP3"/>
    <mergeCell ref="AQ3:AS3"/>
    <mergeCell ref="J4:L4"/>
    <mergeCell ref="M4:O4"/>
    <mergeCell ref="P4:R4"/>
    <mergeCell ref="S4:U4"/>
    <mergeCell ref="V4:X4"/>
    <mergeCell ref="Y4:AA4"/>
    <mergeCell ref="Y3:AA3"/>
    <mergeCell ref="AB3:AD3"/>
    <mergeCell ref="AE3:AG3"/>
    <mergeCell ref="AH3:AJ3"/>
    <mergeCell ref="J3:L3"/>
    <mergeCell ref="AQ4:AS4"/>
    <mergeCell ref="AK4:AM4"/>
    <mergeCell ref="AK3:AM3"/>
    <mergeCell ref="M3:O3"/>
    <mergeCell ref="P3:R3"/>
    <mergeCell ref="S3:U3"/>
    <mergeCell ref="H3:I3"/>
    <mergeCell ref="V3:X3"/>
    <mergeCell ref="AN2:AP2"/>
    <mergeCell ref="AQ2:AS2"/>
    <mergeCell ref="AK1:AS1"/>
    <mergeCell ref="J2:L2"/>
    <mergeCell ref="M2:O2"/>
    <mergeCell ref="P2:R2"/>
    <mergeCell ref="S2:U2"/>
    <mergeCell ref="V2:X2"/>
    <mergeCell ref="Y2:AA2"/>
    <mergeCell ref="AB2:AD2"/>
    <mergeCell ref="AE2:AG2"/>
    <mergeCell ref="AB1:AJ1"/>
    <mergeCell ref="AH2:AJ2"/>
    <mergeCell ref="AK2:AM2"/>
    <mergeCell ref="V1:AA1"/>
    <mergeCell ref="B1:F1"/>
    <mergeCell ref="H1:I1"/>
    <mergeCell ref="H2:I2"/>
    <mergeCell ref="J1:O1"/>
    <mergeCell ref="P1:U1"/>
  </mergeCells>
  <conditionalFormatting sqref="K125:L125">
    <cfRule type="containsText" dxfId="743" priority="315" operator="containsText" text="Alta">
      <formula>NOT(ISERROR(SEARCH("Alta",K125)))</formula>
    </cfRule>
    <cfRule type="containsText" dxfId="742" priority="316" operator="containsText" text="Media">
      <formula>NOT(ISERROR(SEARCH("Media",K125)))</formula>
    </cfRule>
    <cfRule type="containsText" dxfId="741" priority="317" operator="containsText" text="Baja">
      <formula>NOT(ISERROR(SEARCH("Baja",K125)))</formula>
    </cfRule>
    <cfRule type="containsText" dxfId="740" priority="318" operator="containsText" text="Nula">
      <formula>NOT(ISERROR(SEARCH("Nula",K125)))</formula>
    </cfRule>
  </conditionalFormatting>
  <conditionalFormatting sqref="N125:O125">
    <cfRule type="containsText" dxfId="739" priority="311" operator="containsText" text="Alta">
      <formula>NOT(ISERROR(SEARCH("Alta",N125)))</formula>
    </cfRule>
    <cfRule type="containsText" dxfId="738" priority="312" operator="containsText" text="Media">
      <formula>NOT(ISERROR(SEARCH("Media",N125)))</formula>
    </cfRule>
    <cfRule type="containsText" dxfId="737" priority="313" operator="containsText" text="Baja">
      <formula>NOT(ISERROR(SEARCH("Baja",N125)))</formula>
    </cfRule>
    <cfRule type="containsText" dxfId="736" priority="314" operator="containsText" text="Nula">
      <formula>NOT(ISERROR(SEARCH("Nula",N125)))</formula>
    </cfRule>
  </conditionalFormatting>
  <conditionalFormatting sqref="W125:X125">
    <cfRule type="containsText" dxfId="735" priority="307" operator="containsText" text="Alta">
      <formula>NOT(ISERROR(SEARCH("Alta",W125)))</formula>
    </cfRule>
    <cfRule type="containsText" dxfId="734" priority="308" operator="containsText" text="Media">
      <formula>NOT(ISERROR(SEARCH("Media",W125)))</formula>
    </cfRule>
    <cfRule type="containsText" dxfId="733" priority="309" operator="containsText" text="Baja">
      <formula>NOT(ISERROR(SEARCH("Baja",W125)))</formula>
    </cfRule>
    <cfRule type="containsText" dxfId="732" priority="310" operator="containsText" text="Nula">
      <formula>NOT(ISERROR(SEARCH("Nula",W125)))</formula>
    </cfRule>
  </conditionalFormatting>
  <conditionalFormatting sqref="Z125:AA125">
    <cfRule type="containsText" dxfId="731" priority="303" operator="containsText" text="Alta">
      <formula>NOT(ISERROR(SEARCH("Alta",Z125)))</formula>
    </cfRule>
    <cfRule type="containsText" dxfId="730" priority="304" operator="containsText" text="Media">
      <formula>NOT(ISERROR(SEARCH("Media",Z125)))</formula>
    </cfRule>
    <cfRule type="containsText" dxfId="729" priority="305" operator="containsText" text="Baja">
      <formula>NOT(ISERROR(SEARCH("Baja",Z125)))</formula>
    </cfRule>
    <cfRule type="containsText" dxfId="728" priority="306" operator="containsText" text="Nula">
      <formula>NOT(ISERROR(SEARCH("Nula",Z125)))</formula>
    </cfRule>
  </conditionalFormatting>
  <conditionalFormatting sqref="AC125:AD125">
    <cfRule type="containsText" dxfId="727" priority="299" operator="containsText" text="Alta">
      <formula>NOT(ISERROR(SEARCH("Alta",AC125)))</formula>
    </cfRule>
    <cfRule type="containsText" dxfId="726" priority="300" operator="containsText" text="Media">
      <formula>NOT(ISERROR(SEARCH("Media",AC125)))</formula>
    </cfRule>
    <cfRule type="containsText" dxfId="725" priority="301" operator="containsText" text="Baja">
      <formula>NOT(ISERROR(SEARCH("Baja",AC125)))</formula>
    </cfRule>
    <cfRule type="containsText" dxfId="724" priority="302" operator="containsText" text="Nula">
      <formula>NOT(ISERROR(SEARCH("Nula",AC125)))</formula>
    </cfRule>
  </conditionalFormatting>
  <conditionalFormatting sqref="AI125:AJ125">
    <cfRule type="containsText" dxfId="723" priority="291" operator="containsText" text="Alta">
      <formula>NOT(ISERROR(SEARCH("Alta",AI125)))</formula>
    </cfRule>
    <cfRule type="containsText" dxfId="722" priority="292" operator="containsText" text="Media">
      <formula>NOT(ISERROR(SEARCH("Media",AI125)))</formula>
    </cfRule>
    <cfRule type="containsText" dxfId="721" priority="293" operator="containsText" text="Baja">
      <formula>NOT(ISERROR(SEARCH("Baja",AI125)))</formula>
    </cfRule>
    <cfRule type="containsText" dxfId="720" priority="294" operator="containsText" text="Nula">
      <formula>NOT(ISERROR(SEARCH("Nula",AI125)))</formula>
    </cfRule>
  </conditionalFormatting>
  <conditionalFormatting sqref="AF125:AG125">
    <cfRule type="containsText" dxfId="719" priority="295" operator="containsText" text="Alta">
      <formula>NOT(ISERROR(SEARCH("Alta",AF125)))</formula>
    </cfRule>
    <cfRule type="containsText" dxfId="718" priority="296" operator="containsText" text="Media">
      <formula>NOT(ISERROR(SEARCH("Media",AF125)))</formula>
    </cfRule>
    <cfRule type="containsText" dxfId="717" priority="297" operator="containsText" text="Baja">
      <formula>NOT(ISERROR(SEARCH("Baja",AF125)))</formula>
    </cfRule>
    <cfRule type="containsText" dxfId="716" priority="298" operator="containsText" text="Nula">
      <formula>NOT(ISERROR(SEARCH("Nula",AF125)))</formula>
    </cfRule>
  </conditionalFormatting>
  <conditionalFormatting sqref="R8:R124">
    <cfRule type="containsText" dxfId="715" priority="275" operator="containsText" text="Alta">
      <formula>NOT(ISERROR(SEARCH("Alta",R8)))</formula>
    </cfRule>
    <cfRule type="containsText" dxfId="714" priority="276" operator="containsText" text="Media">
      <formula>NOT(ISERROR(SEARCH("Media",R8)))</formula>
    </cfRule>
    <cfRule type="containsText" dxfId="713" priority="277" operator="containsText" text="Baja">
      <formula>NOT(ISERROR(SEARCH("Baja",R8)))</formula>
    </cfRule>
    <cfRule type="containsText" dxfId="712" priority="278" operator="containsText" text="Nula">
      <formula>NOT(ISERROR(SEARCH("Nula",R8)))</formula>
    </cfRule>
  </conditionalFormatting>
  <conditionalFormatting sqref="W8:W124">
    <cfRule type="containsText" dxfId="711" priority="255" operator="containsText" text="Alta">
      <formula>NOT(ISERROR(SEARCH("Alta",W8)))</formula>
    </cfRule>
    <cfRule type="containsText" dxfId="710" priority="256" operator="containsText" text="Media">
      <formula>NOT(ISERROR(SEARCH("Media",W8)))</formula>
    </cfRule>
    <cfRule type="containsText" dxfId="709" priority="257" operator="containsText" text="Baja">
      <formula>NOT(ISERROR(SEARCH("Baja",W8)))</formula>
    </cfRule>
    <cfRule type="containsText" dxfId="708" priority="258" operator="containsText" text="Nula">
      <formula>NOT(ISERROR(SEARCH("Nula",W8)))</formula>
    </cfRule>
  </conditionalFormatting>
  <conditionalFormatting sqref="T8:T124">
    <cfRule type="containsText" dxfId="707" priority="267" operator="containsText" text="Alta">
      <formula>NOT(ISERROR(SEARCH("Alta",T8)))</formula>
    </cfRule>
    <cfRule type="containsText" dxfId="706" priority="268" operator="containsText" text="Media">
      <formula>NOT(ISERROR(SEARCH("Media",T8)))</formula>
    </cfRule>
    <cfRule type="containsText" dxfId="705" priority="269" operator="containsText" text="Baja">
      <formula>NOT(ISERROR(SEARCH("Baja",T8)))</formula>
    </cfRule>
    <cfRule type="containsText" dxfId="704" priority="270" operator="containsText" text="Nula">
      <formula>NOT(ISERROR(SEARCH("Nula",T8)))</formula>
    </cfRule>
  </conditionalFormatting>
  <conditionalFormatting sqref="Q126:Q133">
    <cfRule type="containsText" dxfId="703" priority="287" operator="containsText" text="Alta">
      <formula>NOT(ISERROR(SEARCH("Alta",Q126)))</formula>
    </cfRule>
    <cfRule type="containsText" dxfId="702" priority="288" operator="containsText" text="Media">
      <formula>NOT(ISERROR(SEARCH("Media",Q126)))</formula>
    </cfRule>
    <cfRule type="containsText" dxfId="701" priority="289" operator="containsText" text="Baja">
      <formula>NOT(ISERROR(SEARCH("Baja",Q126)))</formula>
    </cfRule>
    <cfRule type="containsText" dxfId="700" priority="290" operator="containsText" text="Nula">
      <formula>NOT(ISERROR(SEARCH("Nula",Q126)))</formula>
    </cfRule>
  </conditionalFormatting>
  <conditionalFormatting sqref="R133">
    <cfRule type="containsText" dxfId="699" priority="283" operator="containsText" text="Alta">
      <formula>NOT(ISERROR(SEARCH("Alta",R133)))</formula>
    </cfRule>
    <cfRule type="containsText" dxfId="698" priority="284" operator="containsText" text="Media">
      <formula>NOT(ISERROR(SEARCH("Media",R133)))</formula>
    </cfRule>
    <cfRule type="containsText" dxfId="697" priority="285" operator="containsText" text="Baja">
      <formula>NOT(ISERROR(SEARCH("Baja",R133)))</formula>
    </cfRule>
    <cfRule type="containsText" dxfId="696" priority="286" operator="containsText" text="Nula">
      <formula>NOT(ISERROR(SEARCH("Nula",R133)))</formula>
    </cfRule>
  </conditionalFormatting>
  <conditionalFormatting sqref="AL135:AL169 AL126:AL133">
    <cfRule type="containsText" dxfId="695" priority="143" operator="containsText" text="Alta">
      <formula>NOT(ISERROR(SEARCH("Alta",AL126)))</formula>
    </cfRule>
    <cfRule type="containsText" dxfId="694" priority="144" operator="containsText" text="Media">
      <formula>NOT(ISERROR(SEARCH("Media",AL126)))</formula>
    </cfRule>
    <cfRule type="containsText" dxfId="693" priority="145" operator="containsText" text="Baja">
      <formula>NOT(ISERROR(SEARCH("Baja",AL126)))</formula>
    </cfRule>
    <cfRule type="containsText" dxfId="692" priority="146" operator="containsText" text="Nula">
      <formula>NOT(ISERROR(SEARCH("Nula",AL126)))</formula>
    </cfRule>
  </conditionalFormatting>
  <conditionalFormatting sqref="T126:T133">
    <cfRule type="containsText" dxfId="691" priority="259" operator="containsText" text="Alta">
      <formula>NOT(ISERROR(SEARCH("Alta",T126)))</formula>
    </cfRule>
    <cfRule type="containsText" dxfId="690" priority="260" operator="containsText" text="Media">
      <formula>NOT(ISERROR(SEARCH("Media",T126)))</formula>
    </cfRule>
    <cfRule type="containsText" dxfId="689" priority="261" operator="containsText" text="Baja">
      <formula>NOT(ISERROR(SEARCH("Baja",T126)))</formula>
    </cfRule>
    <cfRule type="containsText" dxfId="688" priority="262" operator="containsText" text="Nula">
      <formula>NOT(ISERROR(SEARCH("Nula",T126)))</formula>
    </cfRule>
  </conditionalFormatting>
  <conditionalFormatting sqref="X126:X133">
    <cfRule type="containsText" dxfId="687" priority="243" operator="containsText" text="Alta">
      <formula>NOT(ISERROR(SEARCH("Alta",X126)))</formula>
    </cfRule>
    <cfRule type="containsText" dxfId="686" priority="244" operator="containsText" text="Media">
      <formula>NOT(ISERROR(SEARCH("Media",X126)))</formula>
    </cfRule>
    <cfRule type="containsText" dxfId="685" priority="245" operator="containsText" text="Baja">
      <formula>NOT(ISERROR(SEARCH("Baja",X126)))</formula>
    </cfRule>
    <cfRule type="containsText" dxfId="684" priority="246" operator="containsText" text="Nula">
      <formula>NOT(ISERROR(SEARCH("Nula",X126)))</formula>
    </cfRule>
  </conditionalFormatting>
  <conditionalFormatting sqref="Z126:Z133">
    <cfRule type="containsText" dxfId="683" priority="227" operator="containsText" text="Alta">
      <formula>NOT(ISERROR(SEARCH("Alta",Z126)))</formula>
    </cfRule>
    <cfRule type="containsText" dxfId="682" priority="228" operator="containsText" text="Media">
      <formula>NOT(ISERROR(SEARCH("Media",Z126)))</formula>
    </cfRule>
    <cfRule type="containsText" dxfId="681" priority="229" operator="containsText" text="Baja">
      <formula>NOT(ISERROR(SEARCH("Baja",Z126)))</formula>
    </cfRule>
    <cfRule type="containsText" dxfId="680" priority="230" operator="containsText" text="Nula">
      <formula>NOT(ISERROR(SEARCH("Nula",Z126)))</formula>
    </cfRule>
  </conditionalFormatting>
  <conditionalFormatting sqref="Q8:Q124">
    <cfRule type="containsText" dxfId="679" priority="279" operator="containsText" text="Alta">
      <formula>NOT(ISERROR(SEARCH("Alta",Q8)))</formula>
    </cfRule>
    <cfRule type="containsText" dxfId="678" priority="280" operator="containsText" text="Media">
      <formula>NOT(ISERROR(SEARCH("Media",Q8)))</formula>
    </cfRule>
    <cfRule type="containsText" dxfId="677" priority="281" operator="containsText" text="Baja">
      <formula>NOT(ISERROR(SEARCH("Baja",Q8)))</formula>
    </cfRule>
    <cfRule type="containsText" dxfId="676" priority="282" operator="containsText" text="Nula">
      <formula>NOT(ISERROR(SEARCH("Nula",Q8)))</formula>
    </cfRule>
  </conditionalFormatting>
  <conditionalFormatting sqref="AC126:AC133">
    <cfRule type="containsText" dxfId="675" priority="211" operator="containsText" text="Alta">
      <formula>NOT(ISERROR(SEARCH("Alta",AC126)))</formula>
    </cfRule>
    <cfRule type="containsText" dxfId="674" priority="212" operator="containsText" text="Media">
      <formula>NOT(ISERROR(SEARCH("Media",AC126)))</formula>
    </cfRule>
    <cfRule type="containsText" dxfId="673" priority="213" operator="containsText" text="Baja">
      <formula>NOT(ISERROR(SEARCH("Baja",AC126)))</formula>
    </cfRule>
    <cfRule type="containsText" dxfId="672" priority="214" operator="containsText" text="Nula">
      <formula>NOT(ISERROR(SEARCH("Nula",AC126)))</formula>
    </cfRule>
  </conditionalFormatting>
  <conditionalFormatting sqref="W126:W133">
    <cfRule type="containsText" dxfId="671" priority="247" operator="containsText" text="Alta">
      <formula>NOT(ISERROR(SEARCH("Alta",W126)))</formula>
    </cfRule>
    <cfRule type="containsText" dxfId="670" priority="248" operator="containsText" text="Media">
      <formula>NOT(ISERROR(SEARCH("Media",W126)))</formula>
    </cfRule>
    <cfRule type="containsText" dxfId="669" priority="249" operator="containsText" text="Baja">
      <formula>NOT(ISERROR(SEARCH("Baja",W126)))</formula>
    </cfRule>
    <cfRule type="containsText" dxfId="668" priority="250" operator="containsText" text="Nula">
      <formula>NOT(ISERROR(SEARCH("Nula",W126)))</formula>
    </cfRule>
  </conditionalFormatting>
  <conditionalFormatting sqref="AI8:AI124">
    <cfRule type="containsText" dxfId="667" priority="191" operator="containsText" text="Alta">
      <formula>NOT(ISERROR(SEARCH("Alta",AI8)))</formula>
    </cfRule>
    <cfRule type="containsText" dxfId="666" priority="192" operator="containsText" text="Media">
      <formula>NOT(ISERROR(SEARCH("Media",AI8)))</formula>
    </cfRule>
    <cfRule type="containsText" dxfId="665" priority="193" operator="containsText" text="Baja">
      <formula>NOT(ISERROR(SEARCH("Baja",AI8)))</formula>
    </cfRule>
    <cfRule type="containsText" dxfId="664" priority="194" operator="containsText" text="Nula">
      <formula>NOT(ISERROR(SEARCH("Nula",AI8)))</formula>
    </cfRule>
  </conditionalFormatting>
  <conditionalFormatting sqref="X8:X124">
    <cfRule type="containsText" dxfId="663" priority="251" operator="containsText" text="Alta">
      <formula>NOT(ISERROR(SEARCH("Alta",X8)))</formula>
    </cfRule>
    <cfRule type="containsText" dxfId="662" priority="252" operator="containsText" text="Media">
      <formula>NOT(ISERROR(SEARCH("Media",X8)))</formula>
    </cfRule>
    <cfRule type="containsText" dxfId="661" priority="253" operator="containsText" text="Baja">
      <formula>NOT(ISERROR(SEARCH("Baja",X8)))</formula>
    </cfRule>
    <cfRule type="containsText" dxfId="660" priority="254" operator="containsText" text="Nula">
      <formula>NOT(ISERROR(SEARCH("Nula",X8)))</formula>
    </cfRule>
  </conditionalFormatting>
  <conditionalFormatting sqref="AJ126:AJ131">
    <cfRule type="cellIs" dxfId="659" priority="179" operator="between">
      <formula>0.75</formula>
      <formula>1</formula>
    </cfRule>
    <cfRule type="cellIs" dxfId="658" priority="180" operator="between">
      <formula>0.5</formula>
      <formula>0.75</formula>
    </cfRule>
    <cfRule type="cellIs" dxfId="657" priority="181" operator="between">
      <formula>0.25</formula>
      <formula>0.5</formula>
    </cfRule>
    <cfRule type="cellIs" dxfId="656" priority="182" operator="between">
      <formula>0</formula>
      <formula>0.25</formula>
    </cfRule>
  </conditionalFormatting>
  <conditionalFormatting sqref="AF126:AF133">
    <cfRule type="containsText" dxfId="655" priority="195" operator="containsText" text="Alta">
      <formula>NOT(ISERROR(SEARCH("Alta",AF126)))</formula>
    </cfRule>
    <cfRule type="containsText" dxfId="654" priority="196" operator="containsText" text="Media">
      <formula>NOT(ISERROR(SEARCH("Media",AF126)))</formula>
    </cfRule>
    <cfRule type="containsText" dxfId="653" priority="197" operator="containsText" text="Baja">
      <formula>NOT(ISERROR(SEARCH("Baja",AF126)))</formula>
    </cfRule>
    <cfRule type="containsText" dxfId="652" priority="198" operator="containsText" text="Nula">
      <formula>NOT(ISERROR(SEARCH("Nula",AF126)))</formula>
    </cfRule>
  </conditionalFormatting>
  <conditionalFormatting sqref="AA126:AA131">
    <cfRule type="cellIs" dxfId="651" priority="231" operator="between">
      <formula>0.75</formula>
      <formula>1</formula>
    </cfRule>
    <cfRule type="cellIs" dxfId="650" priority="232" operator="between">
      <formula>0.5</formula>
      <formula>0.75</formula>
    </cfRule>
    <cfRule type="cellIs" dxfId="649" priority="233" operator="between">
      <formula>0.25</formula>
      <formula>0.5</formula>
    </cfRule>
    <cfRule type="cellIs" dxfId="648" priority="234" operator="between">
      <formula>0</formula>
      <formula>0.25</formula>
    </cfRule>
  </conditionalFormatting>
  <conditionalFormatting sqref="Z8:Z124">
    <cfRule type="containsText" dxfId="647" priority="235" operator="containsText" text="Alta">
      <formula>NOT(ISERROR(SEARCH("Alta",Z8)))</formula>
    </cfRule>
    <cfRule type="containsText" dxfId="646" priority="236" operator="containsText" text="Media">
      <formula>NOT(ISERROR(SEARCH("Media",Z8)))</formula>
    </cfRule>
    <cfRule type="containsText" dxfId="645" priority="237" operator="containsText" text="Baja">
      <formula>NOT(ISERROR(SEARCH("Baja",Z8)))</formula>
    </cfRule>
    <cfRule type="containsText" dxfId="644" priority="238" operator="containsText" text="Nula">
      <formula>NOT(ISERROR(SEARCH("Nula",Z8)))</formula>
    </cfRule>
  </conditionalFormatting>
  <conditionalFormatting sqref="AS135:AS169 AS126:AS131">
    <cfRule type="cellIs" dxfId="643" priority="123" operator="between">
      <formula>0.75</formula>
      <formula>1</formula>
    </cfRule>
    <cfRule type="cellIs" dxfId="642" priority="124" operator="between">
      <formula>0.5</formula>
      <formula>0.75</formula>
    </cfRule>
    <cfRule type="cellIs" dxfId="641" priority="125" operator="between">
      <formula>0.25</formula>
      <formula>0.5</formula>
    </cfRule>
    <cfRule type="cellIs" dxfId="640" priority="126" operator="between">
      <formula>0</formula>
      <formula>0.25</formula>
    </cfRule>
  </conditionalFormatting>
  <conditionalFormatting sqref="K126:K133">
    <cfRule type="containsText" dxfId="639" priority="107" operator="containsText" text="Alta">
      <formula>NOT(ISERROR(SEARCH("Alta",K126)))</formula>
    </cfRule>
    <cfRule type="containsText" dxfId="638" priority="108" operator="containsText" text="Media">
      <formula>NOT(ISERROR(SEARCH("Media",K126)))</formula>
    </cfRule>
    <cfRule type="containsText" dxfId="637" priority="109" operator="containsText" text="Baja">
      <formula>NOT(ISERROR(SEARCH("Baja",K126)))</formula>
    </cfRule>
    <cfRule type="containsText" dxfId="636" priority="110" operator="containsText" text="Nula">
      <formula>NOT(ISERROR(SEARCH("Nula",K126)))</formula>
    </cfRule>
  </conditionalFormatting>
  <conditionalFormatting sqref="AO135:AO169 AO126:AO133">
    <cfRule type="containsText" dxfId="635" priority="135" operator="containsText" text="Alta">
      <formula>NOT(ISERROR(SEARCH("Alta",AO126)))</formula>
    </cfRule>
    <cfRule type="containsText" dxfId="634" priority="136" operator="containsText" text="Media">
      <formula>NOT(ISERROR(SEARCH("Media",AO126)))</formula>
    </cfRule>
    <cfRule type="containsText" dxfId="633" priority="137" operator="containsText" text="Baja">
      <formula>NOT(ISERROR(SEARCH("Baja",AO126)))</formula>
    </cfRule>
    <cfRule type="containsText" dxfId="632" priority="138" operator="containsText" text="Nula">
      <formula>NOT(ISERROR(SEARCH("Nula",AO126)))</formula>
    </cfRule>
  </conditionalFormatting>
  <conditionalFormatting sqref="AC8:AC124">
    <cfRule type="containsText" dxfId="631" priority="219" operator="containsText" text="Alta">
      <formula>NOT(ISERROR(SEARCH("Alta",AC8)))</formula>
    </cfRule>
    <cfRule type="containsText" dxfId="630" priority="220" operator="containsText" text="Media">
      <formula>NOT(ISERROR(SEARCH("Media",AC8)))</formula>
    </cfRule>
    <cfRule type="containsText" dxfId="629" priority="221" operator="containsText" text="Baja">
      <formula>NOT(ISERROR(SEARCH("Baja",AC8)))</formula>
    </cfRule>
    <cfRule type="containsText" dxfId="628" priority="222" operator="containsText" text="Nula">
      <formula>NOT(ISERROR(SEARCH("Nula",AC8)))</formula>
    </cfRule>
  </conditionalFormatting>
  <conditionalFormatting sqref="N8:N124">
    <cfRule type="containsText" dxfId="627" priority="91" operator="containsText" text="Alta">
      <formula>NOT(ISERROR(SEARCH("Alta",N8)))</formula>
    </cfRule>
    <cfRule type="containsText" dxfId="626" priority="92" operator="containsText" text="Media">
      <formula>NOT(ISERROR(SEARCH("Media",N8)))</formula>
    </cfRule>
    <cfRule type="containsText" dxfId="625" priority="93" operator="containsText" text="Baja">
      <formula>NOT(ISERROR(SEARCH("Baja",N8)))</formula>
    </cfRule>
    <cfRule type="containsText" dxfId="624" priority="94" operator="containsText" text="Nula">
      <formula>NOT(ISERROR(SEARCH("Nula",N8)))</formula>
    </cfRule>
  </conditionalFormatting>
  <conditionalFormatting sqref="AA8:AA124">
    <cfRule type="cellIs" dxfId="623" priority="239" operator="between">
      <formula>0.75</formula>
      <formula>1</formula>
    </cfRule>
    <cfRule type="cellIs" dxfId="622" priority="240" operator="between">
      <formula>0.5</formula>
      <formula>0.75</formula>
    </cfRule>
    <cfRule type="cellIs" dxfId="621" priority="241" operator="between">
      <formula>0.25</formula>
      <formula>0.5</formula>
    </cfRule>
    <cfRule type="cellIs" dxfId="620" priority="242" operator="between">
      <formula>0</formula>
      <formula>0.25</formula>
    </cfRule>
  </conditionalFormatting>
  <conditionalFormatting sqref="AF8:AF124">
    <cfRule type="containsText" dxfId="619" priority="203" operator="containsText" text="Alta">
      <formula>NOT(ISERROR(SEARCH("Alta",AF8)))</formula>
    </cfRule>
    <cfRule type="containsText" dxfId="618" priority="204" operator="containsText" text="Media">
      <formula>NOT(ISERROR(SEARCH("Media",AF8)))</formula>
    </cfRule>
    <cfRule type="containsText" dxfId="617" priority="205" operator="containsText" text="Baja">
      <formula>NOT(ISERROR(SEARCH("Baja",AF8)))</formula>
    </cfRule>
    <cfRule type="containsText" dxfId="616" priority="206" operator="containsText" text="Nula">
      <formula>NOT(ISERROR(SEARCH("Nula",AF8)))</formula>
    </cfRule>
  </conditionalFormatting>
  <conditionalFormatting sqref="AD8:AD124">
    <cfRule type="cellIs" dxfId="615" priority="223" operator="between">
      <formula>0.75</formula>
      <formula>1</formula>
    </cfRule>
    <cfRule type="cellIs" dxfId="614" priority="224" operator="between">
      <formula>0.5</formula>
      <formula>0.75</formula>
    </cfRule>
    <cfRule type="cellIs" dxfId="613" priority="225" operator="between">
      <formula>0.25</formula>
      <formula>0.5</formula>
    </cfRule>
    <cfRule type="cellIs" dxfId="612" priority="226" operator="between">
      <formula>0</formula>
      <formula>0.25</formula>
    </cfRule>
  </conditionalFormatting>
  <conditionalFormatting sqref="AD126:AD131">
    <cfRule type="cellIs" dxfId="611" priority="215" operator="between">
      <formula>0.75</formula>
      <formula>1</formula>
    </cfRule>
    <cfRule type="cellIs" dxfId="610" priority="216" operator="between">
      <formula>0.5</formula>
      <formula>0.75</formula>
    </cfRule>
    <cfRule type="cellIs" dxfId="609" priority="217" operator="between">
      <formula>0.25</formula>
      <formula>0.5</formula>
    </cfRule>
    <cfRule type="cellIs" dxfId="608" priority="218" operator="between">
      <formula>0</formula>
      <formula>0.25</formula>
    </cfRule>
  </conditionalFormatting>
  <conditionalFormatting sqref="N126:N133">
    <cfRule type="containsText" dxfId="607" priority="99" operator="containsText" text="Alta">
      <formula>NOT(ISERROR(SEARCH("Alta",N126)))</formula>
    </cfRule>
    <cfRule type="containsText" dxfId="606" priority="100" operator="containsText" text="Media">
      <formula>NOT(ISERROR(SEARCH("Media",N126)))</formula>
    </cfRule>
    <cfRule type="containsText" dxfId="605" priority="101" operator="containsText" text="Baja">
      <formula>NOT(ISERROR(SEARCH("Baja",N126)))</formula>
    </cfRule>
    <cfRule type="containsText" dxfId="604" priority="102" operator="containsText" text="Nula">
      <formula>NOT(ISERROR(SEARCH("Nula",N126)))</formula>
    </cfRule>
  </conditionalFormatting>
  <conditionalFormatting sqref="AG8:AG124">
    <cfRule type="cellIs" dxfId="603" priority="207" operator="between">
      <formula>0.75</formula>
      <formula>1</formula>
    </cfRule>
    <cfRule type="cellIs" dxfId="602" priority="208" operator="between">
      <formula>0.5</formula>
      <formula>0.75</formula>
    </cfRule>
    <cfRule type="cellIs" dxfId="601" priority="209" operator="between">
      <formula>0.25</formula>
      <formula>0.5</formula>
    </cfRule>
    <cfRule type="cellIs" dxfId="600" priority="210" operator="between">
      <formula>0</formula>
      <formula>0.25</formula>
    </cfRule>
  </conditionalFormatting>
  <conditionalFormatting sqref="AG126:AG131">
    <cfRule type="cellIs" dxfId="599" priority="199" operator="between">
      <formula>0.75</formula>
      <formula>1</formula>
    </cfRule>
    <cfRule type="cellIs" dxfId="598" priority="200" operator="between">
      <formula>0.5</formula>
      <formula>0.75</formula>
    </cfRule>
    <cfRule type="cellIs" dxfId="597" priority="201" operator="between">
      <formula>0.25</formula>
      <formula>0.5</formula>
    </cfRule>
    <cfRule type="cellIs" dxfId="596" priority="202" operator="between">
      <formula>0</formula>
      <formula>0.25</formula>
    </cfRule>
  </conditionalFormatting>
  <conditionalFormatting sqref="AJ8:AJ124">
    <cfRule type="cellIs" dxfId="595" priority="187" operator="between">
      <formula>0.75</formula>
      <formula>1</formula>
    </cfRule>
    <cfRule type="cellIs" dxfId="594" priority="188" operator="between">
      <formula>0.5</formula>
      <formula>0.75</formula>
    </cfRule>
    <cfRule type="cellIs" dxfId="593" priority="189" operator="between">
      <formula>0.25</formula>
      <formula>0.5</formula>
    </cfRule>
    <cfRule type="cellIs" dxfId="592" priority="190" operator="between">
      <formula>0</formula>
      <formula>0.25</formula>
    </cfRule>
  </conditionalFormatting>
  <conditionalFormatting sqref="AI126:AI133">
    <cfRule type="containsText" dxfId="591" priority="183" operator="containsText" text="Alta">
      <formula>NOT(ISERROR(SEARCH("Alta",AI126)))</formula>
    </cfRule>
    <cfRule type="containsText" dxfId="590" priority="184" operator="containsText" text="Media">
      <formula>NOT(ISERROR(SEARCH("Media",AI126)))</formula>
    </cfRule>
    <cfRule type="containsText" dxfId="589" priority="185" operator="containsText" text="Baja">
      <formula>NOT(ISERROR(SEARCH("Baja",AI126)))</formula>
    </cfRule>
    <cfRule type="containsText" dxfId="588" priority="186" operator="containsText" text="Nula">
      <formula>NOT(ISERROR(SEARCH("Nula",AI126)))</formula>
    </cfRule>
  </conditionalFormatting>
  <conditionalFormatting sqref="AM135:AM169 AM126:AM131">
    <cfRule type="cellIs" dxfId="587" priority="139" operator="between">
      <formula>0.75</formula>
      <formula>1</formula>
    </cfRule>
    <cfRule type="cellIs" dxfId="586" priority="140" operator="between">
      <formula>0.5</formula>
      <formula>0.75</formula>
    </cfRule>
    <cfRule type="cellIs" dxfId="585" priority="141" operator="between">
      <formula>0.25</formula>
      <formula>0.5</formula>
    </cfRule>
    <cfRule type="cellIs" dxfId="584" priority="142" operator="between">
      <formula>0</formula>
      <formula>0.25</formula>
    </cfRule>
  </conditionalFormatting>
  <conditionalFormatting sqref="AP135:AP169 AP126:AP131">
    <cfRule type="cellIs" dxfId="583" priority="131" operator="between">
      <formula>0.75</formula>
      <formula>1</formula>
    </cfRule>
    <cfRule type="cellIs" dxfId="582" priority="132" operator="between">
      <formula>0.5</formula>
      <formula>0.75</formula>
    </cfRule>
    <cfRule type="cellIs" dxfId="581" priority="133" operator="between">
      <formula>0.25</formula>
      <formula>0.5</formula>
    </cfRule>
    <cfRule type="cellIs" dxfId="580" priority="134" operator="between">
      <formula>0</formula>
      <formula>0.25</formula>
    </cfRule>
  </conditionalFormatting>
  <conditionalFormatting sqref="AR135:AR169 AR126:AR133">
    <cfRule type="containsText" dxfId="579" priority="127" operator="containsText" text="Alta">
      <formula>NOT(ISERROR(SEARCH("Alta",AR126)))</formula>
    </cfRule>
    <cfRule type="containsText" dxfId="578" priority="128" operator="containsText" text="Media">
      <formula>NOT(ISERROR(SEARCH("Media",AR126)))</formula>
    </cfRule>
    <cfRule type="containsText" dxfId="577" priority="129" operator="containsText" text="Baja">
      <formula>NOT(ISERROR(SEARCH("Baja",AR126)))</formula>
    </cfRule>
    <cfRule type="containsText" dxfId="576" priority="130" operator="containsText" text="Nula">
      <formula>NOT(ISERROR(SEARCH("Nula",AR126)))</formula>
    </cfRule>
  </conditionalFormatting>
  <conditionalFormatting sqref="K8:K124">
    <cfRule type="containsText" dxfId="575" priority="115" operator="containsText" text="Alta">
      <formula>NOT(ISERROR(SEARCH("Alta",K8)))</formula>
    </cfRule>
    <cfRule type="containsText" dxfId="574" priority="116" operator="containsText" text="Media">
      <formula>NOT(ISERROR(SEARCH("Media",K8)))</formula>
    </cfRule>
    <cfRule type="containsText" dxfId="573" priority="117" operator="containsText" text="Baja">
      <formula>NOT(ISERROR(SEARCH("Baja",K8)))</formula>
    </cfRule>
    <cfRule type="containsText" dxfId="572" priority="118" operator="containsText" text="Nula">
      <formula>NOT(ISERROR(SEARCH("Nula",K8)))</formula>
    </cfRule>
  </conditionalFormatting>
  <conditionalFormatting sqref="L8:L124">
    <cfRule type="cellIs" dxfId="571" priority="119" operator="between">
      <formula>0.75</formula>
      <formula>1</formula>
    </cfRule>
    <cfRule type="cellIs" dxfId="570" priority="120" operator="between">
      <formula>0.5</formula>
      <formula>0.75</formula>
    </cfRule>
    <cfRule type="cellIs" dxfId="569" priority="121" operator="between">
      <formula>0.25</formula>
      <formula>0.5</formula>
    </cfRule>
    <cfRule type="cellIs" dxfId="568" priority="122" operator="between">
      <formula>0</formula>
      <formula>0.25</formula>
    </cfRule>
  </conditionalFormatting>
  <conditionalFormatting sqref="L126:L131">
    <cfRule type="cellIs" dxfId="567" priority="111" operator="between">
      <formula>0.75</formula>
      <formula>1</formula>
    </cfRule>
    <cfRule type="cellIs" dxfId="566" priority="112" operator="between">
      <formula>0.5</formula>
      <formula>0.75</formula>
    </cfRule>
    <cfRule type="cellIs" dxfId="565" priority="113" operator="between">
      <formula>0.25</formula>
      <formula>0.5</formula>
    </cfRule>
    <cfRule type="cellIs" dxfId="564" priority="114" operator="between">
      <formula>0</formula>
      <formula>0.25</formula>
    </cfRule>
  </conditionalFormatting>
  <conditionalFormatting sqref="O126:O131">
    <cfRule type="cellIs" dxfId="563" priority="103" operator="between">
      <formula>0.75</formula>
      <formula>1</formula>
    </cfRule>
    <cfRule type="cellIs" dxfId="562" priority="104" operator="between">
      <formula>0.5</formula>
      <formula>0.75</formula>
    </cfRule>
    <cfRule type="cellIs" dxfId="561" priority="105" operator="between">
      <formula>0.25</formula>
      <formula>0.5</formula>
    </cfRule>
    <cfRule type="cellIs" dxfId="560" priority="106" operator="between">
      <formula>0</formula>
      <formula>0.25</formula>
    </cfRule>
  </conditionalFormatting>
  <conditionalFormatting sqref="O8:O124">
    <cfRule type="cellIs" dxfId="559" priority="95" operator="between">
      <formula>0.75</formula>
      <formula>1</formula>
    </cfRule>
    <cfRule type="cellIs" dxfId="558" priority="96" operator="between">
      <formula>0.5</formula>
      <formula>0.75</formula>
    </cfRule>
    <cfRule type="cellIs" dxfId="557" priority="97" operator="between">
      <formula>0.25</formula>
      <formula>0.5</formula>
    </cfRule>
    <cfRule type="cellIs" dxfId="556" priority="98" operator="between">
      <formula>0</formula>
      <formula>0.25</formula>
    </cfRule>
  </conditionalFormatting>
  <conditionalFormatting sqref="L133">
    <cfRule type="containsText" dxfId="555" priority="87" operator="containsText" text="Alta">
      <formula>NOT(ISERROR(SEARCH("Alta",L133)))</formula>
    </cfRule>
    <cfRule type="containsText" dxfId="554" priority="88" operator="containsText" text="Media">
      <formula>NOT(ISERROR(SEARCH("Media",L133)))</formula>
    </cfRule>
    <cfRule type="containsText" dxfId="553" priority="89" operator="containsText" text="Baja">
      <formula>NOT(ISERROR(SEARCH("Baja",L133)))</formula>
    </cfRule>
    <cfRule type="containsText" dxfId="552" priority="90" operator="containsText" text="Nula">
      <formula>NOT(ISERROR(SEARCH("Nula",L133)))</formula>
    </cfRule>
  </conditionalFormatting>
  <conditionalFormatting sqref="O133">
    <cfRule type="containsText" dxfId="551" priority="83" operator="containsText" text="Alta">
      <formula>NOT(ISERROR(SEARCH("Alta",O133)))</formula>
    </cfRule>
    <cfRule type="containsText" dxfId="550" priority="84" operator="containsText" text="Media">
      <formula>NOT(ISERROR(SEARCH("Media",O133)))</formula>
    </cfRule>
    <cfRule type="containsText" dxfId="549" priority="85" operator="containsText" text="Baja">
      <formula>NOT(ISERROR(SEARCH("Baja",O133)))</formula>
    </cfRule>
    <cfRule type="containsText" dxfId="548" priority="86" operator="containsText" text="Nula">
      <formula>NOT(ISERROR(SEARCH("Nula",O133)))</formula>
    </cfRule>
  </conditionalFormatting>
  <conditionalFormatting sqref="U133">
    <cfRule type="containsText" dxfId="547" priority="79" operator="containsText" text="Alta">
      <formula>NOT(ISERROR(SEARCH("Alta",U133)))</formula>
    </cfRule>
    <cfRule type="containsText" dxfId="546" priority="80" operator="containsText" text="Media">
      <formula>NOT(ISERROR(SEARCH("Media",U133)))</formula>
    </cfRule>
    <cfRule type="containsText" dxfId="545" priority="81" operator="containsText" text="Baja">
      <formula>NOT(ISERROR(SEARCH("Baja",U133)))</formula>
    </cfRule>
    <cfRule type="containsText" dxfId="544" priority="82" operator="containsText" text="Nula">
      <formula>NOT(ISERROR(SEARCH("Nula",U133)))</formula>
    </cfRule>
  </conditionalFormatting>
  <conditionalFormatting sqref="AA133">
    <cfRule type="containsText" dxfId="543" priority="75" operator="containsText" text="Alta">
      <formula>NOT(ISERROR(SEARCH("Alta",AA133)))</formula>
    </cfRule>
    <cfRule type="containsText" dxfId="542" priority="76" operator="containsText" text="Media">
      <formula>NOT(ISERROR(SEARCH("Media",AA133)))</formula>
    </cfRule>
    <cfRule type="containsText" dxfId="541" priority="77" operator="containsText" text="Baja">
      <formula>NOT(ISERROR(SEARCH("Baja",AA133)))</formula>
    </cfRule>
    <cfRule type="containsText" dxfId="540" priority="78" operator="containsText" text="Nula">
      <formula>NOT(ISERROR(SEARCH("Nula",AA133)))</formula>
    </cfRule>
  </conditionalFormatting>
  <conditionalFormatting sqref="AD133">
    <cfRule type="containsText" dxfId="539" priority="71" operator="containsText" text="Alta">
      <formula>NOT(ISERROR(SEARCH("Alta",AD133)))</formula>
    </cfRule>
    <cfRule type="containsText" dxfId="538" priority="72" operator="containsText" text="Media">
      <formula>NOT(ISERROR(SEARCH("Media",AD133)))</formula>
    </cfRule>
    <cfRule type="containsText" dxfId="537" priority="73" operator="containsText" text="Baja">
      <formula>NOT(ISERROR(SEARCH("Baja",AD133)))</formula>
    </cfRule>
    <cfRule type="containsText" dxfId="536" priority="74" operator="containsText" text="Nula">
      <formula>NOT(ISERROR(SEARCH("Nula",AD133)))</formula>
    </cfRule>
  </conditionalFormatting>
  <conditionalFormatting sqref="AG133">
    <cfRule type="containsText" dxfId="535" priority="67" operator="containsText" text="Alta">
      <formula>NOT(ISERROR(SEARCH("Alta",AG133)))</formula>
    </cfRule>
    <cfRule type="containsText" dxfId="534" priority="68" operator="containsText" text="Media">
      <formula>NOT(ISERROR(SEARCH("Media",AG133)))</formula>
    </cfRule>
    <cfRule type="containsText" dxfId="533" priority="69" operator="containsText" text="Baja">
      <formula>NOT(ISERROR(SEARCH("Baja",AG133)))</formula>
    </cfRule>
    <cfRule type="containsText" dxfId="532" priority="70" operator="containsText" text="Nula">
      <formula>NOT(ISERROR(SEARCH("Nula",AG133)))</formula>
    </cfRule>
  </conditionalFormatting>
  <conditionalFormatting sqref="Q135:Q169">
    <cfRule type="containsText" dxfId="531" priority="63" operator="containsText" text="Alta">
      <formula>NOT(ISERROR(SEARCH("Alta",Q135)))</formula>
    </cfRule>
    <cfRule type="containsText" dxfId="530" priority="64" operator="containsText" text="Media">
      <formula>NOT(ISERROR(SEARCH("Media",Q135)))</formula>
    </cfRule>
    <cfRule type="containsText" dxfId="529" priority="65" operator="containsText" text="Baja">
      <formula>NOT(ISERROR(SEARCH("Baja",Q135)))</formula>
    </cfRule>
    <cfRule type="containsText" dxfId="528" priority="66" operator="containsText" text="Nula">
      <formula>NOT(ISERROR(SEARCH("Nula",Q135)))</formula>
    </cfRule>
  </conditionalFormatting>
  <conditionalFormatting sqref="R135:R169">
    <cfRule type="containsText" dxfId="527" priority="59" operator="containsText" text="Alta">
      <formula>NOT(ISERROR(SEARCH("Alta",R135)))</formula>
    </cfRule>
    <cfRule type="containsText" dxfId="526" priority="60" operator="containsText" text="Media">
      <formula>NOT(ISERROR(SEARCH("Media",R135)))</formula>
    </cfRule>
    <cfRule type="containsText" dxfId="525" priority="61" operator="containsText" text="Baja">
      <formula>NOT(ISERROR(SEARCH("Baja",R135)))</formula>
    </cfRule>
    <cfRule type="containsText" dxfId="524" priority="62" operator="containsText" text="Nula">
      <formula>NOT(ISERROR(SEARCH("Nula",R135)))</formula>
    </cfRule>
  </conditionalFormatting>
  <conditionalFormatting sqref="T135:T169">
    <cfRule type="containsText" dxfId="523" priority="55" operator="containsText" text="Alta">
      <formula>NOT(ISERROR(SEARCH("Alta",T135)))</formula>
    </cfRule>
    <cfRule type="containsText" dxfId="522" priority="56" operator="containsText" text="Media">
      <formula>NOT(ISERROR(SEARCH("Media",T135)))</formula>
    </cfRule>
    <cfRule type="containsText" dxfId="521" priority="57" operator="containsText" text="Baja">
      <formula>NOT(ISERROR(SEARCH("Baja",T135)))</formula>
    </cfRule>
    <cfRule type="containsText" dxfId="520" priority="58" operator="containsText" text="Nula">
      <formula>NOT(ISERROR(SEARCH("Nula",T135)))</formula>
    </cfRule>
  </conditionalFormatting>
  <conditionalFormatting sqref="U135:U169">
    <cfRule type="cellIs" dxfId="519" priority="51" operator="between">
      <formula>0.75</formula>
      <formula>1</formula>
    </cfRule>
    <cfRule type="cellIs" dxfId="518" priority="52" operator="between">
      <formula>0.5</formula>
      <formula>0.75</formula>
    </cfRule>
    <cfRule type="cellIs" dxfId="517" priority="53" operator="between">
      <formula>0.25</formula>
      <formula>0.5</formula>
    </cfRule>
    <cfRule type="cellIs" dxfId="516" priority="54" operator="between">
      <formula>0</formula>
      <formula>0.25</formula>
    </cfRule>
  </conditionalFormatting>
  <conditionalFormatting sqref="AM133">
    <cfRule type="containsText" dxfId="515" priority="11" operator="containsText" text="Alta">
      <formula>NOT(ISERROR(SEARCH("Alta",AM133)))</formula>
    </cfRule>
    <cfRule type="containsText" dxfId="514" priority="12" operator="containsText" text="Media">
      <formula>NOT(ISERROR(SEARCH("Media",AM133)))</formula>
    </cfRule>
    <cfRule type="containsText" dxfId="513" priority="13" operator="containsText" text="Baja">
      <formula>NOT(ISERROR(SEARCH("Baja",AM133)))</formula>
    </cfRule>
    <cfRule type="containsText" dxfId="512" priority="14" operator="containsText" text="Nula">
      <formula>NOT(ISERROR(SEARCH("Nula",AM133)))</formula>
    </cfRule>
  </conditionalFormatting>
  <conditionalFormatting sqref="R126:R132">
    <cfRule type="containsText" dxfId="511" priority="43" operator="containsText" text="Alta">
      <formula>NOT(ISERROR(SEARCH("Alta",R126)))</formula>
    </cfRule>
    <cfRule type="containsText" dxfId="510" priority="44" operator="containsText" text="Media">
      <formula>NOT(ISERROR(SEARCH("Media",R126)))</formula>
    </cfRule>
    <cfRule type="containsText" dxfId="509" priority="45" operator="containsText" text="Baja">
      <formula>NOT(ISERROR(SEARCH("Baja",R126)))</formula>
    </cfRule>
    <cfRule type="containsText" dxfId="508" priority="46" operator="containsText" text="Nula">
      <formula>NOT(ISERROR(SEARCH("Nula",R126)))</formula>
    </cfRule>
  </conditionalFormatting>
  <conditionalFormatting sqref="U126:U131">
    <cfRule type="cellIs" dxfId="507" priority="39" operator="between">
      <formula>0.75</formula>
      <formula>1</formula>
    </cfRule>
    <cfRule type="cellIs" dxfId="506" priority="40" operator="between">
      <formula>0.5</formula>
      <formula>0.75</formula>
    </cfRule>
    <cfRule type="cellIs" dxfId="505" priority="41" operator="between">
      <formula>0.25</formula>
      <formula>0.5</formula>
    </cfRule>
    <cfRule type="cellIs" dxfId="504" priority="42" operator="between">
      <formula>0</formula>
      <formula>0.25</formula>
    </cfRule>
  </conditionalFormatting>
  <conditionalFormatting sqref="AJ133">
    <cfRule type="containsText" dxfId="503" priority="35" operator="containsText" text="Alta">
      <formula>NOT(ISERROR(SEARCH("Alta",AJ133)))</formula>
    </cfRule>
    <cfRule type="containsText" dxfId="502" priority="36" operator="containsText" text="Media">
      <formula>NOT(ISERROR(SEARCH("Media",AJ133)))</formula>
    </cfRule>
    <cfRule type="containsText" dxfId="501" priority="37" operator="containsText" text="Baja">
      <formula>NOT(ISERROR(SEARCH("Baja",AJ133)))</formula>
    </cfRule>
    <cfRule type="containsText" dxfId="500" priority="38" operator="containsText" text="Nula">
      <formula>NOT(ISERROR(SEARCH("Nula",AJ133)))</formula>
    </cfRule>
  </conditionalFormatting>
  <conditionalFormatting sqref="AS133">
    <cfRule type="containsText" dxfId="499" priority="7" operator="containsText" text="Alta">
      <formula>NOT(ISERROR(SEARCH("Alta",AS133)))</formula>
    </cfRule>
    <cfRule type="containsText" dxfId="498" priority="8" operator="containsText" text="Media">
      <formula>NOT(ISERROR(SEARCH("Media",AS133)))</formula>
    </cfRule>
    <cfRule type="containsText" dxfId="497" priority="9" operator="containsText" text="Baja">
      <formula>NOT(ISERROR(SEARCH("Baja",AS133)))</formula>
    </cfRule>
    <cfRule type="containsText" dxfId="496" priority="10" operator="containsText" text="Nula">
      <formula>NOT(ISERROR(SEARCH("Nula",AS133)))</formula>
    </cfRule>
  </conditionalFormatting>
  <conditionalFormatting sqref="I136">
    <cfRule type="containsText" dxfId="495" priority="5" operator="containsText" text="SI">
      <formula>NOT(ISERROR(SEARCH("SI",I136)))</formula>
    </cfRule>
    <cfRule type="containsText" dxfId="494" priority="6" operator="containsText" text="NO">
      <formula>NOT(ISERROR(SEARCH("NO",I136)))</formula>
    </cfRule>
  </conditionalFormatting>
  <conditionalFormatting sqref="I137:I138">
    <cfRule type="containsText" dxfId="493" priority="3" operator="containsText" text="SI">
      <formula>NOT(ISERROR(SEARCH("SI",I137)))</formula>
    </cfRule>
    <cfRule type="containsText" dxfId="492" priority="4" operator="containsText" text="NO">
      <formula>NOT(ISERROR(SEARCH("NO",I137)))</formula>
    </cfRule>
  </conditionalFormatting>
  <conditionalFormatting sqref="I139:I169">
    <cfRule type="containsText" dxfId="491" priority="1" operator="containsText" text="SI">
      <formula>NOT(ISERROR(SEARCH("SI",I139)))</formula>
    </cfRule>
    <cfRule type="containsText" dxfId="490" priority="2" operator="containsText" text="NO">
      <formula>NOT(ISERROR(SEARCH("NO",I139)))</formula>
    </cfRule>
  </conditionalFormatting>
  <pageMargins left="0.7" right="0.7" top="0.75" bottom="0.75" header="0.3" footer="0.3"/>
  <pageSetup orientation="portrait" horizontalDpi="4294967292" vertic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7"/>
  <sheetViews>
    <sheetView topLeftCell="V1" zoomScaleNormal="100" zoomScalePageLayoutView="125" workbookViewId="0">
      <selection activeCell="AO8" sqref="AO8"/>
    </sheetView>
  </sheetViews>
  <sheetFormatPr baseColWidth="10" defaultColWidth="30.28515625" defaultRowHeight="12.75" x14ac:dyDescent="0.2"/>
  <cols>
    <col min="1" max="1" width="18.140625" style="4" customWidth="1"/>
    <col min="2" max="2" width="23.5703125" style="4" bestFit="1" customWidth="1"/>
    <col min="3" max="3" width="17" style="4" bestFit="1" customWidth="1"/>
    <col min="4" max="4" width="40.140625" style="4" bestFit="1" customWidth="1"/>
    <col min="5" max="5" width="11.28515625" style="4" bestFit="1" customWidth="1"/>
    <col min="6" max="6" width="20.140625" style="4" bestFit="1" customWidth="1"/>
    <col min="7" max="7" width="29.42578125" style="4" bestFit="1" customWidth="1"/>
    <col min="8" max="8" width="14.42578125" style="4" bestFit="1" customWidth="1"/>
    <col min="9" max="9" width="13.42578125" style="4" bestFit="1" customWidth="1"/>
    <col min="10" max="10" width="8.85546875" style="4" bestFit="1" customWidth="1"/>
    <col min="11" max="11" width="15" style="4" customWidth="1"/>
    <col min="12" max="12" width="13.42578125" style="4" bestFit="1" customWidth="1"/>
    <col min="13" max="13" width="14.28515625" style="4" customWidth="1"/>
    <col min="14" max="14" width="15.140625" style="4" bestFit="1" customWidth="1"/>
    <col min="15" max="15" width="13.42578125" style="4" bestFit="1" customWidth="1"/>
    <col min="16" max="16" width="7.140625" style="4" bestFit="1" customWidth="1"/>
    <col min="17" max="17" width="13.85546875" style="4" bestFit="1" customWidth="1"/>
    <col min="18" max="18" width="13.42578125" style="4" bestFit="1" customWidth="1"/>
    <col min="19" max="19" width="8.85546875" style="4" bestFit="1" customWidth="1"/>
    <col min="20" max="20" width="10.42578125" style="4" bestFit="1" customWidth="1"/>
    <col min="21" max="21" width="13.42578125" style="4" bestFit="1" customWidth="1"/>
    <col min="22" max="22" width="8.85546875" style="4" bestFit="1" customWidth="1"/>
    <col min="23" max="23" width="10.5703125" style="4" bestFit="1" customWidth="1"/>
    <col min="24" max="24" width="13.42578125" style="4" bestFit="1" customWidth="1"/>
    <col min="25" max="25" width="8.85546875" style="4" bestFit="1" customWidth="1"/>
    <col min="26" max="26" width="9.42578125" style="4" bestFit="1" customWidth="1"/>
    <col min="27" max="27" width="13.42578125" style="4" bestFit="1" customWidth="1"/>
    <col min="28" max="28" width="8.85546875" style="4" bestFit="1" customWidth="1"/>
    <col min="29" max="29" width="9.42578125" style="4" bestFit="1" customWidth="1"/>
    <col min="30" max="30" width="13.42578125" style="4" bestFit="1" customWidth="1"/>
    <col min="31" max="31" width="8.85546875" style="4" bestFit="1" customWidth="1"/>
    <col min="32" max="32" width="9.42578125" style="4" bestFit="1" customWidth="1"/>
    <col min="33" max="33" width="13.42578125" style="4" bestFit="1" customWidth="1"/>
    <col min="34" max="34" width="8.85546875" style="4" bestFit="1" customWidth="1"/>
    <col min="35" max="35" width="25.42578125" style="4" customWidth="1"/>
    <col min="36" max="36" width="13.42578125" style="4" bestFit="1" customWidth="1"/>
    <col min="37" max="37" width="7.140625" style="4" bestFit="1" customWidth="1"/>
    <col min="38" max="38" width="16.42578125" style="4" bestFit="1" customWidth="1"/>
    <col min="39" max="39" width="13.42578125" style="4" bestFit="1" customWidth="1"/>
    <col min="40" max="40" width="7.140625" style="4" bestFit="1" customWidth="1"/>
    <col min="41" max="41" width="10.5703125" style="4" bestFit="1" customWidth="1"/>
    <col min="42" max="42" width="13.42578125" style="4" bestFit="1" customWidth="1"/>
    <col min="43" max="43" width="8.85546875" style="4" bestFit="1" customWidth="1"/>
    <col min="44" max="44" width="10.28515625" style="4" bestFit="1" customWidth="1"/>
    <col min="45" max="45" width="13.42578125" style="4" bestFit="1" customWidth="1"/>
    <col min="46" max="46" width="8.85546875" style="4" bestFit="1" customWidth="1"/>
    <col min="47" max="16384" width="30.28515625" style="4"/>
  </cols>
  <sheetData>
    <row r="1" spans="1:43" ht="12.95" customHeight="1" x14ac:dyDescent="0.2">
      <c r="A1" s="33" t="s">
        <v>0</v>
      </c>
      <c r="B1" s="141" t="s">
        <v>327</v>
      </c>
      <c r="C1" s="142"/>
      <c r="D1" s="142"/>
      <c r="E1" s="142"/>
      <c r="F1" s="143"/>
      <c r="G1" s="73" t="s">
        <v>2</v>
      </c>
      <c r="H1" s="141" t="s">
        <v>328</v>
      </c>
      <c r="I1" s="142"/>
      <c r="J1" s="143"/>
      <c r="K1" s="141" t="s">
        <v>329</v>
      </c>
      <c r="L1" s="142"/>
      <c r="M1" s="143"/>
      <c r="N1" s="142" t="s">
        <v>330</v>
      </c>
      <c r="O1" s="142"/>
      <c r="P1" s="143"/>
      <c r="Q1" s="141" t="s">
        <v>331</v>
      </c>
      <c r="R1" s="142"/>
      <c r="S1" s="143"/>
      <c r="T1" s="141" t="s">
        <v>332</v>
      </c>
      <c r="U1" s="142"/>
      <c r="V1" s="142"/>
      <c r="W1" s="142"/>
      <c r="X1" s="142"/>
      <c r="Y1" s="142"/>
      <c r="Z1" s="142"/>
      <c r="AA1" s="142"/>
      <c r="AB1" s="143"/>
      <c r="AC1" s="141" t="s">
        <v>333</v>
      </c>
      <c r="AD1" s="142"/>
      <c r="AE1" s="142"/>
      <c r="AF1" s="142"/>
      <c r="AG1" s="142"/>
      <c r="AH1" s="143"/>
      <c r="AI1" s="141" t="s">
        <v>334</v>
      </c>
      <c r="AJ1" s="142"/>
      <c r="AK1" s="142"/>
      <c r="AL1" s="142"/>
      <c r="AM1" s="142"/>
      <c r="AN1" s="143"/>
      <c r="AO1" s="141" t="s">
        <v>335</v>
      </c>
      <c r="AP1" s="142"/>
      <c r="AQ1" s="143"/>
    </row>
    <row r="2" spans="1:43" ht="33.75" customHeight="1" x14ac:dyDescent="0.2">
      <c r="A2" s="3"/>
      <c r="B2" s="3"/>
      <c r="C2" s="3"/>
      <c r="D2" s="3"/>
      <c r="E2" s="3"/>
      <c r="F2" s="3"/>
      <c r="G2" s="73" t="s">
        <v>7</v>
      </c>
      <c r="H2" s="141" t="s">
        <v>336</v>
      </c>
      <c r="I2" s="142"/>
      <c r="J2" s="143"/>
      <c r="K2" s="141" t="s">
        <v>337</v>
      </c>
      <c r="L2" s="142"/>
      <c r="M2" s="143"/>
      <c r="N2" s="141" t="s">
        <v>338</v>
      </c>
      <c r="O2" s="142"/>
      <c r="P2" s="143"/>
      <c r="Q2" s="141" t="s">
        <v>339</v>
      </c>
      <c r="R2" s="142"/>
      <c r="S2" s="143"/>
      <c r="T2" s="141" t="s">
        <v>340</v>
      </c>
      <c r="U2" s="142"/>
      <c r="V2" s="143"/>
      <c r="W2" s="141" t="s">
        <v>341</v>
      </c>
      <c r="X2" s="142"/>
      <c r="Y2" s="143"/>
      <c r="Z2" s="141" t="s">
        <v>342</v>
      </c>
      <c r="AA2" s="142"/>
      <c r="AB2" s="143"/>
      <c r="AC2" s="141" t="s">
        <v>343</v>
      </c>
      <c r="AD2" s="142"/>
      <c r="AE2" s="143"/>
      <c r="AF2" s="141" t="s">
        <v>344</v>
      </c>
      <c r="AG2" s="142"/>
      <c r="AH2" s="143"/>
      <c r="AI2" s="147" t="s">
        <v>345</v>
      </c>
      <c r="AJ2" s="148"/>
      <c r="AK2" s="149"/>
      <c r="AL2" s="141" t="s">
        <v>346</v>
      </c>
      <c r="AM2" s="142"/>
      <c r="AN2" s="143"/>
      <c r="AO2" s="141" t="s">
        <v>347</v>
      </c>
      <c r="AP2" s="142"/>
      <c r="AQ2" s="143"/>
    </row>
    <row r="3" spans="1:43" ht="58.5" customHeight="1" x14ac:dyDescent="0.2">
      <c r="A3" s="69"/>
      <c r="B3" s="69"/>
      <c r="C3" s="69"/>
      <c r="D3" s="69"/>
      <c r="E3" s="3"/>
      <c r="F3" s="3"/>
      <c r="G3" s="73" t="s">
        <v>20</v>
      </c>
      <c r="H3" s="141" t="s">
        <v>348</v>
      </c>
      <c r="I3" s="142"/>
      <c r="J3" s="143"/>
      <c r="K3" s="141" t="s">
        <v>349</v>
      </c>
      <c r="L3" s="142"/>
      <c r="M3" s="143"/>
      <c r="N3" s="141" t="s">
        <v>350</v>
      </c>
      <c r="O3" s="142"/>
      <c r="P3" s="143"/>
      <c r="Q3" s="141" t="s">
        <v>351</v>
      </c>
      <c r="R3" s="142"/>
      <c r="S3" s="143"/>
      <c r="T3" s="141" t="s">
        <v>352</v>
      </c>
      <c r="U3" s="142"/>
      <c r="V3" s="143"/>
      <c r="W3" s="141" t="s">
        <v>353</v>
      </c>
      <c r="X3" s="142"/>
      <c r="Y3" s="143"/>
      <c r="Z3" s="141" t="s">
        <v>354</v>
      </c>
      <c r="AA3" s="142"/>
      <c r="AB3" s="143"/>
      <c r="AC3" s="141" t="s">
        <v>355</v>
      </c>
      <c r="AD3" s="142"/>
      <c r="AE3" s="143"/>
      <c r="AF3" s="141" t="s">
        <v>356</v>
      </c>
      <c r="AG3" s="142"/>
      <c r="AH3" s="143"/>
      <c r="AI3" s="144" t="s">
        <v>357</v>
      </c>
      <c r="AJ3" s="145"/>
      <c r="AK3" s="146"/>
      <c r="AL3" s="141" t="s">
        <v>358</v>
      </c>
      <c r="AM3" s="142"/>
      <c r="AN3" s="143"/>
      <c r="AO3" s="141" t="s">
        <v>359</v>
      </c>
      <c r="AP3" s="142"/>
      <c r="AQ3" s="143"/>
    </row>
    <row r="4" spans="1:43" ht="12.75" customHeight="1" x14ac:dyDescent="0.2">
      <c r="A4" s="69"/>
      <c r="B4" s="69"/>
      <c r="C4" s="69"/>
      <c r="D4" s="69"/>
      <c r="E4" s="3"/>
      <c r="F4" s="3"/>
      <c r="G4" s="73" t="s">
        <v>33</v>
      </c>
      <c r="H4" s="141" t="s">
        <v>34</v>
      </c>
      <c r="I4" s="142"/>
      <c r="J4" s="143"/>
      <c r="K4" s="141" t="s">
        <v>34</v>
      </c>
      <c r="L4" s="142"/>
      <c r="M4" s="143"/>
      <c r="N4" s="141" t="s">
        <v>34</v>
      </c>
      <c r="O4" s="142"/>
      <c r="P4" s="143"/>
      <c r="Q4" s="141" t="s">
        <v>34</v>
      </c>
      <c r="R4" s="142"/>
      <c r="S4" s="143"/>
      <c r="T4" s="141" t="s">
        <v>34</v>
      </c>
      <c r="U4" s="142"/>
      <c r="V4" s="143"/>
      <c r="W4" s="141" t="s">
        <v>34</v>
      </c>
      <c r="X4" s="142"/>
      <c r="Y4" s="143"/>
      <c r="Z4" s="141" t="s">
        <v>34</v>
      </c>
      <c r="AA4" s="142"/>
      <c r="AB4" s="143"/>
      <c r="AC4" s="141" t="s">
        <v>34</v>
      </c>
      <c r="AD4" s="142"/>
      <c r="AE4" s="143"/>
      <c r="AF4" s="141" t="s">
        <v>34</v>
      </c>
      <c r="AG4" s="142"/>
      <c r="AH4" s="143"/>
      <c r="AI4" s="144" t="s">
        <v>34</v>
      </c>
      <c r="AJ4" s="145"/>
      <c r="AK4" s="146"/>
      <c r="AL4" s="141" t="s">
        <v>360</v>
      </c>
      <c r="AM4" s="142"/>
      <c r="AN4" s="143"/>
      <c r="AO4" s="141" t="s">
        <v>34</v>
      </c>
      <c r="AP4" s="142"/>
      <c r="AQ4" s="143"/>
    </row>
    <row r="5" spans="1:43" ht="12.75" customHeight="1" x14ac:dyDescent="0.2">
      <c r="A5" s="69"/>
      <c r="B5" s="69"/>
      <c r="C5" s="69"/>
      <c r="D5" s="69"/>
      <c r="E5" s="3"/>
      <c r="F5" s="3"/>
      <c r="G5" s="73" t="s">
        <v>35</v>
      </c>
      <c r="H5" s="141" t="s">
        <v>36</v>
      </c>
      <c r="I5" s="142" t="e">
        <v>#N/A</v>
      </c>
      <c r="J5" s="143"/>
      <c r="K5" s="141" t="s">
        <v>36</v>
      </c>
      <c r="L5" s="142" t="e">
        <v>#N/A</v>
      </c>
      <c r="M5" s="143"/>
      <c r="N5" s="141" t="s">
        <v>36</v>
      </c>
      <c r="O5" s="142" t="e">
        <v>#N/A</v>
      </c>
      <c r="P5" s="143"/>
      <c r="Q5" s="141" t="s">
        <v>36</v>
      </c>
      <c r="R5" s="142" t="e">
        <v>#N/A</v>
      </c>
      <c r="S5" s="143"/>
      <c r="T5" s="141" t="s">
        <v>36</v>
      </c>
      <c r="U5" s="142" t="e">
        <v>#N/A</v>
      </c>
      <c r="V5" s="143"/>
      <c r="W5" s="141" t="s">
        <v>36</v>
      </c>
      <c r="X5" s="142" t="e">
        <v>#N/A</v>
      </c>
      <c r="Y5" s="143"/>
      <c r="Z5" s="141" t="s">
        <v>36</v>
      </c>
      <c r="AA5" s="142" t="e">
        <v>#N/A</v>
      </c>
      <c r="AB5" s="143"/>
      <c r="AC5" s="141" t="s">
        <v>36</v>
      </c>
      <c r="AD5" s="142" t="e">
        <v>#N/A</v>
      </c>
      <c r="AE5" s="143"/>
      <c r="AF5" s="141" t="s">
        <v>36</v>
      </c>
      <c r="AG5" s="142" t="e">
        <v>#N/A</v>
      </c>
      <c r="AH5" s="143"/>
      <c r="AI5" s="144" t="s">
        <v>36</v>
      </c>
      <c r="AJ5" s="145"/>
      <c r="AK5" s="146"/>
      <c r="AL5" s="141" t="s">
        <v>36</v>
      </c>
      <c r="AM5" s="142" t="e">
        <v>#N/A</v>
      </c>
      <c r="AN5" s="143"/>
      <c r="AO5" s="141" t="s">
        <v>36</v>
      </c>
      <c r="AP5" s="142" t="e">
        <v>#N/A</v>
      </c>
      <c r="AQ5" s="143"/>
    </row>
    <row r="6" spans="1:43" ht="76.5" customHeight="1" x14ac:dyDescent="0.2">
      <c r="E6" s="69"/>
      <c r="F6" s="3"/>
      <c r="G6" s="73" t="s">
        <v>37</v>
      </c>
      <c r="H6" s="53" t="s">
        <v>39</v>
      </c>
      <c r="I6" s="35"/>
      <c r="J6" s="35"/>
      <c r="K6" s="53" t="s">
        <v>39</v>
      </c>
      <c r="L6" s="35"/>
      <c r="M6" s="35"/>
      <c r="N6" s="53" t="s">
        <v>361</v>
      </c>
      <c r="O6" s="35">
        <v>100</v>
      </c>
      <c r="P6" s="35">
        <f>+IF(O6&lt;&gt;"",(O6-N$126)*100/(N$127-N$126),"")</f>
        <v>127.82799233086824</v>
      </c>
      <c r="Q6" s="53" t="s">
        <v>362</v>
      </c>
      <c r="R6" s="35">
        <v>10</v>
      </c>
      <c r="S6" s="52">
        <f>+IF(R6&lt;&gt;"",(Q$127-R6)*100/(Q$127-Q$126),"")</f>
        <v>74.259362772498605</v>
      </c>
      <c r="T6" s="53" t="s">
        <v>39</v>
      </c>
      <c r="U6" s="35"/>
      <c r="V6" s="35"/>
      <c r="W6" s="53" t="s">
        <v>39</v>
      </c>
      <c r="X6" s="35"/>
      <c r="Y6" s="35"/>
      <c r="Z6" s="53" t="s">
        <v>39</v>
      </c>
      <c r="AA6" s="35"/>
      <c r="AB6" s="35"/>
      <c r="AC6" s="53" t="s">
        <v>39</v>
      </c>
      <c r="AD6" s="35"/>
      <c r="AE6" s="35"/>
      <c r="AF6" s="53" t="s">
        <v>39</v>
      </c>
      <c r="AG6" s="35"/>
      <c r="AH6" s="35"/>
      <c r="AI6" s="53" t="s">
        <v>363</v>
      </c>
      <c r="AJ6" s="35">
        <v>100</v>
      </c>
      <c r="AK6" s="35">
        <f>+IF(AJ6&lt;&gt;"",(AJ6-AI$126)*100/(AI$127-AI$126),"")</f>
        <v>106.66666666666667</v>
      </c>
      <c r="AL6" s="53" t="s">
        <v>39</v>
      </c>
      <c r="AM6" s="35"/>
      <c r="AN6" s="35"/>
      <c r="AO6" s="53" t="s">
        <v>39</v>
      </c>
      <c r="AP6" s="35"/>
      <c r="AQ6" s="35"/>
    </row>
    <row r="7" spans="1:43" s="3" customFormat="1" ht="38.25" x14ac:dyDescent="0.2">
      <c r="A7" s="5" t="s">
        <v>45</v>
      </c>
      <c r="B7" s="5" t="s">
        <v>46</v>
      </c>
      <c r="C7" s="5" t="s">
        <v>47</v>
      </c>
      <c r="D7" s="5" t="s">
        <v>48</v>
      </c>
      <c r="E7" s="5" t="s">
        <v>49</v>
      </c>
      <c r="F7" s="5" t="s">
        <v>34</v>
      </c>
      <c r="G7" s="31" t="s">
        <v>50</v>
      </c>
      <c r="H7" s="39" t="s">
        <v>364</v>
      </c>
      <c r="I7" s="125" t="s">
        <v>52</v>
      </c>
      <c r="J7" s="125" t="s">
        <v>55</v>
      </c>
      <c r="K7" s="39" t="s">
        <v>365</v>
      </c>
      <c r="L7" s="125" t="s">
        <v>52</v>
      </c>
      <c r="M7" s="125" t="s">
        <v>55</v>
      </c>
      <c r="N7" s="39" t="s">
        <v>56</v>
      </c>
      <c r="O7" s="125" t="s">
        <v>52</v>
      </c>
      <c r="P7" s="125" t="s">
        <v>53</v>
      </c>
      <c r="Q7" s="39" t="s">
        <v>56</v>
      </c>
      <c r="R7" s="125" t="s">
        <v>52</v>
      </c>
      <c r="S7" s="125" t="s">
        <v>55</v>
      </c>
      <c r="T7" s="39" t="s">
        <v>366</v>
      </c>
      <c r="U7" s="125" t="s">
        <v>52</v>
      </c>
      <c r="V7" s="125" t="s">
        <v>55</v>
      </c>
      <c r="W7" s="39" t="s">
        <v>56</v>
      </c>
      <c r="X7" s="125" t="s">
        <v>52</v>
      </c>
      <c r="Y7" s="125" t="s">
        <v>55</v>
      </c>
      <c r="Z7" s="39" t="s">
        <v>56</v>
      </c>
      <c r="AA7" s="125" t="s">
        <v>52</v>
      </c>
      <c r="AB7" s="125" t="s">
        <v>55</v>
      </c>
      <c r="AC7" s="39" t="s">
        <v>56</v>
      </c>
      <c r="AD7" s="125" t="s">
        <v>52</v>
      </c>
      <c r="AE7" s="125" t="s">
        <v>55</v>
      </c>
      <c r="AF7" s="39" t="s">
        <v>56</v>
      </c>
      <c r="AG7" s="125" t="s">
        <v>52</v>
      </c>
      <c r="AH7" s="125" t="s">
        <v>55</v>
      </c>
      <c r="AI7" s="39" t="s">
        <v>56</v>
      </c>
      <c r="AJ7" s="125" t="s">
        <v>52</v>
      </c>
      <c r="AK7" s="125" t="s">
        <v>53</v>
      </c>
      <c r="AL7" s="39" t="s">
        <v>367</v>
      </c>
      <c r="AM7" s="125" t="s">
        <v>52</v>
      </c>
      <c r="AN7" s="125" t="s">
        <v>55</v>
      </c>
      <c r="AO7" s="39" t="s">
        <v>56</v>
      </c>
      <c r="AP7" s="125" t="s">
        <v>52</v>
      </c>
      <c r="AQ7" s="125" t="s">
        <v>55</v>
      </c>
    </row>
    <row r="8" spans="1:43" x14ac:dyDescent="0.2">
      <c r="A8" s="74" t="s">
        <v>59</v>
      </c>
      <c r="B8" s="74" t="s">
        <v>60</v>
      </c>
      <c r="C8" s="23" t="s">
        <v>61</v>
      </c>
      <c r="D8" s="74" t="s">
        <v>62</v>
      </c>
      <c r="E8" s="75">
        <v>1001</v>
      </c>
      <c r="F8" s="74" t="s">
        <v>60</v>
      </c>
      <c r="G8" s="75">
        <v>1101</v>
      </c>
      <c r="H8" s="13">
        <v>747.35</v>
      </c>
      <c r="I8" s="76">
        <f t="shared" ref="I8:I71" si="0">+IF(H8&lt;&gt;"",(H8-H$126)*100/(H$127-H$126),"")</f>
        <v>74.044795783926219</v>
      </c>
      <c r="J8" s="76">
        <f t="shared" ref="J8:J71" si="1">+IF(H8&lt;&gt;"",_xlfn.PERCENTRANK.EXC(H$8:H$124,H8,2),"")</f>
        <v>0.83</v>
      </c>
      <c r="K8" s="14">
        <v>13.15</v>
      </c>
      <c r="L8" s="76">
        <f t="shared" ref="L8:L71" si="2">+IF(K8&lt;&gt;"",(K$127-K8)*100/(K$127-K$126),"")</f>
        <v>85.938792390405297</v>
      </c>
      <c r="M8" s="76">
        <f t="shared" ref="M8:M71" si="3">+IF(K8&lt;&gt;"",1-_xlfn.PERCENTRANK.EXC(K$8:K$124,K8,2),"")</f>
        <v>0.25</v>
      </c>
      <c r="N8" s="20">
        <v>23.13</v>
      </c>
      <c r="O8" s="76">
        <f t="shared" ref="O8:O71" si="4">+IF(N8&lt;&gt;"",(N8-N$126)*100/(N$127-N$126),"")</f>
        <v>22.555464256368115</v>
      </c>
      <c r="P8" s="76" t="str">
        <f t="shared" ref="P8:P71" si="5">+IF(AND(O8&lt;&gt;"",O8&gt;=P$6),"Nula",IF(AND(O8&lt;&gt;"",O8&lt;P$6,O8&gt;P$6-(_xlfn.STDEV.S(O$8:O$124)/2)),"Baja",IF(AND(O8&lt;&gt;"",O8&lt;P$6-(_xlfn.STDEV.S(O$8:O$124)/2),O8&gt;P$6-(_xlfn.STDEV.S(O$8:O$124))),"Media",IF(AND(O8&lt;&gt;"",O8&lt;P$6-(_xlfn.STDEV.S(O$8:O$124))),"Alta",""))))</f>
        <v>Alta</v>
      </c>
      <c r="Q8" s="98">
        <v>11.79</v>
      </c>
      <c r="R8" s="76">
        <f t="shared" ref="R8:R71" si="6">+IF(Q8&lt;&gt;"",(Q$127-Q8)*100/(Q$127-Q$126),"")</f>
        <v>69.256567915036328</v>
      </c>
      <c r="S8" s="76" t="str">
        <f t="shared" ref="S8:S71" si="7">+IF(AND(R8&lt;&gt;"",R8&gt;=S$6),"Nula",IF(AND(R8&lt;&gt;"",R8&lt;S$6,R8&gt;S$6-(_xlfn.STDEV.S(R$8:R$124)/2)),"Baja",IF(AND(R8&lt;&gt;"",R8&lt;S$6-(_xlfn.STDEV.S(R$8:R$124)/2),R8&gt;S$6-(_xlfn.STDEV.S(R$8:R$124))),"Media",IF(AND(R8&lt;&gt;"",R8&lt;S$6-(_xlfn.STDEV.S(R$8:R$124))),"Alta",""))))</f>
        <v>Baja</v>
      </c>
      <c r="T8" s="99">
        <v>6949</v>
      </c>
      <c r="U8" s="76">
        <f t="shared" ref="U8:U71" si="8">+IF(T8&lt;&gt;"",(T$127-T8)*100/(T$127-T$126),"")</f>
        <v>51.950947603121513</v>
      </c>
      <c r="V8" s="76">
        <f t="shared" ref="V8:V71" si="9">+IF(T8&lt;&gt;"",1-_xlfn.PERCENTRANK.EXC(T$8:T$124,T8,2),"")</f>
        <v>5.0000000000000044E-2</v>
      </c>
      <c r="W8" s="77">
        <v>9.92</v>
      </c>
      <c r="X8" s="76">
        <f t="shared" ref="X8:X71" si="10">+IF(W8&lt;&gt;"",(W$127-W8)*100/(W$127-W$126),"")</f>
        <v>37.164487267721952</v>
      </c>
      <c r="Y8" s="76">
        <f t="shared" ref="Y8:Y71" si="11">+IF(W8&lt;&gt;"",1-_xlfn.PERCENTRANK.EXC(W$8:W$124,W8,2),"")</f>
        <v>0.16000000000000003</v>
      </c>
      <c r="Z8" s="77">
        <v>4.4400000000000004</v>
      </c>
      <c r="AA8" s="76">
        <f t="shared" ref="AA8:AA71" si="12">+IF(Z8&lt;&gt;"",(Z$127-Z8)*100/(Z$127-Z$126),"")</f>
        <v>8.9244851258581175</v>
      </c>
      <c r="AB8" s="76">
        <f t="shared" ref="AB8:AB71" si="13">+IF(Z8&lt;&gt;"",1-_xlfn.PERCENTRANK.EXC(Z$8:Z$124,Z8,2),"")</f>
        <v>6.0000000000000053E-2</v>
      </c>
      <c r="AC8" s="100">
        <v>5.33</v>
      </c>
      <c r="AD8" s="76">
        <f t="shared" ref="AD8:AD71" si="14">+IF(AC8&lt;&gt;"",(AC$127-AC8)*100/(AC$127-AC$126),"")</f>
        <v>80.478821362799266</v>
      </c>
      <c r="AE8" s="76">
        <f t="shared" ref="AE8:AE71" si="15">+IF(AC8&lt;&gt;"",1-_xlfn.PERCENTRANK.EXC(AC$8:AC$124,AC8,2),"")</f>
        <v>0.84</v>
      </c>
      <c r="AF8" s="100">
        <v>17.260000000000002</v>
      </c>
      <c r="AG8" s="76">
        <f t="shared" ref="AG8:AG71" si="16">+IF(AF8&lt;&gt;"",(AF$127-AF8)*100/(AF$127-AF$126),"")</f>
        <v>65.560066873656552</v>
      </c>
      <c r="AH8" s="76">
        <f>+IF(AF8&lt;&gt;"",1-_xlfn.PERCENTRANK.EXC(AF$8:AF$124,AF8,2),"")</f>
        <v>0.71</v>
      </c>
      <c r="AI8" s="29">
        <v>65.069999999999993</v>
      </c>
      <c r="AJ8" s="76">
        <f t="shared" ref="AJ8:AJ71" si="17">+IF(AI8&lt;&gt;"",(AI8-AI$126)*100/(AI$127-AI$126),"")</f>
        <v>69.407999999999987</v>
      </c>
      <c r="AK8" s="76" t="str">
        <f>+IF(AND(AJ8&lt;&gt;"",AJ8&gt;=AK$6),"Nula",IF(AND(AJ8&lt;&gt;"",AJ8&lt;AK$6,AJ8&gt;AK$6-(_xlfn.STDEV.S(AJ$8:AJ$124)/2)),"Baja",IF(AND(AJ8&lt;&gt;"",AJ8&lt;AK$6-(_xlfn.STDEV.S(AJ$8:AJ$124)/2),AJ8&gt;AK$6-(_xlfn.STDEV.S(AJ$8:AJ$124))),"Media",IF(AND(AJ8&lt;&gt;"",AJ8&lt;AK$6-(_xlfn.STDEV.S(AJ$8:AJ$124))),"Alta",""))))</f>
        <v>Alta</v>
      </c>
      <c r="AL8" s="101">
        <v>33.1</v>
      </c>
      <c r="AM8" s="76">
        <f>+IF(AL8&lt;&gt;"",(AL$127-AL8)*100/(AL$127-AL$126),"")</f>
        <v>59.897921983230034</v>
      </c>
      <c r="AN8" s="76">
        <f>+IF(AL8&lt;&gt;"",1-_xlfn.PERCENTRANK.EXC(AL$8:AL$124,AL8,2),"")</f>
        <v>0.59000000000000008</v>
      </c>
      <c r="AO8" s="63">
        <v>0.67523363370246736</v>
      </c>
      <c r="AP8" s="76">
        <f t="shared" ref="AP8:AP71" si="18">+IF(AO8&lt;&gt;"",(AO$127-AO8)*100/(AO$127-AO$126),"")</f>
        <v>87.248590755386246</v>
      </c>
      <c r="AQ8" s="76">
        <f t="shared" ref="AQ8:AQ71" si="19">+IF(AO8&lt;&gt;"",1-_xlfn.PERCENTRANK.EXC(AO$8:AO$124,AO8,2),"")</f>
        <v>0.28000000000000003</v>
      </c>
    </row>
    <row r="9" spans="1:43" x14ac:dyDescent="0.2">
      <c r="A9" s="74" t="s">
        <v>59</v>
      </c>
      <c r="B9" s="74" t="s">
        <v>60</v>
      </c>
      <c r="C9" s="23" t="s">
        <v>61</v>
      </c>
      <c r="D9" s="74" t="s">
        <v>62</v>
      </c>
      <c r="E9" s="75">
        <v>1001</v>
      </c>
      <c r="F9" s="74" t="s">
        <v>63</v>
      </c>
      <c r="G9" s="75">
        <v>1107</v>
      </c>
      <c r="H9" s="13">
        <v>320.60000000000002</v>
      </c>
      <c r="I9" s="76">
        <f t="shared" si="0"/>
        <v>29.421544638935941</v>
      </c>
      <c r="J9" s="76">
        <f t="shared" si="1"/>
        <v>0.26</v>
      </c>
      <c r="K9" s="14">
        <v>17.79</v>
      </c>
      <c r="L9" s="76">
        <f t="shared" si="2"/>
        <v>79.542321477805359</v>
      </c>
      <c r="M9" s="76">
        <f t="shared" si="3"/>
        <v>0.17000000000000004</v>
      </c>
      <c r="N9" s="20">
        <v>28.03</v>
      </c>
      <c r="O9" s="76">
        <f t="shared" si="4"/>
        <v>29.265954533004653</v>
      </c>
      <c r="P9" s="76" t="str">
        <f t="shared" si="5"/>
        <v>Alta</v>
      </c>
      <c r="Q9" s="98">
        <v>23.23</v>
      </c>
      <c r="R9" s="76">
        <f t="shared" si="6"/>
        <v>37.283398546674121</v>
      </c>
      <c r="S9" s="76" t="str">
        <f t="shared" si="7"/>
        <v>Alta</v>
      </c>
      <c r="T9" s="99">
        <v>4978</v>
      </c>
      <c r="U9" s="76">
        <f t="shared" si="8"/>
        <v>65.684225195094754</v>
      </c>
      <c r="V9" s="76">
        <f t="shared" si="9"/>
        <v>0.16000000000000003</v>
      </c>
      <c r="W9" s="77">
        <v>15.32</v>
      </c>
      <c r="X9" s="76">
        <f t="shared" si="10"/>
        <v>0</v>
      </c>
      <c r="Y9" s="76">
        <f t="shared" si="11"/>
        <v>1.0000000000000009E-2</v>
      </c>
      <c r="Z9" s="77">
        <v>3.19</v>
      </c>
      <c r="AA9" s="76">
        <f t="shared" si="12"/>
        <v>37.528604118993137</v>
      </c>
      <c r="AB9" s="76">
        <f t="shared" si="13"/>
        <v>0.14000000000000001</v>
      </c>
      <c r="AC9" s="100">
        <v>8.51</v>
      </c>
      <c r="AD9" s="76">
        <f t="shared" si="14"/>
        <v>68.766114180478837</v>
      </c>
      <c r="AE9" s="76">
        <f t="shared" si="15"/>
        <v>0.63</v>
      </c>
      <c r="AF9" s="100">
        <v>23.18</v>
      </c>
      <c r="AG9" s="76">
        <f t="shared" si="16"/>
        <v>51.421065201815139</v>
      </c>
      <c r="AH9" s="76">
        <f t="shared" ref="AH9:AH71" si="20">+IF(AF9&lt;&gt;"",1-_xlfn.PERCENTRANK.EXC(AF$8:AF$124,AF9,2),"")</f>
        <v>0.32999999999999996</v>
      </c>
      <c r="AI9" s="29">
        <v>55.55</v>
      </c>
      <c r="AJ9" s="76">
        <f t="shared" si="17"/>
        <v>59.25333333333333</v>
      </c>
      <c r="AK9" s="76" t="str">
        <f t="shared" ref="AK9:AK71" si="21">+IF(AND(AJ9&lt;&gt;"",AJ9&gt;=AK$6),"Nula",IF(AND(AJ9&lt;&gt;"",AJ9&lt;AK$6,AJ9&gt;AK$6-(_xlfn.STDEV.S(AJ$8:AJ$124)/2)),"Baja",IF(AND(AJ9&lt;&gt;"",AJ9&lt;AK$6-(_xlfn.STDEV.S(AJ$8:AJ$124)/2),AJ9&gt;AK$6-(_xlfn.STDEV.S(AJ$8:AJ$124))),"Media",IF(AND(AJ9&lt;&gt;"",AJ9&lt;AK$6-(_xlfn.STDEV.S(AJ$8:AJ$124))),"Alta",""))))</f>
        <v>Alta</v>
      </c>
      <c r="AL9" s="101">
        <v>23.59</v>
      </c>
      <c r="AM9" s="76">
        <f t="shared" ref="AM9:AM71" si="22">+IF(AL9&lt;&gt;"",(AL$127-AL9)*100/(AL$127-AL$126),"")</f>
        <v>77.23295661684287</v>
      </c>
      <c r="AN9" s="76">
        <f t="shared" ref="AN9:AN72" si="23">+IF(AL9&lt;&gt;"",1-_xlfn.PERCENTRANK.EXC(AL$8:AL$124,AL9,2),"")</f>
        <v>0.78</v>
      </c>
      <c r="AO9" s="63">
        <v>0.7205669924564323</v>
      </c>
      <c r="AP9" s="76">
        <f t="shared" si="18"/>
        <v>86.326299951706972</v>
      </c>
      <c r="AQ9" s="76">
        <f t="shared" si="19"/>
        <v>0.27</v>
      </c>
    </row>
    <row r="10" spans="1:43" x14ac:dyDescent="0.2">
      <c r="A10" s="74" t="s">
        <v>64</v>
      </c>
      <c r="B10" s="74" t="s">
        <v>64</v>
      </c>
      <c r="C10" s="23" t="s">
        <v>61</v>
      </c>
      <c r="D10" s="74" t="s">
        <v>64</v>
      </c>
      <c r="E10" s="75">
        <v>2101</v>
      </c>
      <c r="F10" s="74" t="s">
        <v>64</v>
      </c>
      <c r="G10" s="75">
        <v>2101</v>
      </c>
      <c r="H10" s="13">
        <v>817.27</v>
      </c>
      <c r="I10" s="76">
        <f t="shared" si="0"/>
        <v>81.356003095133531</v>
      </c>
      <c r="J10" s="76">
        <f t="shared" si="1"/>
        <v>0.94</v>
      </c>
      <c r="K10" s="14">
        <v>11.44</v>
      </c>
      <c r="L10" s="76">
        <f t="shared" si="2"/>
        <v>88.296112489660885</v>
      </c>
      <c r="M10" s="76">
        <f t="shared" si="3"/>
        <v>0.39</v>
      </c>
      <c r="N10" s="20">
        <v>34.159999999999997</v>
      </c>
      <c r="O10" s="76">
        <f t="shared" si="4"/>
        <v>37.660914817858107</v>
      </c>
      <c r="P10" s="76" t="str">
        <f t="shared" si="5"/>
        <v>Alta</v>
      </c>
      <c r="Q10" s="98">
        <v>11.47</v>
      </c>
      <c r="R10" s="76">
        <f t="shared" si="6"/>
        <v>70.150922302962542</v>
      </c>
      <c r="S10" s="76" t="str">
        <f t="shared" si="7"/>
        <v>Baja</v>
      </c>
      <c r="T10" s="99">
        <v>13240</v>
      </c>
      <c r="U10" s="76">
        <f t="shared" si="8"/>
        <v>8.1173355629877371</v>
      </c>
      <c r="V10" s="76">
        <f t="shared" si="9"/>
        <v>2.0000000000000018E-2</v>
      </c>
      <c r="W10" s="77">
        <v>7.73</v>
      </c>
      <c r="X10" s="76">
        <f t="shared" si="10"/>
        <v>52.236751548520296</v>
      </c>
      <c r="Y10" s="76">
        <f t="shared" si="11"/>
        <v>0.4</v>
      </c>
      <c r="Z10" s="77">
        <v>4.34</v>
      </c>
      <c r="AA10" s="76">
        <f t="shared" si="12"/>
        <v>11.21281464530893</v>
      </c>
      <c r="AB10" s="76">
        <f t="shared" si="13"/>
        <v>7.999999999999996E-2</v>
      </c>
      <c r="AC10" s="100">
        <v>5.12</v>
      </c>
      <c r="AD10" s="76">
        <f t="shared" si="14"/>
        <v>81.252302025782697</v>
      </c>
      <c r="AE10" s="76">
        <f t="shared" si="15"/>
        <v>0.87</v>
      </c>
      <c r="AF10" s="100">
        <v>13.95</v>
      </c>
      <c r="AG10" s="76">
        <f t="shared" si="16"/>
        <v>73.465488416527336</v>
      </c>
      <c r="AH10" s="76">
        <f t="shared" si="20"/>
        <v>0.85</v>
      </c>
      <c r="AI10" s="29">
        <v>71.790000000000006</v>
      </c>
      <c r="AJ10" s="76">
        <f t="shared" si="17"/>
        <v>76.576000000000008</v>
      </c>
      <c r="AK10" s="76" t="str">
        <f t="shared" si="21"/>
        <v>Alta</v>
      </c>
      <c r="AL10" s="101">
        <v>39.909999999999997</v>
      </c>
      <c r="AM10" s="76">
        <f t="shared" si="22"/>
        <v>47.484506015311702</v>
      </c>
      <c r="AN10" s="76">
        <f t="shared" si="23"/>
        <v>0.38</v>
      </c>
      <c r="AO10" s="63">
        <v>0.47447184657057517</v>
      </c>
      <c r="AP10" s="76">
        <f t="shared" si="18"/>
        <v>91.333016773914224</v>
      </c>
      <c r="AQ10" s="76">
        <f t="shared" si="19"/>
        <v>0.43999999999999995</v>
      </c>
    </row>
    <row r="11" spans="1:43" x14ac:dyDescent="0.2">
      <c r="A11" s="74" t="s">
        <v>64</v>
      </c>
      <c r="B11" s="74" t="s">
        <v>65</v>
      </c>
      <c r="C11" s="23" t="s">
        <v>61</v>
      </c>
      <c r="D11" s="74" t="s">
        <v>66</v>
      </c>
      <c r="E11" s="75">
        <v>2201</v>
      </c>
      <c r="F11" s="74" t="s">
        <v>66</v>
      </c>
      <c r="G11" s="75">
        <v>2201</v>
      </c>
      <c r="H11" s="13">
        <v>745.77</v>
      </c>
      <c r="I11" s="76">
        <f t="shared" si="0"/>
        <v>73.87958257523475</v>
      </c>
      <c r="J11" s="76">
        <f t="shared" si="1"/>
        <v>0.82</v>
      </c>
      <c r="K11" s="14">
        <v>10.8</v>
      </c>
      <c r="L11" s="76">
        <f t="shared" si="2"/>
        <v>89.178384339674679</v>
      </c>
      <c r="M11" s="76">
        <f t="shared" si="3"/>
        <v>0.44999999999999996</v>
      </c>
      <c r="N11" s="20">
        <v>40.57</v>
      </c>
      <c r="O11" s="76">
        <f t="shared" si="4"/>
        <v>46.439331689947949</v>
      </c>
      <c r="P11" s="76" t="str">
        <f t="shared" si="5"/>
        <v>Alta</v>
      </c>
      <c r="Q11" s="98">
        <v>15.23</v>
      </c>
      <c r="R11" s="76">
        <f t="shared" si="6"/>
        <v>59.642258244829513</v>
      </c>
      <c r="S11" s="76" t="str">
        <f t="shared" si="7"/>
        <v>Media</v>
      </c>
      <c r="T11" s="99">
        <v>4884</v>
      </c>
      <c r="U11" s="76">
        <f t="shared" si="8"/>
        <v>66.339186176142704</v>
      </c>
      <c r="V11" s="76">
        <f t="shared" si="9"/>
        <v>0.17000000000000004</v>
      </c>
      <c r="W11" s="77">
        <v>10.29</v>
      </c>
      <c r="X11" s="76">
        <f t="shared" si="10"/>
        <v>34.618031658637307</v>
      </c>
      <c r="Y11" s="76">
        <f t="shared" si="11"/>
        <v>0.13</v>
      </c>
      <c r="Z11" s="77">
        <v>2.77</v>
      </c>
      <c r="AA11" s="76">
        <f t="shared" si="12"/>
        <v>47.139588100686495</v>
      </c>
      <c r="AB11" s="76">
        <f t="shared" si="13"/>
        <v>0.18999999999999995</v>
      </c>
      <c r="AC11" s="100">
        <v>4.97</v>
      </c>
      <c r="AD11" s="76">
        <f t="shared" si="14"/>
        <v>81.804788213628001</v>
      </c>
      <c r="AE11" s="76">
        <f t="shared" si="15"/>
        <v>0.88</v>
      </c>
      <c r="AF11" s="100">
        <v>21.86</v>
      </c>
      <c r="AG11" s="76">
        <f t="shared" si="16"/>
        <v>54.573680439455451</v>
      </c>
      <c r="AH11" s="76">
        <f t="shared" si="20"/>
        <v>0.39</v>
      </c>
      <c r="AI11" s="29"/>
      <c r="AJ11" s="76" t="str">
        <f t="shared" si="17"/>
        <v/>
      </c>
      <c r="AK11" s="76" t="str">
        <f t="shared" si="21"/>
        <v/>
      </c>
      <c r="AL11" s="101"/>
      <c r="AM11" s="76" t="str">
        <f t="shared" si="22"/>
        <v/>
      </c>
      <c r="AN11" s="76" t="str">
        <f t="shared" si="23"/>
        <v/>
      </c>
      <c r="AO11" s="63">
        <v>0.60233503338174532</v>
      </c>
      <c r="AP11" s="76">
        <f t="shared" si="18"/>
        <v>88.731686438672924</v>
      </c>
      <c r="AQ11" s="76">
        <f t="shared" si="19"/>
        <v>0.31000000000000005</v>
      </c>
    </row>
    <row r="12" spans="1:43" x14ac:dyDescent="0.2">
      <c r="A12" s="74" t="s">
        <v>67</v>
      </c>
      <c r="B12" s="74" t="s">
        <v>68</v>
      </c>
      <c r="C12" s="23" t="s">
        <v>61</v>
      </c>
      <c r="D12" s="74" t="s">
        <v>69</v>
      </c>
      <c r="E12" s="75">
        <v>3001</v>
      </c>
      <c r="F12" s="74" t="s">
        <v>68</v>
      </c>
      <c r="G12" s="75">
        <v>3101</v>
      </c>
      <c r="H12" s="13">
        <v>680.56</v>
      </c>
      <c r="I12" s="76">
        <f t="shared" si="0"/>
        <v>67.060877930443141</v>
      </c>
      <c r="J12" s="76">
        <f t="shared" si="1"/>
        <v>0.76</v>
      </c>
      <c r="K12" s="14">
        <v>11.89</v>
      </c>
      <c r="L12" s="76">
        <f t="shared" si="2"/>
        <v>87.675765095119928</v>
      </c>
      <c r="M12" s="76">
        <f t="shared" si="3"/>
        <v>0.32999999999999996</v>
      </c>
      <c r="N12" s="20">
        <v>72</v>
      </c>
      <c r="O12" s="76">
        <f t="shared" si="4"/>
        <v>89.482333607230885</v>
      </c>
      <c r="P12" s="76" t="str">
        <f t="shared" si="5"/>
        <v>Alta</v>
      </c>
      <c r="Q12" s="98">
        <v>16.45</v>
      </c>
      <c r="R12" s="76">
        <f t="shared" si="6"/>
        <v>56.232532140860812</v>
      </c>
      <c r="S12" s="76" t="str">
        <f t="shared" si="7"/>
        <v>Alta</v>
      </c>
      <c r="T12" s="99">
        <v>3609</v>
      </c>
      <c r="U12" s="76">
        <f t="shared" si="8"/>
        <v>75.222965440356745</v>
      </c>
      <c r="V12" s="76">
        <f t="shared" si="9"/>
        <v>0.24</v>
      </c>
      <c r="W12" s="77">
        <v>7.76</v>
      </c>
      <c r="X12" s="76">
        <f t="shared" si="10"/>
        <v>52.030282174810729</v>
      </c>
      <c r="Y12" s="76">
        <f t="shared" si="11"/>
        <v>0.39</v>
      </c>
      <c r="Z12" s="77">
        <v>2.37</v>
      </c>
      <c r="AA12" s="76">
        <f t="shared" si="12"/>
        <v>56.292906178489702</v>
      </c>
      <c r="AB12" s="76">
        <f t="shared" si="13"/>
        <v>0.24</v>
      </c>
      <c r="AC12" s="100">
        <v>4.62</v>
      </c>
      <c r="AD12" s="76">
        <f t="shared" si="14"/>
        <v>83.09392265193371</v>
      </c>
      <c r="AE12" s="76">
        <f t="shared" si="15"/>
        <v>0.89</v>
      </c>
      <c r="AF12" s="100">
        <v>27.82</v>
      </c>
      <c r="AG12" s="76">
        <f t="shared" si="16"/>
        <v>40.339144972534029</v>
      </c>
      <c r="AH12" s="76">
        <f t="shared" si="20"/>
        <v>0.14000000000000001</v>
      </c>
      <c r="AI12" s="29">
        <v>30</v>
      </c>
      <c r="AJ12" s="76">
        <f t="shared" si="17"/>
        <v>32</v>
      </c>
      <c r="AK12" s="76" t="str">
        <f t="shared" si="21"/>
        <v>Alta</v>
      </c>
      <c r="AL12" s="101">
        <v>47.81</v>
      </c>
      <c r="AM12" s="76">
        <f t="shared" si="22"/>
        <v>33.084214363835208</v>
      </c>
      <c r="AN12" s="76">
        <f t="shared" si="23"/>
        <v>0.16000000000000003</v>
      </c>
      <c r="AO12" s="63">
        <v>0.45742098276748661</v>
      </c>
      <c r="AP12" s="76">
        <f t="shared" si="18"/>
        <v>91.679910437049216</v>
      </c>
      <c r="AQ12" s="76">
        <f t="shared" si="19"/>
        <v>0.47</v>
      </c>
    </row>
    <row r="13" spans="1:43" x14ac:dyDescent="0.2">
      <c r="A13" s="74" t="s">
        <v>67</v>
      </c>
      <c r="B13" s="74" t="s">
        <v>68</v>
      </c>
      <c r="C13" s="23" t="s">
        <v>61</v>
      </c>
      <c r="D13" s="74" t="s">
        <v>69</v>
      </c>
      <c r="E13" s="75">
        <v>3001</v>
      </c>
      <c r="F13" s="74" t="s">
        <v>70</v>
      </c>
      <c r="G13" s="75">
        <v>3103</v>
      </c>
      <c r="H13" s="13">
        <v>105.33</v>
      </c>
      <c r="I13" s="76">
        <f t="shared" si="0"/>
        <v>6.9117677813329976</v>
      </c>
      <c r="J13" s="76">
        <f t="shared" si="1"/>
        <v>0.03</v>
      </c>
      <c r="K13" s="14">
        <v>6.53</v>
      </c>
      <c r="L13" s="76">
        <f t="shared" si="2"/>
        <v>95.064791838985386</v>
      </c>
      <c r="M13" s="76">
        <f t="shared" si="3"/>
        <v>0.75</v>
      </c>
      <c r="N13" s="20">
        <v>19.55</v>
      </c>
      <c r="O13" s="76">
        <f t="shared" si="4"/>
        <v>17.652697890988769</v>
      </c>
      <c r="P13" s="76" t="str">
        <f t="shared" si="5"/>
        <v>Alta</v>
      </c>
      <c r="Q13" s="98">
        <v>36.57</v>
      </c>
      <c r="R13" s="76">
        <f t="shared" si="6"/>
        <v>0</v>
      </c>
      <c r="S13" s="76" t="str">
        <f t="shared" si="7"/>
        <v>Alta</v>
      </c>
      <c r="T13" s="99">
        <v>243</v>
      </c>
      <c r="U13" s="76">
        <f t="shared" si="8"/>
        <v>98.676142697881829</v>
      </c>
      <c r="V13" s="76">
        <f t="shared" si="9"/>
        <v>0.91</v>
      </c>
      <c r="W13" s="77">
        <v>11.67</v>
      </c>
      <c r="X13" s="76">
        <f t="shared" si="10"/>
        <v>25.120440467997248</v>
      </c>
      <c r="Y13" s="76">
        <f t="shared" si="11"/>
        <v>7.999999999999996E-2</v>
      </c>
      <c r="Z13" s="77">
        <v>2.19</v>
      </c>
      <c r="AA13" s="76">
        <f t="shared" si="12"/>
        <v>60.411899313501145</v>
      </c>
      <c r="AB13" s="76">
        <f t="shared" si="13"/>
        <v>0.28000000000000003</v>
      </c>
      <c r="AC13" s="100">
        <v>11.98</v>
      </c>
      <c r="AD13" s="76">
        <f t="shared" si="14"/>
        <v>55.985267034990798</v>
      </c>
      <c r="AE13" s="76">
        <f t="shared" si="15"/>
        <v>0.39</v>
      </c>
      <c r="AF13" s="100">
        <v>34.979999999999997</v>
      </c>
      <c r="AG13" s="76">
        <f t="shared" si="16"/>
        <v>23.238595653212332</v>
      </c>
      <c r="AH13" s="76">
        <f t="shared" si="20"/>
        <v>4.0000000000000036E-2</v>
      </c>
      <c r="AI13" s="29"/>
      <c r="AJ13" s="76" t="str">
        <f t="shared" si="17"/>
        <v/>
      </c>
      <c r="AK13" s="76" t="str">
        <f t="shared" si="21"/>
        <v/>
      </c>
      <c r="AL13" s="101"/>
      <c r="AM13" s="76" t="str">
        <f t="shared" si="22"/>
        <v/>
      </c>
      <c r="AN13" s="76" t="str">
        <f t="shared" si="23"/>
        <v/>
      </c>
      <c r="AO13" s="63">
        <v>0.19203413940256045</v>
      </c>
      <c r="AP13" s="76">
        <f t="shared" si="18"/>
        <v>97.079109873855401</v>
      </c>
      <c r="AQ13" s="76">
        <f t="shared" si="19"/>
        <v>0.84</v>
      </c>
    </row>
    <row r="14" spans="1:43" x14ac:dyDescent="0.2">
      <c r="A14" s="74" t="s">
        <v>67</v>
      </c>
      <c r="B14" s="79" t="s">
        <v>71</v>
      </c>
      <c r="C14" s="23" t="s">
        <v>61</v>
      </c>
      <c r="D14" s="79" t="s">
        <v>72</v>
      </c>
      <c r="E14" s="75">
        <v>3301</v>
      </c>
      <c r="F14" s="79" t="s">
        <v>72</v>
      </c>
      <c r="G14" s="75">
        <v>3301</v>
      </c>
      <c r="H14" s="13">
        <v>355.77</v>
      </c>
      <c r="I14" s="76">
        <f t="shared" si="0"/>
        <v>33.099107012150483</v>
      </c>
      <c r="J14" s="76">
        <f t="shared" si="1"/>
        <v>0.28000000000000003</v>
      </c>
      <c r="K14" s="14">
        <v>26.47</v>
      </c>
      <c r="L14" s="76">
        <f t="shared" si="2"/>
        <v>67.576509511993393</v>
      </c>
      <c r="M14" s="76">
        <f t="shared" si="3"/>
        <v>5.0000000000000044E-2</v>
      </c>
      <c r="N14" s="20">
        <v>68.17</v>
      </c>
      <c r="O14" s="76">
        <f t="shared" si="4"/>
        <v>84.237195288961928</v>
      </c>
      <c r="P14" s="76" t="str">
        <f t="shared" si="5"/>
        <v>Alta</v>
      </c>
      <c r="Q14" s="98">
        <v>23.43</v>
      </c>
      <c r="R14" s="76">
        <f t="shared" si="6"/>
        <v>36.724427054220236</v>
      </c>
      <c r="S14" s="76" t="str">
        <f t="shared" si="7"/>
        <v>Alta</v>
      </c>
      <c r="T14" s="99">
        <v>1139</v>
      </c>
      <c r="U14" s="76">
        <f t="shared" si="8"/>
        <v>92.433110367892979</v>
      </c>
      <c r="V14" s="76">
        <f t="shared" si="9"/>
        <v>0.6</v>
      </c>
      <c r="W14" s="77">
        <v>6.93</v>
      </c>
      <c r="X14" s="76">
        <f t="shared" si="10"/>
        <v>57.742601514108735</v>
      </c>
      <c r="Y14" s="76">
        <f t="shared" si="11"/>
        <v>0.51</v>
      </c>
      <c r="Z14" s="77">
        <v>2.37</v>
      </c>
      <c r="AA14" s="76">
        <f t="shared" si="12"/>
        <v>56.292906178489702</v>
      </c>
      <c r="AB14" s="76">
        <f t="shared" si="13"/>
        <v>0.24</v>
      </c>
      <c r="AC14" s="100">
        <v>10.19</v>
      </c>
      <c r="AD14" s="76">
        <f t="shared" si="14"/>
        <v>62.578268876611432</v>
      </c>
      <c r="AE14" s="76">
        <f t="shared" si="15"/>
        <v>0.5</v>
      </c>
      <c r="AF14" s="100">
        <v>18.989999999999998</v>
      </c>
      <c r="AG14" s="76">
        <f t="shared" si="16"/>
        <v>61.428230236446147</v>
      </c>
      <c r="AH14" s="76">
        <f t="shared" si="20"/>
        <v>0.57000000000000006</v>
      </c>
      <c r="AI14" s="29"/>
      <c r="AJ14" s="76" t="str">
        <f t="shared" si="17"/>
        <v/>
      </c>
      <c r="AK14" s="76" t="str">
        <f t="shared" si="21"/>
        <v/>
      </c>
      <c r="AL14" s="101"/>
      <c r="AM14" s="76" t="str">
        <f t="shared" si="22"/>
        <v/>
      </c>
      <c r="AN14" s="76" t="str">
        <f t="shared" si="23"/>
        <v/>
      </c>
      <c r="AO14" s="63">
        <v>0.169449200913242</v>
      </c>
      <c r="AP14" s="76">
        <f t="shared" si="18"/>
        <v>97.53859228687071</v>
      </c>
      <c r="AQ14" s="76">
        <f t="shared" si="19"/>
        <v>0.87</v>
      </c>
    </row>
    <row r="15" spans="1:43" x14ac:dyDescent="0.2">
      <c r="A15" s="74" t="s">
        <v>73</v>
      </c>
      <c r="B15" s="74" t="s">
        <v>74</v>
      </c>
      <c r="C15" s="23" t="s">
        <v>61</v>
      </c>
      <c r="D15" s="74" t="s">
        <v>75</v>
      </c>
      <c r="E15" s="75">
        <v>4001</v>
      </c>
      <c r="F15" s="74" t="s">
        <v>76</v>
      </c>
      <c r="G15" s="75">
        <v>4101</v>
      </c>
      <c r="H15" s="13">
        <v>759.38</v>
      </c>
      <c r="I15" s="76">
        <f t="shared" si="0"/>
        <v>75.302716607064426</v>
      </c>
      <c r="J15" s="76">
        <f t="shared" si="1"/>
        <v>0.83</v>
      </c>
      <c r="K15" s="14">
        <v>7.54</v>
      </c>
      <c r="L15" s="76">
        <f t="shared" si="2"/>
        <v>93.672456575682375</v>
      </c>
      <c r="M15" s="76">
        <f t="shared" si="3"/>
        <v>0.65</v>
      </c>
      <c r="N15" s="20">
        <v>62.1</v>
      </c>
      <c r="O15" s="76">
        <f t="shared" si="4"/>
        <v>75.924404272801965</v>
      </c>
      <c r="P15" s="76" t="str">
        <f t="shared" si="5"/>
        <v>Alta</v>
      </c>
      <c r="Q15" s="98">
        <v>9.4600000000000009</v>
      </c>
      <c r="R15" s="76">
        <f t="shared" si="6"/>
        <v>75.768585802124093</v>
      </c>
      <c r="S15" s="76" t="str">
        <f t="shared" si="7"/>
        <v>Nula</v>
      </c>
      <c r="T15" s="99">
        <v>3127</v>
      </c>
      <c r="U15" s="76">
        <f t="shared" si="8"/>
        <v>78.581382385730208</v>
      </c>
      <c r="V15" s="76">
        <f t="shared" si="9"/>
        <v>0.32999999999999996</v>
      </c>
      <c r="W15" s="77">
        <v>4.82</v>
      </c>
      <c r="X15" s="76">
        <f t="shared" si="10"/>
        <v>72.264280798348238</v>
      </c>
      <c r="Y15" s="76">
        <f t="shared" si="11"/>
        <v>0.86</v>
      </c>
      <c r="Z15" s="77">
        <v>2.1</v>
      </c>
      <c r="AA15" s="76">
        <f t="shared" si="12"/>
        <v>62.471395881006863</v>
      </c>
      <c r="AB15" s="76">
        <f t="shared" si="13"/>
        <v>0.32999999999999996</v>
      </c>
      <c r="AC15" s="100">
        <v>8.76</v>
      </c>
      <c r="AD15" s="76">
        <f t="shared" si="14"/>
        <v>67.845303867403331</v>
      </c>
      <c r="AE15" s="76">
        <f t="shared" si="15"/>
        <v>0.62</v>
      </c>
      <c r="AF15" s="100">
        <v>23.18</v>
      </c>
      <c r="AG15" s="76">
        <f t="shared" si="16"/>
        <v>51.421065201815139</v>
      </c>
      <c r="AH15" s="76">
        <f t="shared" si="20"/>
        <v>0.32999999999999996</v>
      </c>
      <c r="AI15" s="29">
        <v>54.83</v>
      </c>
      <c r="AJ15" s="76">
        <f t="shared" si="17"/>
        <v>58.485333333333337</v>
      </c>
      <c r="AK15" s="76" t="str">
        <f t="shared" si="21"/>
        <v>Alta</v>
      </c>
      <c r="AL15" s="101">
        <v>49.31</v>
      </c>
      <c r="AM15" s="76">
        <f t="shared" si="22"/>
        <v>30.349981771782709</v>
      </c>
      <c r="AN15" s="76">
        <f t="shared" si="23"/>
        <v>0.12</v>
      </c>
      <c r="AO15" s="63">
        <v>0.36327982602793107</v>
      </c>
      <c r="AP15" s="76">
        <f t="shared" si="18"/>
        <v>93.595178255166189</v>
      </c>
      <c r="AQ15" s="76">
        <f t="shared" si="19"/>
        <v>0.57000000000000006</v>
      </c>
    </row>
    <row r="16" spans="1:43" x14ac:dyDescent="0.2">
      <c r="A16" s="74" t="s">
        <v>73</v>
      </c>
      <c r="B16" s="74" t="s">
        <v>74</v>
      </c>
      <c r="C16" s="23" t="s">
        <v>61</v>
      </c>
      <c r="D16" s="74" t="s">
        <v>75</v>
      </c>
      <c r="E16" s="75">
        <v>4001</v>
      </c>
      <c r="F16" s="74" t="s">
        <v>73</v>
      </c>
      <c r="G16" s="75">
        <v>4102</v>
      </c>
      <c r="H16" s="13">
        <v>596.28</v>
      </c>
      <c r="I16" s="76">
        <f t="shared" si="0"/>
        <v>58.248112595938672</v>
      </c>
      <c r="J16" s="76">
        <f t="shared" si="1"/>
        <v>0.62</v>
      </c>
      <c r="K16" s="14">
        <v>6.25</v>
      </c>
      <c r="L16" s="76">
        <f t="shared" si="2"/>
        <v>95.45078577336642</v>
      </c>
      <c r="M16" s="76">
        <f t="shared" si="3"/>
        <v>0.78</v>
      </c>
      <c r="N16" s="20">
        <v>52.8</v>
      </c>
      <c r="O16" s="76">
        <f t="shared" si="4"/>
        <v>63.188167625308125</v>
      </c>
      <c r="P16" s="76" t="str">
        <f t="shared" si="5"/>
        <v>Alta</v>
      </c>
      <c r="Q16" s="98">
        <v>13.14</v>
      </c>
      <c r="R16" s="76">
        <f t="shared" si="6"/>
        <v>65.483510340972614</v>
      </c>
      <c r="S16" s="76" t="str">
        <f t="shared" si="7"/>
        <v>Media</v>
      </c>
      <c r="T16" s="99">
        <v>3357</v>
      </c>
      <c r="U16" s="76">
        <f t="shared" si="8"/>
        <v>76.978818283166106</v>
      </c>
      <c r="V16" s="76">
        <f t="shared" si="9"/>
        <v>0.28000000000000003</v>
      </c>
      <c r="W16" s="77">
        <v>6.17</v>
      </c>
      <c r="X16" s="76">
        <f t="shared" si="10"/>
        <v>62.973158981417754</v>
      </c>
      <c r="Y16" s="76">
        <f t="shared" si="11"/>
        <v>0.7</v>
      </c>
      <c r="Z16" s="77">
        <v>1.73</v>
      </c>
      <c r="AA16" s="76">
        <f t="shared" si="12"/>
        <v>70.938215102974823</v>
      </c>
      <c r="AB16" s="76">
        <f t="shared" si="13"/>
        <v>0.41000000000000003</v>
      </c>
      <c r="AC16" s="100">
        <v>9.7200000000000006</v>
      </c>
      <c r="AD16" s="76">
        <f t="shared" si="14"/>
        <v>64.309392265193367</v>
      </c>
      <c r="AE16" s="76">
        <f t="shared" si="15"/>
        <v>0.56000000000000005</v>
      </c>
      <c r="AF16" s="100">
        <v>23.38</v>
      </c>
      <c r="AG16" s="76">
        <f t="shared" si="16"/>
        <v>50.943396226415089</v>
      </c>
      <c r="AH16" s="76">
        <f t="shared" si="20"/>
        <v>0.31000000000000005</v>
      </c>
      <c r="AI16" s="29">
        <v>21.73</v>
      </c>
      <c r="AJ16" s="76">
        <f t="shared" si="17"/>
        <v>23.178666666666668</v>
      </c>
      <c r="AK16" s="76" t="str">
        <f t="shared" si="21"/>
        <v>Alta</v>
      </c>
      <c r="AL16" s="101">
        <v>50.46</v>
      </c>
      <c r="AM16" s="76">
        <f t="shared" si="22"/>
        <v>28.253736784542465</v>
      </c>
      <c r="AN16" s="76">
        <f t="shared" si="23"/>
        <v>8.9999999999999969E-2</v>
      </c>
      <c r="AO16" s="63">
        <v>0.42832317595516067</v>
      </c>
      <c r="AP16" s="76">
        <f t="shared" si="18"/>
        <v>92.271894802820427</v>
      </c>
      <c r="AQ16" s="76">
        <f t="shared" si="19"/>
        <v>0.51</v>
      </c>
    </row>
    <row r="17" spans="1:43" x14ac:dyDescent="0.2">
      <c r="A17" s="74" t="s">
        <v>73</v>
      </c>
      <c r="B17" s="74" t="s">
        <v>77</v>
      </c>
      <c r="C17" s="23" t="s">
        <v>61</v>
      </c>
      <c r="D17" s="74" t="s">
        <v>78</v>
      </c>
      <c r="E17" s="75">
        <v>4301</v>
      </c>
      <c r="F17" s="80" t="s">
        <v>78</v>
      </c>
      <c r="G17" s="75">
        <v>4301</v>
      </c>
      <c r="H17" s="13">
        <v>217.04</v>
      </c>
      <c r="I17" s="76">
        <f t="shared" si="0"/>
        <v>18.592759897107722</v>
      </c>
      <c r="J17" s="76">
        <f t="shared" si="1"/>
        <v>0.16</v>
      </c>
      <c r="K17" s="14">
        <v>8.51</v>
      </c>
      <c r="L17" s="76">
        <f t="shared" si="2"/>
        <v>92.335263303005235</v>
      </c>
      <c r="M17" s="76">
        <f t="shared" si="3"/>
        <v>0.56000000000000005</v>
      </c>
      <c r="N17" s="20">
        <v>43.92</v>
      </c>
      <c r="O17" s="76">
        <f t="shared" si="4"/>
        <v>51.027115858668857</v>
      </c>
      <c r="P17" s="76" t="str">
        <f t="shared" si="5"/>
        <v>Alta</v>
      </c>
      <c r="Q17" s="98">
        <v>15.53</v>
      </c>
      <c r="R17" s="76">
        <f t="shared" si="6"/>
        <v>58.803801006148682</v>
      </c>
      <c r="S17" s="76" t="str">
        <f t="shared" si="7"/>
        <v>Media</v>
      </c>
      <c r="T17" s="99">
        <v>1592</v>
      </c>
      <c r="U17" s="76">
        <f t="shared" si="8"/>
        <v>89.276755852842811</v>
      </c>
      <c r="V17" s="76">
        <f t="shared" si="9"/>
        <v>0.49</v>
      </c>
      <c r="W17" s="77">
        <v>6.43</v>
      </c>
      <c r="X17" s="76">
        <f t="shared" si="10"/>
        <v>61.183757742601507</v>
      </c>
      <c r="Y17" s="76">
        <f t="shared" si="11"/>
        <v>0.63</v>
      </c>
      <c r="Z17" s="77">
        <v>1.75</v>
      </c>
      <c r="AA17" s="76">
        <f t="shared" si="12"/>
        <v>70.480549199084663</v>
      </c>
      <c r="AB17" s="76">
        <f t="shared" si="13"/>
        <v>0.4</v>
      </c>
      <c r="AC17" s="100">
        <v>21.16</v>
      </c>
      <c r="AD17" s="76">
        <f t="shared" si="14"/>
        <v>22.173112338858196</v>
      </c>
      <c r="AE17" s="76">
        <f t="shared" si="15"/>
        <v>6.0000000000000053E-2</v>
      </c>
      <c r="AF17" s="100">
        <v>23.45</v>
      </c>
      <c r="AG17" s="76">
        <f t="shared" si="16"/>
        <v>50.776212085025072</v>
      </c>
      <c r="AH17" s="76">
        <f t="shared" si="20"/>
        <v>0.29000000000000004</v>
      </c>
      <c r="AI17" s="29"/>
      <c r="AJ17" s="76" t="str">
        <f t="shared" si="17"/>
        <v/>
      </c>
      <c r="AK17" s="76" t="str">
        <f t="shared" si="21"/>
        <v/>
      </c>
      <c r="AL17" s="101"/>
      <c r="AM17" s="76" t="str">
        <f t="shared" si="22"/>
        <v/>
      </c>
      <c r="AN17" s="76" t="str">
        <f t="shared" si="23"/>
        <v/>
      </c>
      <c r="AO17" s="63">
        <v>0.34580771404232352</v>
      </c>
      <c r="AP17" s="76">
        <f t="shared" si="18"/>
        <v>93.95064206036615</v>
      </c>
      <c r="AQ17" s="76">
        <f t="shared" si="19"/>
        <v>0.6</v>
      </c>
    </row>
    <row r="18" spans="1:43" x14ac:dyDescent="0.2">
      <c r="A18" s="74" t="s">
        <v>79</v>
      </c>
      <c r="B18" s="74" t="s">
        <v>79</v>
      </c>
      <c r="C18" s="23" t="s">
        <v>80</v>
      </c>
      <c r="D18" s="74" t="s">
        <v>80</v>
      </c>
      <c r="E18" s="75">
        <v>5001</v>
      </c>
      <c r="F18" s="74" t="s">
        <v>79</v>
      </c>
      <c r="G18" s="75">
        <v>5101</v>
      </c>
      <c r="H18" s="13">
        <v>610.70000000000005</v>
      </c>
      <c r="I18" s="76">
        <f t="shared" si="0"/>
        <v>59.75594453855323</v>
      </c>
      <c r="J18" s="76">
        <f t="shared" si="1"/>
        <v>0.64</v>
      </c>
      <c r="K18" s="14">
        <v>5.35</v>
      </c>
      <c r="L18" s="76">
        <f t="shared" si="2"/>
        <v>96.691480562448319</v>
      </c>
      <c r="M18" s="76">
        <f t="shared" si="3"/>
        <v>0.87</v>
      </c>
      <c r="N18" s="20">
        <v>37.31</v>
      </c>
      <c r="O18" s="76">
        <f t="shared" si="4"/>
        <v>41.974801424267319</v>
      </c>
      <c r="P18" s="76" t="str">
        <f t="shared" si="5"/>
        <v>Alta</v>
      </c>
      <c r="Q18" s="98">
        <v>18.3</v>
      </c>
      <c r="R18" s="76">
        <f t="shared" si="6"/>
        <v>51.062045835662381</v>
      </c>
      <c r="S18" s="76" t="str">
        <f t="shared" si="7"/>
        <v>Alta</v>
      </c>
      <c r="T18" s="99">
        <v>8969</v>
      </c>
      <c r="U18" s="76">
        <f t="shared" si="8"/>
        <v>37.876254180602004</v>
      </c>
      <c r="V18" s="76">
        <f t="shared" si="9"/>
        <v>3.0000000000000027E-2</v>
      </c>
      <c r="W18" s="77">
        <v>6.32</v>
      </c>
      <c r="X18" s="76">
        <f t="shared" si="10"/>
        <v>61.940812112869921</v>
      </c>
      <c r="Y18" s="76">
        <f t="shared" si="11"/>
        <v>0.65</v>
      </c>
      <c r="Z18" s="77">
        <v>2.36</v>
      </c>
      <c r="AA18" s="76">
        <f t="shared" si="12"/>
        <v>56.521739130434788</v>
      </c>
      <c r="AB18" s="76">
        <f t="shared" si="13"/>
        <v>0.25</v>
      </c>
      <c r="AC18" s="100">
        <v>15.42</v>
      </c>
      <c r="AD18" s="76">
        <f t="shared" si="14"/>
        <v>43.314917127071823</v>
      </c>
      <c r="AE18" s="76">
        <f t="shared" si="15"/>
        <v>0.19999999999999996</v>
      </c>
      <c r="AF18" s="100">
        <v>17.05</v>
      </c>
      <c r="AG18" s="76">
        <f t="shared" si="16"/>
        <v>66.061619297826596</v>
      </c>
      <c r="AH18" s="76">
        <f t="shared" si="20"/>
        <v>0.73</v>
      </c>
      <c r="AI18" s="29">
        <v>38.21</v>
      </c>
      <c r="AJ18" s="76">
        <f t="shared" si="17"/>
        <v>40.757333333333335</v>
      </c>
      <c r="AK18" s="76" t="str">
        <f t="shared" si="21"/>
        <v>Alta</v>
      </c>
      <c r="AL18" s="101">
        <v>45.29</v>
      </c>
      <c r="AM18" s="76">
        <f t="shared" si="22"/>
        <v>37.677725118483409</v>
      </c>
      <c r="AN18" s="76">
        <f t="shared" si="23"/>
        <v>0.22999999999999998</v>
      </c>
      <c r="AO18" s="63">
        <v>0.87580899636152887</v>
      </c>
      <c r="AP18" s="76">
        <f t="shared" si="18"/>
        <v>83.167957475397785</v>
      </c>
      <c r="AQ18" s="76">
        <f t="shared" si="19"/>
        <v>0.25</v>
      </c>
    </row>
    <row r="19" spans="1:43" x14ac:dyDescent="0.2">
      <c r="A19" s="74" t="s">
        <v>79</v>
      </c>
      <c r="B19" s="74" t="s">
        <v>79</v>
      </c>
      <c r="C19" s="23" t="s">
        <v>80</v>
      </c>
      <c r="D19" s="74" t="s">
        <v>80</v>
      </c>
      <c r="E19" s="75">
        <v>5001</v>
      </c>
      <c r="F19" s="74" t="s">
        <v>81</v>
      </c>
      <c r="G19" s="75">
        <v>5102</v>
      </c>
      <c r="H19" s="13">
        <v>177.75</v>
      </c>
      <c r="I19" s="76">
        <f t="shared" si="0"/>
        <v>14.484388397431877</v>
      </c>
      <c r="J19" s="76">
        <f t="shared" si="1"/>
        <v>0.12</v>
      </c>
      <c r="K19" s="14">
        <v>7.13</v>
      </c>
      <c r="L19" s="76">
        <f t="shared" si="2"/>
        <v>94.237661979597476</v>
      </c>
      <c r="M19" s="76">
        <f t="shared" si="3"/>
        <v>0.66999999999999993</v>
      </c>
      <c r="N19" s="20">
        <v>49.28</v>
      </c>
      <c r="O19" s="76">
        <f t="shared" si="4"/>
        <v>58.367570528622288</v>
      </c>
      <c r="P19" s="76" t="str">
        <f t="shared" si="5"/>
        <v>Alta</v>
      </c>
      <c r="Q19" s="98">
        <v>13.59</v>
      </c>
      <c r="R19" s="76">
        <f t="shared" si="6"/>
        <v>64.225824482951367</v>
      </c>
      <c r="S19" s="76" t="str">
        <f t="shared" si="7"/>
        <v>Media</v>
      </c>
      <c r="T19" s="99">
        <v>228</v>
      </c>
      <c r="U19" s="76">
        <f t="shared" si="8"/>
        <v>98.780657748049052</v>
      </c>
      <c r="V19" s="76">
        <f t="shared" si="9"/>
        <v>0.94</v>
      </c>
      <c r="W19" s="77">
        <v>5.53</v>
      </c>
      <c r="X19" s="76">
        <f t="shared" si="10"/>
        <v>67.377838953888499</v>
      </c>
      <c r="Y19" s="76">
        <f t="shared" si="11"/>
        <v>0.79</v>
      </c>
      <c r="Z19" s="77">
        <v>0.87</v>
      </c>
      <c r="AA19" s="76">
        <f t="shared" si="12"/>
        <v>90.617848970251714</v>
      </c>
      <c r="AB19" s="76">
        <f t="shared" si="13"/>
        <v>0.89</v>
      </c>
      <c r="AC19" s="100">
        <v>10.14</v>
      </c>
      <c r="AD19" s="76">
        <f t="shared" si="14"/>
        <v>62.762430939226526</v>
      </c>
      <c r="AE19" s="76">
        <f t="shared" si="15"/>
        <v>0.51</v>
      </c>
      <c r="AF19" s="100">
        <v>28.79</v>
      </c>
      <c r="AG19" s="76">
        <f t="shared" si="16"/>
        <v>38.022450441843802</v>
      </c>
      <c r="AH19" s="76">
        <f t="shared" si="20"/>
        <v>0.12</v>
      </c>
      <c r="AI19" s="29"/>
      <c r="AJ19" s="76" t="str">
        <f t="shared" si="17"/>
        <v/>
      </c>
      <c r="AK19" s="76" t="str">
        <f t="shared" si="21"/>
        <v/>
      </c>
      <c r="AL19" s="101"/>
      <c r="AM19" s="76" t="str">
        <f t="shared" si="22"/>
        <v/>
      </c>
      <c r="AN19" s="76" t="str">
        <f t="shared" si="23"/>
        <v/>
      </c>
      <c r="AO19" s="63">
        <v>0.32912198747213084</v>
      </c>
      <c r="AP19" s="76">
        <f t="shared" si="18"/>
        <v>94.290107138431878</v>
      </c>
      <c r="AQ19" s="76">
        <f t="shared" si="19"/>
        <v>0.63</v>
      </c>
    </row>
    <row r="20" spans="1:43" x14ac:dyDescent="0.2">
      <c r="A20" s="74" t="s">
        <v>79</v>
      </c>
      <c r="B20" s="74" t="s">
        <v>79</v>
      </c>
      <c r="C20" s="23" t="s">
        <v>80</v>
      </c>
      <c r="D20" s="74" t="s">
        <v>80</v>
      </c>
      <c r="E20" s="75">
        <v>5001</v>
      </c>
      <c r="F20" s="74" t="s">
        <v>83</v>
      </c>
      <c r="G20" s="75">
        <v>5103</v>
      </c>
      <c r="H20" s="13">
        <v>833.58</v>
      </c>
      <c r="I20" s="76">
        <f t="shared" si="0"/>
        <v>83.061463496246105</v>
      </c>
      <c r="J20" s="76">
        <f t="shared" si="1"/>
        <v>0.94</v>
      </c>
      <c r="K20" s="14">
        <v>6.66</v>
      </c>
      <c r="L20" s="76">
        <f t="shared" si="2"/>
        <v>94.885580369451347</v>
      </c>
      <c r="M20" s="76">
        <f t="shared" si="3"/>
        <v>0.73</v>
      </c>
      <c r="N20" s="20">
        <v>34.659999999999997</v>
      </c>
      <c r="O20" s="76">
        <f t="shared" si="4"/>
        <v>38.345658723637349</v>
      </c>
      <c r="P20" s="76" t="str">
        <f t="shared" si="5"/>
        <v>Alta</v>
      </c>
      <c r="Q20" s="98">
        <v>9.77</v>
      </c>
      <c r="R20" s="76">
        <f t="shared" si="6"/>
        <v>74.902179988820563</v>
      </c>
      <c r="S20" s="76" t="str">
        <f t="shared" si="7"/>
        <v>Nula</v>
      </c>
      <c r="T20" s="99">
        <v>545</v>
      </c>
      <c r="U20" s="76">
        <f t="shared" si="8"/>
        <v>96.57190635451505</v>
      </c>
      <c r="V20" s="76">
        <f t="shared" si="9"/>
        <v>0.77</v>
      </c>
      <c r="W20" s="77">
        <v>4.41</v>
      </c>
      <c r="X20" s="76">
        <f t="shared" si="10"/>
        <v>75.086028905712311</v>
      </c>
      <c r="Y20" s="76">
        <f t="shared" si="11"/>
        <v>0.91</v>
      </c>
      <c r="Z20" s="77">
        <v>1.49</v>
      </c>
      <c r="AA20" s="76">
        <f t="shared" si="12"/>
        <v>76.430205949656752</v>
      </c>
      <c r="AB20" s="76">
        <f t="shared" si="13"/>
        <v>0.51</v>
      </c>
      <c r="AC20" s="100">
        <v>5.4</v>
      </c>
      <c r="AD20" s="76">
        <f t="shared" si="14"/>
        <v>80.220994475138127</v>
      </c>
      <c r="AE20" s="76">
        <f t="shared" si="15"/>
        <v>0.83</v>
      </c>
      <c r="AF20" s="100">
        <v>15.46</v>
      </c>
      <c r="AG20" s="76">
        <f t="shared" si="16"/>
        <v>69.859087652256974</v>
      </c>
      <c r="AH20" s="76">
        <f t="shared" si="20"/>
        <v>0.79</v>
      </c>
      <c r="AI20" s="29">
        <v>28.57</v>
      </c>
      <c r="AJ20" s="76">
        <f t="shared" si="17"/>
        <v>30.474666666666668</v>
      </c>
      <c r="AK20" s="76" t="str">
        <f t="shared" si="21"/>
        <v>Alta</v>
      </c>
      <c r="AL20" s="101">
        <v>46.31</v>
      </c>
      <c r="AM20" s="76">
        <f t="shared" si="22"/>
        <v>35.818446955887701</v>
      </c>
      <c r="AN20" s="76">
        <f t="shared" si="23"/>
        <v>0.20999999999999996</v>
      </c>
      <c r="AO20" s="63">
        <v>0.38795534002481114</v>
      </c>
      <c r="AP20" s="76">
        <f t="shared" si="18"/>
        <v>93.093163838831089</v>
      </c>
      <c r="AQ20" s="76">
        <f t="shared" si="19"/>
        <v>0.54</v>
      </c>
    </row>
    <row r="21" spans="1:43" x14ac:dyDescent="0.2">
      <c r="A21" s="74" t="s">
        <v>79</v>
      </c>
      <c r="B21" s="74" t="s">
        <v>79</v>
      </c>
      <c r="C21" s="23" t="s">
        <v>80</v>
      </c>
      <c r="D21" s="74" t="s">
        <v>80</v>
      </c>
      <c r="E21" s="75">
        <v>5001</v>
      </c>
      <c r="F21" s="74" t="s">
        <v>84</v>
      </c>
      <c r="G21" s="75">
        <v>5105</v>
      </c>
      <c r="H21" s="13">
        <v>129.16</v>
      </c>
      <c r="I21" s="76">
        <f t="shared" si="0"/>
        <v>9.4035594035594041</v>
      </c>
      <c r="J21" s="76">
        <f t="shared" si="1"/>
        <v>0.06</v>
      </c>
      <c r="K21" s="14">
        <v>11.48</v>
      </c>
      <c r="L21" s="76">
        <f t="shared" si="2"/>
        <v>88.240970499035015</v>
      </c>
      <c r="M21" s="76">
        <f t="shared" si="3"/>
        <v>0.38</v>
      </c>
      <c r="N21" s="20">
        <v>14.28</v>
      </c>
      <c r="O21" s="76">
        <f t="shared" si="4"/>
        <v>10.435497124075592</v>
      </c>
      <c r="P21" s="76" t="str">
        <f t="shared" si="5"/>
        <v>Alta</v>
      </c>
      <c r="Q21" s="98">
        <v>21.86</v>
      </c>
      <c r="R21" s="76">
        <f t="shared" si="6"/>
        <v>41.112353269983231</v>
      </c>
      <c r="S21" s="76" t="str">
        <f t="shared" si="7"/>
        <v>Alta</v>
      </c>
      <c r="T21" s="99">
        <v>230</v>
      </c>
      <c r="U21" s="76">
        <f t="shared" si="8"/>
        <v>98.766722408026752</v>
      </c>
      <c r="V21" s="76">
        <f t="shared" si="9"/>
        <v>0.92999999999999994</v>
      </c>
      <c r="W21" s="77">
        <v>6.59</v>
      </c>
      <c r="X21" s="76">
        <f t="shared" si="10"/>
        <v>60.082587749483821</v>
      </c>
      <c r="Y21" s="76">
        <f t="shared" si="11"/>
        <v>0.57000000000000006</v>
      </c>
      <c r="Z21" s="77">
        <v>0.94</v>
      </c>
      <c r="AA21" s="76">
        <f t="shared" si="12"/>
        <v>89.016018306636155</v>
      </c>
      <c r="AB21" s="76">
        <f t="shared" si="13"/>
        <v>0.86</v>
      </c>
      <c r="AC21" s="100">
        <v>15</v>
      </c>
      <c r="AD21" s="76">
        <f t="shared" si="14"/>
        <v>44.861878453038678</v>
      </c>
      <c r="AE21" s="76">
        <f t="shared" si="15"/>
        <v>0.20999999999999996</v>
      </c>
      <c r="AF21" s="100">
        <v>23.45</v>
      </c>
      <c r="AG21" s="76">
        <f t="shared" si="16"/>
        <v>50.776212085025072</v>
      </c>
      <c r="AH21" s="76">
        <f t="shared" si="20"/>
        <v>0.29000000000000004</v>
      </c>
      <c r="AI21" s="29"/>
      <c r="AJ21" s="76" t="str">
        <f t="shared" si="17"/>
        <v/>
      </c>
      <c r="AK21" s="76" t="str">
        <f t="shared" si="21"/>
        <v/>
      </c>
      <c r="AL21" s="101"/>
      <c r="AM21" s="76" t="str">
        <f t="shared" si="22"/>
        <v/>
      </c>
      <c r="AN21" s="76" t="str">
        <f t="shared" si="23"/>
        <v/>
      </c>
      <c r="AO21" s="63">
        <v>0.34704237024759138</v>
      </c>
      <c r="AP21" s="76">
        <f t="shared" si="18"/>
        <v>93.925523425984707</v>
      </c>
      <c r="AQ21" s="76">
        <f t="shared" si="19"/>
        <v>0.59000000000000008</v>
      </c>
    </row>
    <row r="22" spans="1:43" x14ac:dyDescent="0.2">
      <c r="A22" s="74" t="s">
        <v>79</v>
      </c>
      <c r="B22" s="74" t="s">
        <v>79</v>
      </c>
      <c r="C22" s="23" t="s">
        <v>80</v>
      </c>
      <c r="D22" s="74" t="s">
        <v>80</v>
      </c>
      <c r="E22" s="75">
        <v>5001</v>
      </c>
      <c r="F22" s="74" t="s">
        <v>85</v>
      </c>
      <c r="G22" s="75">
        <v>5107</v>
      </c>
      <c r="H22" s="13">
        <v>202.44</v>
      </c>
      <c r="I22" s="76">
        <f t="shared" si="0"/>
        <v>17.066106196540979</v>
      </c>
      <c r="J22" s="76">
        <f t="shared" si="1"/>
        <v>0.15</v>
      </c>
      <c r="K22" s="14">
        <v>13.67</v>
      </c>
      <c r="L22" s="76">
        <f t="shared" si="2"/>
        <v>85.221946512269085</v>
      </c>
      <c r="M22" s="76">
        <f t="shared" si="3"/>
        <v>0.22999999999999998</v>
      </c>
      <c r="N22" s="20">
        <v>28.59</v>
      </c>
      <c r="O22" s="76">
        <f t="shared" si="4"/>
        <v>30.032867707477401</v>
      </c>
      <c r="P22" s="76" t="str">
        <f t="shared" si="5"/>
        <v>Alta</v>
      </c>
      <c r="Q22" s="98">
        <v>17.59</v>
      </c>
      <c r="R22" s="76">
        <f t="shared" si="6"/>
        <v>53.046394633873668</v>
      </c>
      <c r="S22" s="76" t="str">
        <f t="shared" si="7"/>
        <v>Alta</v>
      </c>
      <c r="T22" s="99">
        <v>511</v>
      </c>
      <c r="U22" s="76">
        <f t="shared" si="8"/>
        <v>96.808807134894096</v>
      </c>
      <c r="V22" s="76">
        <f t="shared" si="9"/>
        <v>0.78</v>
      </c>
      <c r="W22" s="77">
        <v>7.1</v>
      </c>
      <c r="X22" s="76">
        <f t="shared" si="10"/>
        <v>56.572608396421202</v>
      </c>
      <c r="Y22" s="76">
        <f t="shared" si="11"/>
        <v>0.49</v>
      </c>
      <c r="Z22" s="77">
        <v>1.52</v>
      </c>
      <c r="AA22" s="76">
        <f t="shared" si="12"/>
        <v>75.743707093821513</v>
      </c>
      <c r="AB22" s="76">
        <f t="shared" si="13"/>
        <v>0.49</v>
      </c>
      <c r="AC22" s="100">
        <v>15.84</v>
      </c>
      <c r="AD22" s="76">
        <f t="shared" si="14"/>
        <v>41.767955801104975</v>
      </c>
      <c r="AE22" s="76">
        <f t="shared" si="15"/>
        <v>0.17000000000000004</v>
      </c>
      <c r="AF22" s="100">
        <v>26.74</v>
      </c>
      <c r="AG22" s="76">
        <f t="shared" si="16"/>
        <v>42.91855743969429</v>
      </c>
      <c r="AH22" s="76">
        <f t="shared" si="20"/>
        <v>0.19999999999999996</v>
      </c>
      <c r="AI22" s="29"/>
      <c r="AJ22" s="76" t="str">
        <f t="shared" si="17"/>
        <v/>
      </c>
      <c r="AK22" s="76" t="str">
        <f t="shared" si="21"/>
        <v/>
      </c>
      <c r="AL22" s="101"/>
      <c r="AM22" s="76" t="str">
        <f t="shared" si="22"/>
        <v/>
      </c>
      <c r="AN22" s="76" t="str">
        <f t="shared" si="23"/>
        <v/>
      </c>
      <c r="AO22" s="63">
        <v>0.37941321284791613</v>
      </c>
      <c r="AP22" s="76">
        <f t="shared" si="18"/>
        <v>93.266950329743153</v>
      </c>
      <c r="AQ22" s="76">
        <f t="shared" si="19"/>
        <v>0.55000000000000004</v>
      </c>
    </row>
    <row r="23" spans="1:43" x14ac:dyDescent="0.2">
      <c r="A23" s="74" t="s">
        <v>79</v>
      </c>
      <c r="B23" s="74" t="s">
        <v>79</v>
      </c>
      <c r="C23" s="23" t="s">
        <v>80</v>
      </c>
      <c r="D23" s="74" t="s">
        <v>80</v>
      </c>
      <c r="E23" s="75">
        <v>5001</v>
      </c>
      <c r="F23" s="74" t="s">
        <v>86</v>
      </c>
      <c r="G23" s="75">
        <v>5109</v>
      </c>
      <c r="H23" s="13">
        <v>710.07</v>
      </c>
      <c r="I23" s="76">
        <f t="shared" si="0"/>
        <v>70.146600581383183</v>
      </c>
      <c r="J23" s="76">
        <f t="shared" si="1"/>
        <v>0.79</v>
      </c>
      <c r="K23" s="14">
        <v>5.38</v>
      </c>
      <c r="L23" s="76">
        <f t="shared" si="2"/>
        <v>96.65012406947892</v>
      </c>
      <c r="M23" s="76">
        <f t="shared" si="3"/>
        <v>0.86</v>
      </c>
      <c r="N23" s="20">
        <v>30.92</v>
      </c>
      <c r="O23" s="76">
        <f t="shared" si="4"/>
        <v>33.22377430840865</v>
      </c>
      <c r="P23" s="76" t="str">
        <f t="shared" si="5"/>
        <v>Alta</v>
      </c>
      <c r="Q23" s="98">
        <v>10.36</v>
      </c>
      <c r="R23" s="76">
        <f t="shared" si="6"/>
        <v>73.253214086081613</v>
      </c>
      <c r="S23" s="76" t="str">
        <f t="shared" si="7"/>
        <v>Baja</v>
      </c>
      <c r="T23" s="99">
        <v>6573</v>
      </c>
      <c r="U23" s="76">
        <f t="shared" si="8"/>
        <v>54.570791527313268</v>
      </c>
      <c r="V23" s="76">
        <f t="shared" si="9"/>
        <v>6.0000000000000053E-2</v>
      </c>
      <c r="W23" s="77">
        <v>4.68</v>
      </c>
      <c r="X23" s="76">
        <f t="shared" si="10"/>
        <v>73.227804542326211</v>
      </c>
      <c r="Y23" s="76">
        <f t="shared" si="11"/>
        <v>0.89</v>
      </c>
      <c r="Z23" s="77">
        <v>1.87</v>
      </c>
      <c r="AA23" s="76">
        <f t="shared" si="12"/>
        <v>67.734553775743706</v>
      </c>
      <c r="AB23" s="76">
        <f t="shared" si="13"/>
        <v>0.36</v>
      </c>
      <c r="AC23" s="100">
        <v>9.81</v>
      </c>
      <c r="AD23" s="76">
        <f t="shared" si="14"/>
        <v>63.977900552486183</v>
      </c>
      <c r="AE23" s="76">
        <f t="shared" si="15"/>
        <v>0.56000000000000005</v>
      </c>
      <c r="AF23" s="100">
        <v>16.010000000000002</v>
      </c>
      <c r="AG23" s="76">
        <f t="shared" si="16"/>
        <v>68.545497969906847</v>
      </c>
      <c r="AH23" s="76">
        <f t="shared" si="20"/>
        <v>0.76</v>
      </c>
      <c r="AI23" s="29">
        <v>46.72</v>
      </c>
      <c r="AJ23" s="76">
        <f t="shared" si="17"/>
        <v>49.834666666666664</v>
      </c>
      <c r="AK23" s="76" t="str">
        <f t="shared" si="21"/>
        <v>Alta</v>
      </c>
      <c r="AL23" s="101">
        <v>49.77</v>
      </c>
      <c r="AM23" s="76">
        <f t="shared" si="22"/>
        <v>29.511483776886607</v>
      </c>
      <c r="AN23" s="76">
        <f t="shared" si="23"/>
        <v>9.9999999999999978E-2</v>
      </c>
      <c r="AO23" s="63">
        <v>0.4869688385269122</v>
      </c>
      <c r="AP23" s="76">
        <f t="shared" si="18"/>
        <v>91.078769988064167</v>
      </c>
      <c r="AQ23" s="76">
        <f t="shared" si="19"/>
        <v>0.43000000000000005</v>
      </c>
    </row>
    <row r="24" spans="1:43" x14ac:dyDescent="0.2">
      <c r="A24" s="74" t="s">
        <v>79</v>
      </c>
      <c r="B24" s="79" t="s">
        <v>87</v>
      </c>
      <c r="C24" s="23" t="s">
        <v>61</v>
      </c>
      <c r="D24" s="79" t="s">
        <v>88</v>
      </c>
      <c r="E24" s="75">
        <v>5301</v>
      </c>
      <c r="F24" s="81" t="s">
        <v>87</v>
      </c>
      <c r="G24" s="75">
        <v>5301</v>
      </c>
      <c r="H24" s="13">
        <v>657.87</v>
      </c>
      <c r="I24" s="76">
        <f t="shared" si="0"/>
        <v>64.688290775247296</v>
      </c>
      <c r="J24" s="76">
        <f t="shared" si="1"/>
        <v>0.71</v>
      </c>
      <c r="K24" s="14">
        <v>11.73</v>
      </c>
      <c r="L24" s="76">
        <f t="shared" si="2"/>
        <v>87.89633305762338</v>
      </c>
      <c r="M24" s="76">
        <f t="shared" si="3"/>
        <v>0.36</v>
      </c>
      <c r="N24" s="20">
        <v>46.09</v>
      </c>
      <c r="O24" s="76">
        <f t="shared" si="4"/>
        <v>53.998904409750757</v>
      </c>
      <c r="P24" s="76" t="str">
        <f t="shared" si="5"/>
        <v>Alta</v>
      </c>
      <c r="Q24" s="98">
        <v>13.26</v>
      </c>
      <c r="R24" s="76">
        <f t="shared" si="6"/>
        <v>65.148127445500279</v>
      </c>
      <c r="S24" s="76" t="str">
        <f t="shared" si="7"/>
        <v>Media</v>
      </c>
      <c r="T24" s="99">
        <v>656</v>
      </c>
      <c r="U24" s="76">
        <f t="shared" si="8"/>
        <v>95.798494983277592</v>
      </c>
      <c r="V24" s="76">
        <f t="shared" si="9"/>
        <v>0.74</v>
      </c>
      <c r="W24" s="77">
        <v>4.8099999999999996</v>
      </c>
      <c r="X24" s="76">
        <f t="shared" si="10"/>
        <v>72.333103922918113</v>
      </c>
      <c r="Y24" s="76">
        <f t="shared" si="11"/>
        <v>0.87</v>
      </c>
      <c r="Z24" s="77">
        <v>1.1299999999999999</v>
      </c>
      <c r="AA24" s="76">
        <f t="shared" si="12"/>
        <v>84.668192219679625</v>
      </c>
      <c r="AB24" s="76">
        <f t="shared" si="13"/>
        <v>0.7</v>
      </c>
      <c r="AC24" s="100">
        <v>5.31</v>
      </c>
      <c r="AD24" s="76">
        <f t="shared" si="14"/>
        <v>80.552486187845304</v>
      </c>
      <c r="AE24" s="76">
        <f t="shared" si="15"/>
        <v>0.85</v>
      </c>
      <c r="AF24" s="100">
        <v>8.98</v>
      </c>
      <c r="AG24" s="76">
        <f t="shared" si="16"/>
        <v>85.335562455218536</v>
      </c>
      <c r="AH24" s="76">
        <f t="shared" si="20"/>
        <v>0.96</v>
      </c>
      <c r="AI24" s="29"/>
      <c r="AJ24" s="76" t="str">
        <f t="shared" si="17"/>
        <v/>
      </c>
      <c r="AK24" s="76" t="str">
        <f t="shared" si="21"/>
        <v/>
      </c>
      <c r="AL24" s="101"/>
      <c r="AM24" s="76" t="str">
        <f t="shared" si="22"/>
        <v/>
      </c>
      <c r="AN24" s="76" t="str">
        <f t="shared" si="23"/>
        <v/>
      </c>
      <c r="AO24" s="63">
        <v>0.31161008483547287</v>
      </c>
      <c r="AP24" s="76">
        <f t="shared" si="18"/>
        <v>94.646380470050033</v>
      </c>
      <c r="AQ24" s="76">
        <f t="shared" si="19"/>
        <v>0.66999999999999993</v>
      </c>
    </row>
    <row r="25" spans="1:43" x14ac:dyDescent="0.2">
      <c r="A25" s="74" t="s">
        <v>79</v>
      </c>
      <c r="B25" s="79" t="s">
        <v>87</v>
      </c>
      <c r="C25" s="23" t="s">
        <v>61</v>
      </c>
      <c r="D25" s="79" t="s">
        <v>88</v>
      </c>
      <c r="E25" s="75">
        <v>5301</v>
      </c>
      <c r="F25" s="81" t="s">
        <v>89</v>
      </c>
      <c r="G25" s="75">
        <v>5304</v>
      </c>
      <c r="H25" s="13">
        <v>316.56</v>
      </c>
      <c r="I25" s="76">
        <f t="shared" si="0"/>
        <v>28.999100738231171</v>
      </c>
      <c r="J25" s="76">
        <f t="shared" si="1"/>
        <v>0.24</v>
      </c>
      <c r="K25" s="14">
        <v>18.329999999999998</v>
      </c>
      <c r="L25" s="76">
        <f t="shared" si="2"/>
        <v>78.797904604356219</v>
      </c>
      <c r="M25" s="76">
        <f t="shared" si="3"/>
        <v>0.17000000000000004</v>
      </c>
      <c r="N25" s="20">
        <v>35.39</v>
      </c>
      <c r="O25" s="76">
        <f t="shared" si="4"/>
        <v>39.345384826075041</v>
      </c>
      <c r="P25" s="76" t="str">
        <f t="shared" si="5"/>
        <v>Alta</v>
      </c>
      <c r="Q25" s="98">
        <v>14.11</v>
      </c>
      <c r="R25" s="76">
        <f t="shared" si="6"/>
        <v>62.772498602571268</v>
      </c>
      <c r="S25" s="76" t="str">
        <f t="shared" si="7"/>
        <v>Media</v>
      </c>
      <c r="T25" s="99">
        <v>124</v>
      </c>
      <c r="U25" s="76">
        <f t="shared" si="8"/>
        <v>99.505295429208473</v>
      </c>
      <c r="V25" s="76">
        <f t="shared" si="9"/>
        <v>0.96</v>
      </c>
      <c r="W25" s="77">
        <v>6.22</v>
      </c>
      <c r="X25" s="76">
        <f t="shared" si="10"/>
        <v>62.629043358568481</v>
      </c>
      <c r="Y25" s="76">
        <f t="shared" si="11"/>
        <v>0.69</v>
      </c>
      <c r="Z25" s="77">
        <v>0.99</v>
      </c>
      <c r="AA25" s="76">
        <f t="shared" si="12"/>
        <v>87.871853546910756</v>
      </c>
      <c r="AB25" s="76">
        <f t="shared" si="13"/>
        <v>0.82000000000000006</v>
      </c>
      <c r="AC25" s="100">
        <v>14.53</v>
      </c>
      <c r="AD25" s="76">
        <f t="shared" si="14"/>
        <v>46.593001841620627</v>
      </c>
      <c r="AE25" s="76">
        <f t="shared" si="15"/>
        <v>0.25</v>
      </c>
      <c r="AF25" s="100">
        <v>19.61</v>
      </c>
      <c r="AG25" s="76">
        <f t="shared" si="16"/>
        <v>59.947456412705989</v>
      </c>
      <c r="AH25" s="76">
        <f t="shared" si="20"/>
        <v>0.54</v>
      </c>
      <c r="AI25" s="29"/>
      <c r="AJ25" s="76" t="str">
        <f t="shared" si="17"/>
        <v/>
      </c>
      <c r="AK25" s="76" t="str">
        <f t="shared" si="21"/>
        <v/>
      </c>
      <c r="AL25" s="101"/>
      <c r="AM25" s="76" t="str">
        <f t="shared" si="22"/>
        <v/>
      </c>
      <c r="AN25" s="76" t="str">
        <f t="shared" si="23"/>
        <v/>
      </c>
      <c r="AO25" s="63">
        <v>0.13564431047475509</v>
      </c>
      <c r="AP25" s="76">
        <f t="shared" si="18"/>
        <v>98.226340568219356</v>
      </c>
      <c r="AQ25" s="76">
        <f t="shared" si="19"/>
        <v>0.92</v>
      </c>
    </row>
    <row r="26" spans="1:43" x14ac:dyDescent="0.2">
      <c r="A26" s="74" t="s">
        <v>79</v>
      </c>
      <c r="B26" s="79" t="s">
        <v>90</v>
      </c>
      <c r="C26" s="23" t="s">
        <v>61</v>
      </c>
      <c r="D26" s="79" t="s">
        <v>91</v>
      </c>
      <c r="E26" s="75">
        <v>5501</v>
      </c>
      <c r="F26" s="81" t="s">
        <v>90</v>
      </c>
      <c r="G26" s="75">
        <v>5501</v>
      </c>
      <c r="H26" s="13">
        <v>557.75</v>
      </c>
      <c r="I26" s="76">
        <f t="shared" si="0"/>
        <v>54.219210740949869</v>
      </c>
      <c r="J26" s="76">
        <f t="shared" si="1"/>
        <v>0.6</v>
      </c>
      <c r="K26" s="14">
        <v>6.03</v>
      </c>
      <c r="L26" s="76">
        <f t="shared" si="2"/>
        <v>95.754066721808655</v>
      </c>
      <c r="M26" s="76">
        <f t="shared" si="3"/>
        <v>0.78</v>
      </c>
      <c r="N26" s="20">
        <v>52.7</v>
      </c>
      <c r="O26" s="76">
        <f t="shared" si="4"/>
        <v>63.051218844152288</v>
      </c>
      <c r="P26" s="76" t="str">
        <f t="shared" si="5"/>
        <v>Alta</v>
      </c>
      <c r="Q26" s="98">
        <v>11.03</v>
      </c>
      <c r="R26" s="76">
        <f t="shared" si="6"/>
        <v>71.380659586361091</v>
      </c>
      <c r="S26" s="76" t="str">
        <f t="shared" si="7"/>
        <v>Baja</v>
      </c>
      <c r="T26" s="99">
        <v>1149</v>
      </c>
      <c r="U26" s="76">
        <f t="shared" si="8"/>
        <v>92.363433667781493</v>
      </c>
      <c r="V26" s="76">
        <f t="shared" si="9"/>
        <v>0.59000000000000008</v>
      </c>
      <c r="W26" s="77">
        <v>4.8899999999999997</v>
      </c>
      <c r="X26" s="76">
        <f t="shared" si="10"/>
        <v>71.782518926359245</v>
      </c>
      <c r="Y26" s="76">
        <f t="shared" si="11"/>
        <v>0.85</v>
      </c>
      <c r="Z26" s="77">
        <v>1.8</v>
      </c>
      <c r="AA26" s="76">
        <f t="shared" si="12"/>
        <v>69.336384439359264</v>
      </c>
      <c r="AB26" s="76">
        <f t="shared" si="13"/>
        <v>0.39</v>
      </c>
      <c r="AC26" s="100">
        <v>10.55</v>
      </c>
      <c r="AD26" s="76">
        <f t="shared" si="14"/>
        <v>61.25230202578269</v>
      </c>
      <c r="AE26" s="76">
        <f t="shared" si="15"/>
        <v>0.44999999999999996</v>
      </c>
      <c r="AF26" s="100">
        <v>12.17</v>
      </c>
      <c r="AG26" s="76">
        <f t="shared" si="16"/>
        <v>77.716742297587757</v>
      </c>
      <c r="AH26" s="76">
        <f t="shared" si="20"/>
        <v>0.9</v>
      </c>
      <c r="AI26" s="29"/>
      <c r="AJ26" s="76" t="str">
        <f t="shared" si="17"/>
        <v/>
      </c>
      <c r="AK26" s="76" t="str">
        <f t="shared" si="21"/>
        <v/>
      </c>
      <c r="AL26" s="101"/>
      <c r="AM26" s="76" t="str">
        <f t="shared" si="22"/>
        <v/>
      </c>
      <c r="AN26" s="76" t="str">
        <f t="shared" si="23"/>
        <v/>
      </c>
      <c r="AO26" s="63">
        <v>0.31568313831130568</v>
      </c>
      <c r="AP26" s="76">
        <f t="shared" si="18"/>
        <v>94.563515668788739</v>
      </c>
      <c r="AQ26" s="76">
        <f t="shared" si="19"/>
        <v>0.65</v>
      </c>
    </row>
    <row r="27" spans="1:43" x14ac:dyDescent="0.2">
      <c r="A27" s="74" t="s">
        <v>79</v>
      </c>
      <c r="B27" s="79" t="s">
        <v>90</v>
      </c>
      <c r="C27" s="23" t="s">
        <v>61</v>
      </c>
      <c r="D27" s="79" t="s">
        <v>91</v>
      </c>
      <c r="E27" s="75">
        <v>5501</v>
      </c>
      <c r="F27" s="81" t="s">
        <v>92</v>
      </c>
      <c r="G27" s="75">
        <v>5502</v>
      </c>
      <c r="H27" s="13">
        <v>490.19</v>
      </c>
      <c r="I27" s="76">
        <f t="shared" si="0"/>
        <v>47.154777589560197</v>
      </c>
      <c r="J27" s="76">
        <f t="shared" si="1"/>
        <v>0.46</v>
      </c>
      <c r="K27" s="14">
        <v>7.7</v>
      </c>
      <c r="L27" s="76">
        <f t="shared" si="2"/>
        <v>93.451888613178937</v>
      </c>
      <c r="M27" s="76">
        <f t="shared" si="3"/>
        <v>0.63</v>
      </c>
      <c r="N27" s="20">
        <v>42.75</v>
      </c>
      <c r="O27" s="76">
        <f t="shared" si="4"/>
        <v>49.424815119145435</v>
      </c>
      <c r="P27" s="76" t="str">
        <f t="shared" si="5"/>
        <v>Alta</v>
      </c>
      <c r="Q27" s="98">
        <v>12.99</v>
      </c>
      <c r="R27" s="76">
        <f t="shared" si="6"/>
        <v>65.902738960313016</v>
      </c>
      <c r="S27" s="76" t="str">
        <f t="shared" si="7"/>
        <v>Media</v>
      </c>
      <c r="T27" s="99">
        <v>828</v>
      </c>
      <c r="U27" s="76">
        <f t="shared" si="8"/>
        <v>94.600055741360094</v>
      </c>
      <c r="V27" s="76">
        <f t="shared" si="9"/>
        <v>0.69</v>
      </c>
      <c r="W27" s="77">
        <v>7.25</v>
      </c>
      <c r="X27" s="76">
        <f t="shared" si="10"/>
        <v>55.540261527873362</v>
      </c>
      <c r="Y27" s="76">
        <f t="shared" si="11"/>
        <v>0.44999999999999996</v>
      </c>
      <c r="Z27" s="77">
        <v>1.33</v>
      </c>
      <c r="AA27" s="76">
        <f t="shared" si="12"/>
        <v>80.091533180778029</v>
      </c>
      <c r="AB27" s="76">
        <f t="shared" si="13"/>
        <v>0.56000000000000005</v>
      </c>
      <c r="AC27" s="100">
        <v>19.809999999999999</v>
      </c>
      <c r="AD27" s="76">
        <f t="shared" si="14"/>
        <v>27.145488029465934</v>
      </c>
      <c r="AE27" s="76">
        <f t="shared" si="15"/>
        <v>6.9999999999999951E-2</v>
      </c>
      <c r="AF27" s="100">
        <v>30.96</v>
      </c>
      <c r="AG27" s="76">
        <f t="shared" si="16"/>
        <v>32.839742058753281</v>
      </c>
      <c r="AH27" s="76">
        <f t="shared" si="20"/>
        <v>6.9999999999999951E-2</v>
      </c>
      <c r="AI27" s="29"/>
      <c r="AJ27" s="76" t="str">
        <f t="shared" si="17"/>
        <v/>
      </c>
      <c r="AK27" s="76" t="str">
        <f t="shared" si="21"/>
        <v/>
      </c>
      <c r="AL27" s="101"/>
      <c r="AM27" s="76" t="str">
        <f t="shared" si="22"/>
        <v/>
      </c>
      <c r="AN27" s="76" t="str">
        <f t="shared" si="23"/>
        <v/>
      </c>
      <c r="AO27" s="63">
        <v>0.32643973130047549</v>
      </c>
      <c r="AP27" s="76">
        <f t="shared" si="18"/>
        <v>94.344676671072406</v>
      </c>
      <c r="AQ27" s="76">
        <f t="shared" si="19"/>
        <v>0.64</v>
      </c>
    </row>
    <row r="28" spans="1:43" x14ac:dyDescent="0.2">
      <c r="A28" s="74" t="s">
        <v>79</v>
      </c>
      <c r="B28" s="79" t="s">
        <v>90</v>
      </c>
      <c r="C28" s="23" t="s">
        <v>61</v>
      </c>
      <c r="D28" s="79" t="s">
        <v>91</v>
      </c>
      <c r="E28" s="75">
        <v>5501</v>
      </c>
      <c r="F28" s="81" t="s">
        <v>93</v>
      </c>
      <c r="G28" s="75">
        <v>5503</v>
      </c>
      <c r="H28" s="13">
        <v>89.65</v>
      </c>
      <c r="I28" s="76">
        <f t="shared" si="0"/>
        <v>5.2721835330530986</v>
      </c>
      <c r="J28" s="76">
        <f t="shared" si="1"/>
        <v>0.02</v>
      </c>
      <c r="K28" s="14">
        <v>11.94</v>
      </c>
      <c r="L28" s="76">
        <f t="shared" si="2"/>
        <v>87.606837606837615</v>
      </c>
      <c r="M28" s="76">
        <f t="shared" si="3"/>
        <v>0.31000000000000005</v>
      </c>
      <c r="N28" s="20">
        <v>36.11</v>
      </c>
      <c r="O28" s="76">
        <f t="shared" si="4"/>
        <v>40.331416050397145</v>
      </c>
      <c r="P28" s="76" t="str">
        <f t="shared" si="5"/>
        <v>Alta</v>
      </c>
      <c r="Q28" s="98">
        <v>20.61</v>
      </c>
      <c r="R28" s="76">
        <f t="shared" si="6"/>
        <v>44.605925097820013</v>
      </c>
      <c r="S28" s="76" t="str">
        <f t="shared" si="7"/>
        <v>Alta</v>
      </c>
      <c r="T28" s="99">
        <v>257</v>
      </c>
      <c r="U28" s="76">
        <f t="shared" si="8"/>
        <v>98.578595317725757</v>
      </c>
      <c r="V28" s="76">
        <f t="shared" si="9"/>
        <v>0.89</v>
      </c>
      <c r="W28" s="77">
        <v>7.56</v>
      </c>
      <c r="X28" s="76">
        <f t="shared" si="10"/>
        <v>53.40674466620785</v>
      </c>
      <c r="Y28" s="76">
        <f t="shared" si="11"/>
        <v>0.42000000000000004</v>
      </c>
      <c r="Z28" s="77">
        <v>2.13</v>
      </c>
      <c r="AA28" s="76">
        <f t="shared" si="12"/>
        <v>61.784897025171624</v>
      </c>
      <c r="AB28" s="76">
        <f t="shared" si="13"/>
        <v>0.31000000000000005</v>
      </c>
      <c r="AC28" s="100">
        <v>8.8699999999999992</v>
      </c>
      <c r="AD28" s="76">
        <f t="shared" si="14"/>
        <v>67.440147329650102</v>
      </c>
      <c r="AE28" s="76">
        <f t="shared" si="15"/>
        <v>0.6</v>
      </c>
      <c r="AF28" s="100">
        <v>18.22</v>
      </c>
      <c r="AG28" s="76">
        <f t="shared" si="16"/>
        <v>63.267255791736318</v>
      </c>
      <c r="AH28" s="76">
        <f t="shared" si="20"/>
        <v>0.62</v>
      </c>
      <c r="AI28" s="29"/>
      <c r="AJ28" s="76" t="str">
        <f t="shared" si="17"/>
        <v/>
      </c>
      <c r="AK28" s="76" t="str">
        <f t="shared" si="21"/>
        <v/>
      </c>
      <c r="AL28" s="101"/>
      <c r="AM28" s="76" t="str">
        <f t="shared" si="22"/>
        <v/>
      </c>
      <c r="AN28" s="76" t="str">
        <f t="shared" si="23"/>
        <v/>
      </c>
      <c r="AO28" s="63">
        <v>0.16004267804747935</v>
      </c>
      <c r="AP28" s="76">
        <f t="shared" si="18"/>
        <v>97.729964595743198</v>
      </c>
      <c r="AQ28" s="76">
        <f t="shared" si="19"/>
        <v>0.9</v>
      </c>
    </row>
    <row r="29" spans="1:43" x14ac:dyDescent="0.2">
      <c r="A29" s="74" t="s">
        <v>79</v>
      </c>
      <c r="B29" s="79" t="s">
        <v>90</v>
      </c>
      <c r="C29" s="23" t="s">
        <v>61</v>
      </c>
      <c r="D29" s="79" t="s">
        <v>91</v>
      </c>
      <c r="E29" s="75">
        <v>5501</v>
      </c>
      <c r="F29" s="81" t="s">
        <v>94</v>
      </c>
      <c r="G29" s="75">
        <v>5504</v>
      </c>
      <c r="H29" s="13">
        <v>485.32</v>
      </c>
      <c r="I29" s="76">
        <f t="shared" si="0"/>
        <v>46.645544471631425</v>
      </c>
      <c r="J29" s="76">
        <f t="shared" si="1"/>
        <v>0.44</v>
      </c>
      <c r="K29" s="14">
        <v>9.4</v>
      </c>
      <c r="L29" s="76">
        <f t="shared" si="2"/>
        <v>91.10835401157982</v>
      </c>
      <c r="M29" s="76">
        <f t="shared" si="3"/>
        <v>0.53</v>
      </c>
      <c r="N29" s="20">
        <v>59.89</v>
      </c>
      <c r="O29" s="76">
        <f t="shared" si="4"/>
        <v>72.897836209257733</v>
      </c>
      <c r="P29" s="76" t="str">
        <f t="shared" si="5"/>
        <v>Alta</v>
      </c>
      <c r="Q29" s="98">
        <v>10.1</v>
      </c>
      <c r="R29" s="76">
        <f t="shared" si="6"/>
        <v>73.979877026271652</v>
      </c>
      <c r="S29" s="76" t="str">
        <f t="shared" si="7"/>
        <v>Baja</v>
      </c>
      <c r="T29" s="99">
        <v>176</v>
      </c>
      <c r="U29" s="76">
        <f t="shared" si="8"/>
        <v>99.142976588628756</v>
      </c>
      <c r="V29" s="76">
        <f t="shared" si="9"/>
        <v>0.95</v>
      </c>
      <c r="W29" s="77">
        <v>4.21</v>
      </c>
      <c r="X29" s="76">
        <f t="shared" si="10"/>
        <v>76.462491397109417</v>
      </c>
      <c r="Y29" s="76">
        <f t="shared" si="11"/>
        <v>0.92</v>
      </c>
      <c r="Z29" s="77">
        <v>0.48</v>
      </c>
      <c r="AA29" s="76">
        <f t="shared" si="12"/>
        <v>99.542334096109826</v>
      </c>
      <c r="AB29" s="76">
        <f t="shared" si="13"/>
        <v>0.99</v>
      </c>
      <c r="AC29" s="100">
        <v>5.99</v>
      </c>
      <c r="AD29" s="76">
        <f t="shared" si="14"/>
        <v>78.047882136279924</v>
      </c>
      <c r="AE29" s="76">
        <f t="shared" si="15"/>
        <v>0.77</v>
      </c>
      <c r="AF29" s="100">
        <v>15.64</v>
      </c>
      <c r="AG29" s="76">
        <f t="shared" si="16"/>
        <v>69.429185574396939</v>
      </c>
      <c r="AH29" s="76">
        <f t="shared" si="20"/>
        <v>0.78</v>
      </c>
      <c r="AI29" s="29"/>
      <c r="AJ29" s="76" t="str">
        <f t="shared" si="17"/>
        <v/>
      </c>
      <c r="AK29" s="76" t="str">
        <f t="shared" si="21"/>
        <v/>
      </c>
      <c r="AL29" s="101"/>
      <c r="AM29" s="76" t="str">
        <f t="shared" si="22"/>
        <v/>
      </c>
      <c r="AN29" s="76" t="str">
        <f t="shared" si="23"/>
        <v/>
      </c>
      <c r="AO29" s="63">
        <v>0.23526446246271479</v>
      </c>
      <c r="AP29" s="76">
        <f t="shared" si="18"/>
        <v>96.199604571482965</v>
      </c>
      <c r="AQ29" s="76">
        <f t="shared" si="19"/>
        <v>0.75</v>
      </c>
    </row>
    <row r="30" spans="1:43" x14ac:dyDescent="0.2">
      <c r="A30" s="74" t="s">
        <v>79</v>
      </c>
      <c r="B30" s="74" t="s">
        <v>96</v>
      </c>
      <c r="C30" s="23" t="s">
        <v>61</v>
      </c>
      <c r="D30" s="74" t="s">
        <v>97</v>
      </c>
      <c r="E30" s="75">
        <v>5601</v>
      </c>
      <c r="F30" s="80" t="s">
        <v>96</v>
      </c>
      <c r="G30" s="75">
        <v>5601</v>
      </c>
      <c r="H30" s="13">
        <v>433.69</v>
      </c>
      <c r="I30" s="76">
        <f t="shared" si="0"/>
        <v>41.246836899010809</v>
      </c>
      <c r="J30" s="76">
        <f t="shared" si="1"/>
        <v>0.38</v>
      </c>
      <c r="K30" s="14">
        <v>6.9</v>
      </c>
      <c r="L30" s="76">
        <f t="shared" si="2"/>
        <v>94.554728425696169</v>
      </c>
      <c r="M30" s="76">
        <f t="shared" si="3"/>
        <v>0.71</v>
      </c>
      <c r="N30" s="20">
        <v>43.82</v>
      </c>
      <c r="O30" s="76">
        <f t="shared" si="4"/>
        <v>50.890167077512999</v>
      </c>
      <c r="P30" s="76" t="str">
        <f t="shared" si="5"/>
        <v>Alta</v>
      </c>
      <c r="Q30" s="98">
        <v>13.62</v>
      </c>
      <c r="R30" s="76">
        <f t="shared" si="6"/>
        <v>64.141978759083301</v>
      </c>
      <c r="S30" s="76" t="str">
        <f t="shared" si="7"/>
        <v>Media</v>
      </c>
      <c r="T30" s="99">
        <v>1381</v>
      </c>
      <c r="U30" s="76">
        <f t="shared" si="8"/>
        <v>90.746934225195091</v>
      </c>
      <c r="V30" s="76">
        <f t="shared" si="9"/>
        <v>0.52</v>
      </c>
      <c r="W30" s="77">
        <v>6.91</v>
      </c>
      <c r="X30" s="76">
        <f t="shared" si="10"/>
        <v>57.880247763248448</v>
      </c>
      <c r="Y30" s="76">
        <f t="shared" si="11"/>
        <v>0.52</v>
      </c>
      <c r="Z30" s="77">
        <v>1.2</v>
      </c>
      <c r="AA30" s="76">
        <f t="shared" si="12"/>
        <v>83.066361556064066</v>
      </c>
      <c r="AB30" s="76">
        <f t="shared" si="13"/>
        <v>0.65</v>
      </c>
      <c r="AC30" s="100">
        <v>7.71</v>
      </c>
      <c r="AD30" s="76">
        <f t="shared" si="14"/>
        <v>71.712707182320443</v>
      </c>
      <c r="AE30" s="76">
        <f t="shared" si="15"/>
        <v>0.71</v>
      </c>
      <c r="AF30" s="100">
        <v>17.93</v>
      </c>
      <c r="AG30" s="76">
        <f t="shared" si="16"/>
        <v>63.959875806066393</v>
      </c>
      <c r="AH30" s="76">
        <f t="shared" si="20"/>
        <v>0.65999999999999992</v>
      </c>
      <c r="AI30" s="29"/>
      <c r="AJ30" s="76" t="str">
        <f t="shared" si="17"/>
        <v/>
      </c>
      <c r="AK30" s="76" t="str">
        <f t="shared" si="21"/>
        <v/>
      </c>
      <c r="AL30" s="101"/>
      <c r="AM30" s="76" t="str">
        <f t="shared" si="22"/>
        <v/>
      </c>
      <c r="AN30" s="76" t="str">
        <f t="shared" si="23"/>
        <v/>
      </c>
      <c r="AO30" s="63">
        <v>0.44255229685693265</v>
      </c>
      <c r="AP30" s="76">
        <f t="shared" si="18"/>
        <v>91.982408479440579</v>
      </c>
      <c r="AQ30" s="76">
        <f t="shared" si="19"/>
        <v>0.5</v>
      </c>
    </row>
    <row r="31" spans="1:43" x14ac:dyDescent="0.2">
      <c r="A31" s="74" t="s">
        <v>79</v>
      </c>
      <c r="B31" s="74" t="s">
        <v>96</v>
      </c>
      <c r="C31" s="23" t="s">
        <v>61</v>
      </c>
      <c r="D31" s="74" t="s">
        <v>97</v>
      </c>
      <c r="E31" s="75">
        <v>5601</v>
      </c>
      <c r="F31" s="80" t="s">
        <v>98</v>
      </c>
      <c r="G31" s="75">
        <v>5603</v>
      </c>
      <c r="H31" s="13">
        <v>148.32</v>
      </c>
      <c r="I31" s="76">
        <f t="shared" si="0"/>
        <v>11.407030972248362</v>
      </c>
      <c r="J31" s="76">
        <f t="shared" si="1"/>
        <v>0.1</v>
      </c>
      <c r="K31" s="14">
        <v>3.95</v>
      </c>
      <c r="L31" s="76">
        <f t="shared" si="2"/>
        <v>98.62145023435346</v>
      </c>
      <c r="M31" s="76">
        <f t="shared" si="3"/>
        <v>0.96</v>
      </c>
      <c r="N31" s="20">
        <v>16.91</v>
      </c>
      <c r="O31" s="76">
        <f t="shared" si="4"/>
        <v>14.037250068474389</v>
      </c>
      <c r="P31" s="76" t="str">
        <f t="shared" si="5"/>
        <v>Alta</v>
      </c>
      <c r="Q31" s="98">
        <v>24.77</v>
      </c>
      <c r="R31" s="76">
        <f t="shared" si="6"/>
        <v>32.979318054779206</v>
      </c>
      <c r="S31" s="76" t="str">
        <f t="shared" si="7"/>
        <v>Alta</v>
      </c>
      <c r="T31" s="99">
        <v>444</v>
      </c>
      <c r="U31" s="76">
        <f t="shared" si="8"/>
        <v>97.275641025641022</v>
      </c>
      <c r="V31" s="76">
        <f t="shared" si="9"/>
        <v>0.82000000000000006</v>
      </c>
      <c r="W31" s="77">
        <v>8.52</v>
      </c>
      <c r="X31" s="76">
        <f t="shared" si="10"/>
        <v>46.799724707501724</v>
      </c>
      <c r="Y31" s="76">
        <f t="shared" si="11"/>
        <v>0.27</v>
      </c>
      <c r="Z31" s="77">
        <v>1.29</v>
      </c>
      <c r="AA31" s="76">
        <f t="shared" si="12"/>
        <v>81.006864988558348</v>
      </c>
      <c r="AB31" s="76">
        <f t="shared" si="13"/>
        <v>0.59000000000000008</v>
      </c>
      <c r="AC31" s="100">
        <v>13.26</v>
      </c>
      <c r="AD31" s="76">
        <f t="shared" si="14"/>
        <v>51.270718232044203</v>
      </c>
      <c r="AE31" s="76">
        <f t="shared" si="15"/>
        <v>0.33999999999999997</v>
      </c>
      <c r="AF31" s="100">
        <v>20.78</v>
      </c>
      <c r="AG31" s="76">
        <f t="shared" si="16"/>
        <v>57.153092906615711</v>
      </c>
      <c r="AH31" s="76">
        <f t="shared" si="20"/>
        <v>0.44999999999999996</v>
      </c>
      <c r="AI31" s="29"/>
      <c r="AJ31" s="76" t="str">
        <f t="shared" si="17"/>
        <v/>
      </c>
      <c r="AK31" s="76" t="str">
        <f t="shared" si="21"/>
        <v/>
      </c>
      <c r="AL31" s="101"/>
      <c r="AM31" s="76" t="str">
        <f t="shared" si="22"/>
        <v/>
      </c>
      <c r="AN31" s="76" t="str">
        <f t="shared" si="23"/>
        <v/>
      </c>
      <c r="AO31" s="63">
        <v>0.50602707039124528</v>
      </c>
      <c r="AP31" s="76">
        <f t="shared" si="18"/>
        <v>90.69103714703958</v>
      </c>
      <c r="AQ31" s="76">
        <f t="shared" si="19"/>
        <v>0.4</v>
      </c>
    </row>
    <row r="32" spans="1:43" x14ac:dyDescent="0.2">
      <c r="A32" s="74" t="s">
        <v>79</v>
      </c>
      <c r="B32" s="74" t="s">
        <v>96</v>
      </c>
      <c r="C32" s="23" t="s">
        <v>61</v>
      </c>
      <c r="D32" s="74" t="s">
        <v>97</v>
      </c>
      <c r="E32" s="75">
        <v>5601</v>
      </c>
      <c r="F32" s="80" t="s">
        <v>99</v>
      </c>
      <c r="G32" s="75">
        <v>5606</v>
      </c>
      <c r="H32" s="13">
        <v>395.22</v>
      </c>
      <c r="I32" s="76">
        <f t="shared" si="0"/>
        <v>37.2242089633394</v>
      </c>
      <c r="J32" s="76">
        <f t="shared" si="1"/>
        <v>0.32</v>
      </c>
      <c r="K32" s="14">
        <v>11.93</v>
      </c>
      <c r="L32" s="76">
        <f t="shared" si="2"/>
        <v>87.620623104494072</v>
      </c>
      <c r="M32" s="76">
        <f t="shared" si="3"/>
        <v>0.31999999999999995</v>
      </c>
      <c r="N32" s="20">
        <v>44.29</v>
      </c>
      <c r="O32" s="76">
        <f t="shared" si="4"/>
        <v>51.533826348945482</v>
      </c>
      <c r="P32" s="76" t="str">
        <f t="shared" si="5"/>
        <v>Alta</v>
      </c>
      <c r="Q32" s="98">
        <v>7.21</v>
      </c>
      <c r="R32" s="76">
        <f t="shared" si="6"/>
        <v>82.057015092230287</v>
      </c>
      <c r="S32" s="76" t="str">
        <f t="shared" si="7"/>
        <v>Nula</v>
      </c>
      <c r="T32" s="99">
        <v>64</v>
      </c>
      <c r="U32" s="76">
        <f t="shared" si="8"/>
        <v>99.923355629877364</v>
      </c>
      <c r="V32" s="76">
        <f t="shared" si="9"/>
        <v>0.99</v>
      </c>
      <c r="W32" s="77">
        <v>3.71</v>
      </c>
      <c r="X32" s="76">
        <f t="shared" si="10"/>
        <v>79.90364762560219</v>
      </c>
      <c r="Y32" s="76">
        <f t="shared" si="11"/>
        <v>0.95</v>
      </c>
      <c r="Z32" s="77">
        <v>1.04</v>
      </c>
      <c r="AA32" s="76">
        <f t="shared" si="12"/>
        <v>86.727688787185357</v>
      </c>
      <c r="AB32" s="76">
        <f t="shared" si="13"/>
        <v>0.78</v>
      </c>
      <c r="AC32" s="100">
        <v>5.41</v>
      </c>
      <c r="AD32" s="76">
        <f t="shared" si="14"/>
        <v>80.184162062615101</v>
      </c>
      <c r="AE32" s="76">
        <f t="shared" si="15"/>
        <v>0.82000000000000006</v>
      </c>
      <c r="AF32" s="100">
        <v>20.69</v>
      </c>
      <c r="AG32" s="76">
        <f t="shared" si="16"/>
        <v>57.368043945545729</v>
      </c>
      <c r="AH32" s="76">
        <f t="shared" si="20"/>
        <v>0.48</v>
      </c>
      <c r="AI32" s="29"/>
      <c r="AJ32" s="76" t="str">
        <f t="shared" si="17"/>
        <v/>
      </c>
      <c r="AK32" s="76" t="str">
        <f t="shared" si="21"/>
        <v/>
      </c>
      <c r="AL32" s="101"/>
      <c r="AM32" s="76" t="str">
        <f t="shared" si="22"/>
        <v/>
      </c>
      <c r="AN32" s="76" t="str">
        <f t="shared" si="23"/>
        <v/>
      </c>
      <c r="AO32" s="63">
        <v>0.21801691811284557</v>
      </c>
      <c r="AP32" s="76">
        <f t="shared" si="18"/>
        <v>96.550499629276217</v>
      </c>
      <c r="AQ32" s="76">
        <f t="shared" si="19"/>
        <v>0.78</v>
      </c>
    </row>
    <row r="33" spans="1:43" x14ac:dyDescent="0.2">
      <c r="A33" s="74" t="s">
        <v>79</v>
      </c>
      <c r="B33" s="79" t="s">
        <v>100</v>
      </c>
      <c r="C33" s="23" t="s">
        <v>61</v>
      </c>
      <c r="D33" s="79" t="s">
        <v>101</v>
      </c>
      <c r="E33" s="75">
        <v>5701</v>
      </c>
      <c r="F33" s="81" t="s">
        <v>101</v>
      </c>
      <c r="G33" s="75">
        <v>5701</v>
      </c>
      <c r="H33" s="13">
        <v>514.54999999999995</v>
      </c>
      <c r="I33" s="76">
        <f t="shared" si="0"/>
        <v>49.701988832423609</v>
      </c>
      <c r="J33" s="76">
        <f t="shared" si="1"/>
        <v>0.5</v>
      </c>
      <c r="K33" s="14">
        <v>9.6199999999999992</v>
      </c>
      <c r="L33" s="76">
        <f t="shared" si="2"/>
        <v>90.80507306313757</v>
      </c>
      <c r="M33" s="76">
        <f t="shared" si="3"/>
        <v>0.51</v>
      </c>
      <c r="N33" s="20">
        <v>24.17</v>
      </c>
      <c r="O33" s="76">
        <f t="shared" si="4"/>
        <v>23.979731580388933</v>
      </c>
      <c r="P33" s="76" t="str">
        <f t="shared" si="5"/>
        <v>Alta</v>
      </c>
      <c r="Q33" s="98">
        <v>16.28</v>
      </c>
      <c r="R33" s="76">
        <f t="shared" si="6"/>
        <v>56.707657909446617</v>
      </c>
      <c r="S33" s="76" t="str">
        <f t="shared" si="7"/>
        <v>Alta</v>
      </c>
      <c r="T33" s="99">
        <v>1385</v>
      </c>
      <c r="U33" s="76">
        <f t="shared" si="8"/>
        <v>90.719063545150505</v>
      </c>
      <c r="V33" s="76">
        <f t="shared" si="9"/>
        <v>0.51</v>
      </c>
      <c r="W33" s="77">
        <v>6.29</v>
      </c>
      <c r="X33" s="76">
        <f t="shared" si="10"/>
        <v>62.147281486579494</v>
      </c>
      <c r="Y33" s="76">
        <f t="shared" si="11"/>
        <v>0.66999999999999993</v>
      </c>
      <c r="Z33" s="77">
        <v>1.94</v>
      </c>
      <c r="AA33" s="76">
        <f t="shared" si="12"/>
        <v>66.132723112128147</v>
      </c>
      <c r="AB33" s="76">
        <f t="shared" si="13"/>
        <v>0.33999999999999997</v>
      </c>
      <c r="AC33" s="100">
        <v>14.22</v>
      </c>
      <c r="AD33" s="76">
        <f t="shared" si="14"/>
        <v>47.73480662983426</v>
      </c>
      <c r="AE33" s="76">
        <f t="shared" si="15"/>
        <v>0.28000000000000003</v>
      </c>
      <c r="AF33" s="100">
        <v>19.09</v>
      </c>
      <c r="AG33" s="76">
        <f t="shared" si="16"/>
        <v>61.189395748746115</v>
      </c>
      <c r="AH33" s="76">
        <f t="shared" si="20"/>
        <v>0.56000000000000005</v>
      </c>
      <c r="AI33" s="29"/>
      <c r="AJ33" s="76" t="str">
        <f t="shared" si="17"/>
        <v/>
      </c>
      <c r="AK33" s="76" t="str">
        <f t="shared" si="21"/>
        <v/>
      </c>
      <c r="AL33" s="101"/>
      <c r="AM33" s="76" t="str">
        <f t="shared" si="22"/>
        <v/>
      </c>
      <c r="AN33" s="76" t="str">
        <f t="shared" si="23"/>
        <v/>
      </c>
      <c r="AO33" s="63">
        <v>0.45981262327416178</v>
      </c>
      <c r="AP33" s="76">
        <f t="shared" si="18"/>
        <v>91.631253375105402</v>
      </c>
      <c r="AQ33" s="76">
        <f t="shared" si="19"/>
        <v>0.45999999999999996</v>
      </c>
    </row>
    <row r="34" spans="1:43" x14ac:dyDescent="0.2">
      <c r="A34" s="74" t="s">
        <v>79</v>
      </c>
      <c r="B34" s="74" t="s">
        <v>102</v>
      </c>
      <c r="C34" s="23" t="s">
        <v>80</v>
      </c>
      <c r="D34" s="74" t="s">
        <v>80</v>
      </c>
      <c r="E34" s="75">
        <v>5001</v>
      </c>
      <c r="F34" s="74" t="s">
        <v>103</v>
      </c>
      <c r="G34" s="75">
        <v>5801</v>
      </c>
      <c r="H34" s="13">
        <v>763.88</v>
      </c>
      <c r="I34" s="76">
        <f t="shared" si="0"/>
        <v>75.773260555869243</v>
      </c>
      <c r="J34" s="76">
        <f t="shared" si="1"/>
        <v>0.86</v>
      </c>
      <c r="K34" s="14">
        <v>5.43</v>
      </c>
      <c r="L34" s="76">
        <f t="shared" si="2"/>
        <v>96.581196581196593</v>
      </c>
      <c r="M34" s="76">
        <f t="shared" si="3"/>
        <v>0.85</v>
      </c>
      <c r="N34" s="20">
        <v>44.36</v>
      </c>
      <c r="O34" s="76">
        <f t="shared" si="4"/>
        <v>51.629690495754588</v>
      </c>
      <c r="P34" s="76" t="str">
        <f t="shared" si="5"/>
        <v>Alta</v>
      </c>
      <c r="Q34" s="98">
        <v>11.26</v>
      </c>
      <c r="R34" s="76">
        <f t="shared" si="6"/>
        <v>70.737842370039132</v>
      </c>
      <c r="S34" s="76" t="str">
        <f t="shared" si="7"/>
        <v>Baja</v>
      </c>
      <c r="T34" s="99">
        <v>1992</v>
      </c>
      <c r="U34" s="76">
        <f t="shared" si="8"/>
        <v>86.489687848383497</v>
      </c>
      <c r="V34" s="76">
        <f t="shared" si="9"/>
        <v>0.43000000000000005</v>
      </c>
      <c r="W34" s="77">
        <v>4.12</v>
      </c>
      <c r="X34" s="76">
        <f t="shared" si="10"/>
        <v>77.081899518238117</v>
      </c>
      <c r="Y34" s="76">
        <f t="shared" si="11"/>
        <v>0.92999999999999994</v>
      </c>
      <c r="Z34" s="77">
        <v>1.1000000000000001</v>
      </c>
      <c r="AA34" s="76">
        <f t="shared" si="12"/>
        <v>85.354691075514879</v>
      </c>
      <c r="AB34" s="76">
        <f t="shared" si="13"/>
        <v>0.73</v>
      </c>
      <c r="AC34" s="100">
        <v>7.97</v>
      </c>
      <c r="AD34" s="76">
        <f t="shared" si="14"/>
        <v>70.755064456721925</v>
      </c>
      <c r="AE34" s="76">
        <f t="shared" si="15"/>
        <v>0.66999999999999993</v>
      </c>
      <c r="AF34" s="100">
        <v>13.64</v>
      </c>
      <c r="AG34" s="76">
        <f t="shared" si="16"/>
        <v>74.205875328397411</v>
      </c>
      <c r="AH34" s="76">
        <f t="shared" si="20"/>
        <v>0.86</v>
      </c>
      <c r="AI34" s="29">
        <v>56.06</v>
      </c>
      <c r="AJ34" s="76">
        <f t="shared" si="17"/>
        <v>59.797333333333334</v>
      </c>
      <c r="AK34" s="76" t="str">
        <f t="shared" si="21"/>
        <v>Alta</v>
      </c>
      <c r="AL34" s="101">
        <v>41.35</v>
      </c>
      <c r="AM34" s="76">
        <f t="shared" si="22"/>
        <v>44.859642726941296</v>
      </c>
      <c r="AN34" s="76">
        <f t="shared" si="23"/>
        <v>0.31000000000000005</v>
      </c>
      <c r="AO34" s="63">
        <v>0.54104293874335241</v>
      </c>
      <c r="AP34" s="76">
        <f t="shared" si="18"/>
        <v>89.978651957597421</v>
      </c>
      <c r="AQ34" s="76">
        <f t="shared" si="19"/>
        <v>0.38</v>
      </c>
    </row>
    <row r="35" spans="1:43" x14ac:dyDescent="0.2">
      <c r="A35" s="74" t="s">
        <v>79</v>
      </c>
      <c r="B35" s="74" t="s">
        <v>102</v>
      </c>
      <c r="C35" s="23" t="s">
        <v>80</v>
      </c>
      <c r="D35" s="74" t="s">
        <v>80</v>
      </c>
      <c r="E35" s="75">
        <v>5001</v>
      </c>
      <c r="F35" s="74" t="s">
        <v>104</v>
      </c>
      <c r="G35" s="75">
        <v>5802</v>
      </c>
      <c r="H35" s="13">
        <v>435.75</v>
      </c>
      <c r="I35" s="76">
        <f t="shared" si="0"/>
        <v>41.462241462241458</v>
      </c>
      <c r="J35" s="76">
        <f t="shared" si="1"/>
        <v>0.38</v>
      </c>
      <c r="K35" s="14">
        <v>6.62</v>
      </c>
      <c r="L35" s="76">
        <f t="shared" si="2"/>
        <v>94.940722360077203</v>
      </c>
      <c r="M35" s="76">
        <f t="shared" si="3"/>
        <v>0.73</v>
      </c>
      <c r="N35" s="20">
        <v>68.87</v>
      </c>
      <c r="O35" s="76">
        <f t="shared" si="4"/>
        <v>85.195836757052859</v>
      </c>
      <c r="P35" s="76" t="str">
        <f t="shared" si="5"/>
        <v>Alta</v>
      </c>
      <c r="Q35" s="98">
        <v>16.47</v>
      </c>
      <c r="R35" s="76">
        <f t="shared" si="6"/>
        <v>56.17663499161543</v>
      </c>
      <c r="S35" s="76" t="str">
        <f t="shared" si="7"/>
        <v>Alta</v>
      </c>
      <c r="T35" s="99">
        <v>600</v>
      </c>
      <c r="U35" s="76">
        <f t="shared" si="8"/>
        <v>96.188684503901897</v>
      </c>
      <c r="V35" s="76">
        <f t="shared" si="9"/>
        <v>0.76</v>
      </c>
      <c r="W35" s="77">
        <v>6.51</v>
      </c>
      <c r="X35" s="76">
        <f t="shared" si="10"/>
        <v>60.633172746042668</v>
      </c>
      <c r="Y35" s="76">
        <f t="shared" si="11"/>
        <v>0.58000000000000007</v>
      </c>
      <c r="Z35" s="77">
        <v>1.17</v>
      </c>
      <c r="AA35" s="76">
        <f t="shared" si="12"/>
        <v>83.752860411899306</v>
      </c>
      <c r="AB35" s="76">
        <f t="shared" si="13"/>
        <v>0.66999999999999993</v>
      </c>
      <c r="AC35" s="100">
        <v>10.91</v>
      </c>
      <c r="AD35" s="76">
        <f t="shared" si="14"/>
        <v>59.926335174953962</v>
      </c>
      <c r="AE35" s="76">
        <f t="shared" si="15"/>
        <v>0.43000000000000005</v>
      </c>
      <c r="AF35" s="100">
        <v>23.44</v>
      </c>
      <c r="AG35" s="76">
        <f t="shared" si="16"/>
        <v>50.800095533795073</v>
      </c>
      <c r="AH35" s="76">
        <f t="shared" si="20"/>
        <v>0.30000000000000004</v>
      </c>
      <c r="AI35" s="29"/>
      <c r="AJ35" s="76" t="str">
        <f t="shared" si="17"/>
        <v/>
      </c>
      <c r="AK35" s="76" t="str">
        <f t="shared" si="21"/>
        <v/>
      </c>
      <c r="AL35" s="101"/>
      <c r="AM35" s="76" t="str">
        <f t="shared" si="22"/>
        <v/>
      </c>
      <c r="AN35" s="76" t="str">
        <f t="shared" si="23"/>
        <v/>
      </c>
      <c r="AO35" s="63">
        <v>0.23852116875372689</v>
      </c>
      <c r="AP35" s="76">
        <f t="shared" si="18"/>
        <v>96.133348058728501</v>
      </c>
      <c r="AQ35" s="76">
        <f t="shared" si="19"/>
        <v>0.74</v>
      </c>
    </row>
    <row r="36" spans="1:43" x14ac:dyDescent="0.2">
      <c r="A36" s="74" t="s">
        <v>79</v>
      </c>
      <c r="B36" s="74" t="s">
        <v>102</v>
      </c>
      <c r="C36" s="23" t="s">
        <v>80</v>
      </c>
      <c r="D36" s="74" t="s">
        <v>80</v>
      </c>
      <c r="E36" s="75">
        <v>5001</v>
      </c>
      <c r="F36" s="74" t="s">
        <v>105</v>
      </c>
      <c r="G36" s="75">
        <v>5803</v>
      </c>
      <c r="H36" s="13">
        <v>130.24</v>
      </c>
      <c r="I36" s="76">
        <f t="shared" si="0"/>
        <v>9.5164899512725611</v>
      </c>
      <c r="J36" s="76">
        <f t="shared" si="1"/>
        <v>7.0000000000000007E-2</v>
      </c>
      <c r="K36" s="14">
        <v>12.5</v>
      </c>
      <c r="L36" s="76">
        <f t="shared" si="2"/>
        <v>86.834849738075548</v>
      </c>
      <c r="M36" s="76">
        <f t="shared" si="3"/>
        <v>0.27</v>
      </c>
      <c r="N36" s="20">
        <v>6.66</v>
      </c>
      <c r="O36" s="76">
        <f t="shared" si="4"/>
        <v>0</v>
      </c>
      <c r="P36" s="76" t="str">
        <f t="shared" si="5"/>
        <v>Alta</v>
      </c>
      <c r="Q36" s="98">
        <v>26.98</v>
      </c>
      <c r="R36" s="76">
        <f t="shared" si="6"/>
        <v>26.802683063163776</v>
      </c>
      <c r="S36" s="76" t="str">
        <f t="shared" si="7"/>
        <v>Alta</v>
      </c>
      <c r="T36" s="99">
        <v>309</v>
      </c>
      <c r="U36" s="76">
        <f t="shared" si="8"/>
        <v>98.216276477146039</v>
      </c>
      <c r="V36" s="76">
        <f t="shared" si="9"/>
        <v>0.87</v>
      </c>
      <c r="W36" s="77">
        <v>6.46</v>
      </c>
      <c r="X36" s="76">
        <f t="shared" si="10"/>
        <v>60.977288368891941</v>
      </c>
      <c r="Y36" s="76">
        <f t="shared" si="11"/>
        <v>0.61</v>
      </c>
      <c r="Z36" s="77">
        <v>1.27</v>
      </c>
      <c r="AA36" s="76">
        <f t="shared" si="12"/>
        <v>81.464530892448508</v>
      </c>
      <c r="AB36" s="76">
        <f t="shared" si="13"/>
        <v>0.62</v>
      </c>
      <c r="AC36" s="100">
        <v>18.86</v>
      </c>
      <c r="AD36" s="76">
        <f t="shared" si="14"/>
        <v>30.644567219152854</v>
      </c>
      <c r="AE36" s="76">
        <f t="shared" si="15"/>
        <v>8.9999999999999969E-2</v>
      </c>
      <c r="AF36" s="100">
        <v>26.09</v>
      </c>
      <c r="AG36" s="76">
        <f t="shared" si="16"/>
        <v>44.470981609744442</v>
      </c>
      <c r="AH36" s="76">
        <f t="shared" si="20"/>
        <v>0.24</v>
      </c>
      <c r="AI36" s="29"/>
      <c r="AJ36" s="76" t="str">
        <f t="shared" si="17"/>
        <v/>
      </c>
      <c r="AK36" s="76" t="str">
        <f t="shared" si="21"/>
        <v/>
      </c>
      <c r="AL36" s="101"/>
      <c r="AM36" s="76" t="str">
        <f t="shared" si="22"/>
        <v/>
      </c>
      <c r="AN36" s="76" t="str">
        <f t="shared" si="23"/>
        <v/>
      </c>
      <c r="AO36" s="63">
        <v>0.21476510067114091</v>
      </c>
      <c r="AP36" s="76">
        <f t="shared" si="18"/>
        <v>96.616656680158002</v>
      </c>
      <c r="AQ36" s="76">
        <f t="shared" si="19"/>
        <v>0.8</v>
      </c>
    </row>
    <row r="37" spans="1:43" x14ac:dyDescent="0.2">
      <c r="A37" s="74" t="s">
        <v>79</v>
      </c>
      <c r="B37" s="74" t="s">
        <v>102</v>
      </c>
      <c r="C37" s="23" t="s">
        <v>80</v>
      </c>
      <c r="D37" s="74" t="s">
        <v>80</v>
      </c>
      <c r="E37" s="75">
        <v>5001</v>
      </c>
      <c r="F37" s="74" t="s">
        <v>106</v>
      </c>
      <c r="G37" s="75">
        <v>5804</v>
      </c>
      <c r="H37" s="13">
        <v>596.26</v>
      </c>
      <c r="I37" s="76">
        <f t="shared" si="0"/>
        <v>58.246021289499545</v>
      </c>
      <c r="J37" s="76">
        <f t="shared" si="1"/>
        <v>0.61</v>
      </c>
      <c r="K37" s="14">
        <v>4.01</v>
      </c>
      <c r="L37" s="76">
        <f t="shared" si="2"/>
        <v>98.538737248414662</v>
      </c>
      <c r="M37" s="76">
        <f t="shared" si="3"/>
        <v>0.95</v>
      </c>
      <c r="N37" s="20">
        <v>39.799999999999997</v>
      </c>
      <c r="O37" s="76">
        <f t="shared" si="4"/>
        <v>45.384826075047926</v>
      </c>
      <c r="P37" s="76" t="str">
        <f t="shared" si="5"/>
        <v>Alta</v>
      </c>
      <c r="Q37" s="98">
        <v>10.66</v>
      </c>
      <c r="R37" s="76">
        <f t="shared" si="6"/>
        <v>72.414756847400781</v>
      </c>
      <c r="S37" s="76" t="str">
        <f t="shared" si="7"/>
        <v>Baja</v>
      </c>
      <c r="T37" s="99">
        <v>1605</v>
      </c>
      <c r="U37" s="76">
        <f t="shared" si="8"/>
        <v>89.186176142697889</v>
      </c>
      <c r="V37" s="76">
        <f t="shared" si="9"/>
        <v>0.48</v>
      </c>
      <c r="W37" s="77">
        <v>4.4800000000000004</v>
      </c>
      <c r="X37" s="76">
        <f t="shared" si="10"/>
        <v>74.604267033723332</v>
      </c>
      <c r="Y37" s="76">
        <f t="shared" si="11"/>
        <v>0.9</v>
      </c>
      <c r="Z37" s="77">
        <v>0.96</v>
      </c>
      <c r="AA37" s="76">
        <f t="shared" si="12"/>
        <v>88.558352402745996</v>
      </c>
      <c r="AB37" s="76">
        <f t="shared" si="13"/>
        <v>0.84</v>
      </c>
      <c r="AC37" s="100">
        <v>10.82</v>
      </c>
      <c r="AD37" s="76">
        <f t="shared" si="14"/>
        <v>60.257826887661146</v>
      </c>
      <c r="AE37" s="76">
        <f t="shared" si="15"/>
        <v>0.43999999999999995</v>
      </c>
      <c r="AF37" s="100">
        <v>18.809999999999999</v>
      </c>
      <c r="AG37" s="76">
        <f t="shared" si="16"/>
        <v>61.858132314306182</v>
      </c>
      <c r="AH37" s="76">
        <f t="shared" si="20"/>
        <v>0.61</v>
      </c>
      <c r="AI37" s="29">
        <v>78.569999999999993</v>
      </c>
      <c r="AJ37" s="76">
        <f t="shared" si="17"/>
        <v>83.807999999999993</v>
      </c>
      <c r="AK37" s="76" t="str">
        <f t="shared" si="21"/>
        <v>Alta</v>
      </c>
      <c r="AL37" s="101">
        <v>23.57</v>
      </c>
      <c r="AM37" s="76">
        <f t="shared" si="22"/>
        <v>77.269413051403561</v>
      </c>
      <c r="AN37" s="76">
        <f t="shared" si="23"/>
        <v>0.8</v>
      </c>
      <c r="AO37" s="63">
        <v>0.45563352448564121</v>
      </c>
      <c r="AP37" s="76">
        <f t="shared" si="18"/>
        <v>91.716275629936291</v>
      </c>
      <c r="AQ37" s="76">
        <f t="shared" si="19"/>
        <v>0.48</v>
      </c>
    </row>
    <row r="38" spans="1:43" x14ac:dyDescent="0.2">
      <c r="A38" s="74" t="s">
        <v>107</v>
      </c>
      <c r="B38" s="74" t="s">
        <v>108</v>
      </c>
      <c r="C38" s="23" t="s">
        <v>61</v>
      </c>
      <c r="D38" s="74" t="s">
        <v>109</v>
      </c>
      <c r="E38" s="75">
        <v>6001</v>
      </c>
      <c r="F38" s="74" t="s">
        <v>110</v>
      </c>
      <c r="G38" s="75">
        <v>6101</v>
      </c>
      <c r="H38" s="13">
        <v>614.47</v>
      </c>
      <c r="I38" s="76">
        <f t="shared" si="0"/>
        <v>60.150155802329714</v>
      </c>
      <c r="J38" s="76">
        <f t="shared" si="1"/>
        <v>0.66</v>
      </c>
      <c r="K38" s="14">
        <v>11.33</v>
      </c>
      <c r="L38" s="76">
        <f t="shared" si="2"/>
        <v>88.44775296388201</v>
      </c>
      <c r="M38" s="76">
        <f t="shared" si="3"/>
        <v>0.39</v>
      </c>
      <c r="N38" s="20">
        <v>49.05</v>
      </c>
      <c r="O38" s="76">
        <f t="shared" si="4"/>
        <v>58.05258833196384</v>
      </c>
      <c r="P38" s="76" t="str">
        <f t="shared" si="5"/>
        <v>Alta</v>
      </c>
      <c r="Q38" s="98">
        <v>9.68</v>
      </c>
      <c r="R38" s="76">
        <f t="shared" si="6"/>
        <v>75.153717160424819</v>
      </c>
      <c r="S38" s="76" t="str">
        <f t="shared" si="7"/>
        <v>Nula</v>
      </c>
      <c r="T38" s="99">
        <v>2920</v>
      </c>
      <c r="U38" s="76">
        <f t="shared" si="8"/>
        <v>80.023690078037902</v>
      </c>
      <c r="V38" s="76">
        <f t="shared" si="9"/>
        <v>0.33999999999999997</v>
      </c>
      <c r="W38" s="77">
        <v>5.16</v>
      </c>
      <c r="X38" s="76">
        <f t="shared" si="10"/>
        <v>69.924294562973159</v>
      </c>
      <c r="Y38" s="76">
        <f t="shared" si="11"/>
        <v>0.84</v>
      </c>
      <c r="Z38" s="77">
        <v>1.27</v>
      </c>
      <c r="AA38" s="76">
        <f t="shared" si="12"/>
        <v>81.464530892448508</v>
      </c>
      <c r="AB38" s="76">
        <f t="shared" si="13"/>
        <v>0.62</v>
      </c>
      <c r="AC38" s="100">
        <v>13.16</v>
      </c>
      <c r="AD38" s="76">
        <f t="shared" si="14"/>
        <v>51.639042357274406</v>
      </c>
      <c r="AE38" s="76">
        <f t="shared" si="15"/>
        <v>0.33999999999999997</v>
      </c>
      <c r="AF38" s="100">
        <v>22.47</v>
      </c>
      <c r="AG38" s="76">
        <f t="shared" si="16"/>
        <v>53.116790064485308</v>
      </c>
      <c r="AH38" s="76">
        <f t="shared" si="20"/>
        <v>0.36</v>
      </c>
      <c r="AI38" s="29">
        <v>57.77</v>
      </c>
      <c r="AJ38" s="76">
        <f t="shared" si="17"/>
        <v>61.621333333333332</v>
      </c>
      <c r="AK38" s="76" t="str">
        <f t="shared" si="21"/>
        <v>Alta</v>
      </c>
      <c r="AL38" s="101">
        <v>40.950000000000003</v>
      </c>
      <c r="AM38" s="76">
        <f t="shared" si="22"/>
        <v>45.588771418155297</v>
      </c>
      <c r="AN38" s="76">
        <f t="shared" si="23"/>
        <v>0.31999999999999995</v>
      </c>
      <c r="AO38" s="63">
        <v>0.49200349388184189</v>
      </c>
      <c r="AP38" s="76">
        <f t="shared" si="18"/>
        <v>90.976341744025433</v>
      </c>
      <c r="AQ38" s="76">
        <f t="shared" si="19"/>
        <v>0.41000000000000003</v>
      </c>
    </row>
    <row r="39" spans="1:43" x14ac:dyDescent="0.2">
      <c r="A39" s="74" t="s">
        <v>107</v>
      </c>
      <c r="B39" s="74" t="s">
        <v>108</v>
      </c>
      <c r="C39" s="23" t="s">
        <v>61</v>
      </c>
      <c r="D39" s="74" t="s">
        <v>109</v>
      </c>
      <c r="E39" s="75">
        <v>6001</v>
      </c>
      <c r="F39" s="74" t="s">
        <v>111</v>
      </c>
      <c r="G39" s="75">
        <v>6108</v>
      </c>
      <c r="H39" s="13">
        <v>521.45000000000005</v>
      </c>
      <c r="I39" s="76">
        <f t="shared" si="0"/>
        <v>50.423489553924334</v>
      </c>
      <c r="J39" s="76">
        <f t="shared" si="1"/>
        <v>0.5</v>
      </c>
      <c r="K39" s="14">
        <v>8.56</v>
      </c>
      <c r="L39" s="76">
        <f t="shared" si="2"/>
        <v>92.266335814722908</v>
      </c>
      <c r="M39" s="76">
        <f t="shared" si="3"/>
        <v>0.56000000000000005</v>
      </c>
      <c r="N39" s="20">
        <v>51.15</v>
      </c>
      <c r="O39" s="76">
        <f t="shared" si="4"/>
        <v>60.928512736236627</v>
      </c>
      <c r="P39" s="76" t="str">
        <f t="shared" si="5"/>
        <v>Alta</v>
      </c>
      <c r="Q39" s="98">
        <v>11.45</v>
      </c>
      <c r="R39" s="76">
        <f t="shared" si="6"/>
        <v>70.206819452207938</v>
      </c>
      <c r="S39" s="76" t="str">
        <f t="shared" si="7"/>
        <v>Baja</v>
      </c>
      <c r="T39" s="99">
        <v>532</v>
      </c>
      <c r="U39" s="76">
        <f t="shared" si="8"/>
        <v>96.662486064659973</v>
      </c>
      <c r="V39" s="76">
        <f t="shared" si="9"/>
        <v>0.78</v>
      </c>
      <c r="W39" s="77">
        <v>4.09</v>
      </c>
      <c r="X39" s="76">
        <f t="shared" si="10"/>
        <v>77.288368891947684</v>
      </c>
      <c r="Y39" s="76">
        <f t="shared" si="11"/>
        <v>0.94</v>
      </c>
      <c r="Z39" s="77">
        <v>0.66</v>
      </c>
      <c r="AA39" s="76">
        <f t="shared" si="12"/>
        <v>95.42334096109839</v>
      </c>
      <c r="AB39" s="76">
        <f t="shared" si="13"/>
        <v>0.96</v>
      </c>
      <c r="AC39" s="100">
        <v>5.81</v>
      </c>
      <c r="AD39" s="76">
        <f t="shared" si="14"/>
        <v>78.710865561694291</v>
      </c>
      <c r="AE39" s="76">
        <f t="shared" si="15"/>
        <v>0.79</v>
      </c>
      <c r="AF39" s="100">
        <v>18.21</v>
      </c>
      <c r="AG39" s="76">
        <f t="shared" si="16"/>
        <v>63.291139240506325</v>
      </c>
      <c r="AH39" s="76">
        <f t="shared" si="20"/>
        <v>0.63</v>
      </c>
      <c r="AI39" s="29">
        <v>25</v>
      </c>
      <c r="AJ39" s="76">
        <f t="shared" si="17"/>
        <v>26.666666666666668</v>
      </c>
      <c r="AK39" s="76" t="str">
        <f t="shared" si="21"/>
        <v>Alta</v>
      </c>
      <c r="AL39" s="101">
        <v>42.71</v>
      </c>
      <c r="AM39" s="76">
        <f t="shared" si="22"/>
        <v>42.380605176813695</v>
      </c>
      <c r="AN39" s="76">
        <f t="shared" si="23"/>
        <v>0.27</v>
      </c>
      <c r="AO39" s="63">
        <v>0.3078871901335351</v>
      </c>
      <c r="AP39" s="76">
        <f t="shared" si="18"/>
        <v>94.722121417578279</v>
      </c>
      <c r="AQ39" s="76">
        <f t="shared" si="19"/>
        <v>0.69</v>
      </c>
    </row>
    <row r="40" spans="1:43" x14ac:dyDescent="0.2">
      <c r="A40" s="74" t="s">
        <v>107</v>
      </c>
      <c r="B40" s="79" t="s">
        <v>108</v>
      </c>
      <c r="C40" s="23" t="s">
        <v>61</v>
      </c>
      <c r="D40" s="79" t="s">
        <v>112</v>
      </c>
      <c r="E40" s="75">
        <v>6115</v>
      </c>
      <c r="F40" s="79" t="s">
        <v>112</v>
      </c>
      <c r="G40" s="75">
        <v>6115</v>
      </c>
      <c r="H40" s="13">
        <v>278.22000000000003</v>
      </c>
      <c r="I40" s="76">
        <f t="shared" si="0"/>
        <v>24.990066294414124</v>
      </c>
      <c r="J40" s="76">
        <f t="shared" si="1"/>
        <v>0.22</v>
      </c>
      <c r="K40" s="14">
        <v>9.56</v>
      </c>
      <c r="L40" s="76">
        <f t="shared" si="2"/>
        <v>90.887786049076368</v>
      </c>
      <c r="M40" s="76">
        <f t="shared" si="3"/>
        <v>0.52</v>
      </c>
      <c r="N40" s="20">
        <v>60.83</v>
      </c>
      <c r="O40" s="76">
        <f t="shared" si="4"/>
        <v>74.185154752122699</v>
      </c>
      <c r="P40" s="76" t="str">
        <f t="shared" si="5"/>
        <v>Alta</v>
      </c>
      <c r="Q40" s="98">
        <v>20.28</v>
      </c>
      <c r="R40" s="76">
        <f t="shared" si="6"/>
        <v>45.528228060368917</v>
      </c>
      <c r="S40" s="76" t="str">
        <f t="shared" si="7"/>
        <v>Alta</v>
      </c>
      <c r="T40" s="99">
        <v>770</v>
      </c>
      <c r="U40" s="76">
        <f t="shared" si="8"/>
        <v>95.004180602006684</v>
      </c>
      <c r="V40" s="76">
        <f t="shared" si="9"/>
        <v>0.73</v>
      </c>
      <c r="W40" s="77">
        <v>7.05</v>
      </c>
      <c r="X40" s="76">
        <f t="shared" si="10"/>
        <v>56.916724019270468</v>
      </c>
      <c r="Y40" s="76">
        <f t="shared" si="11"/>
        <v>0.5</v>
      </c>
      <c r="Z40" s="77">
        <v>1.06</v>
      </c>
      <c r="AA40" s="76">
        <f t="shared" si="12"/>
        <v>86.270022883295198</v>
      </c>
      <c r="AB40" s="76">
        <f t="shared" si="13"/>
        <v>0.76</v>
      </c>
      <c r="AC40" s="100">
        <v>15.68</v>
      </c>
      <c r="AD40" s="76">
        <f t="shared" si="14"/>
        <v>42.357274401473298</v>
      </c>
      <c r="AE40" s="76">
        <f t="shared" si="15"/>
        <v>0.18000000000000005</v>
      </c>
      <c r="AF40" s="100">
        <v>28.18</v>
      </c>
      <c r="AG40" s="76">
        <f t="shared" si="16"/>
        <v>39.479340816813945</v>
      </c>
      <c r="AH40" s="76">
        <f t="shared" si="20"/>
        <v>0.13</v>
      </c>
      <c r="AI40" s="29"/>
      <c r="AJ40" s="76" t="str">
        <f t="shared" si="17"/>
        <v/>
      </c>
      <c r="AK40" s="76" t="str">
        <f t="shared" si="21"/>
        <v/>
      </c>
      <c r="AL40" s="101"/>
      <c r="AM40" s="76" t="str">
        <f t="shared" si="22"/>
        <v/>
      </c>
      <c r="AN40" s="76" t="str">
        <f t="shared" si="23"/>
        <v/>
      </c>
      <c r="AO40" s="63">
        <v>0.20420304535880246</v>
      </c>
      <c r="AP40" s="76">
        <f t="shared" si="18"/>
        <v>96.83153787913092</v>
      </c>
      <c r="AQ40" s="76">
        <f t="shared" si="19"/>
        <v>0.82000000000000006</v>
      </c>
    </row>
    <row r="41" spans="1:43" x14ac:dyDescent="0.2">
      <c r="A41" s="74" t="s">
        <v>107</v>
      </c>
      <c r="B41" s="79" t="s">
        <v>113</v>
      </c>
      <c r="C41" s="23" t="s">
        <v>61</v>
      </c>
      <c r="D41" s="79" t="s">
        <v>114</v>
      </c>
      <c r="E41" s="75">
        <v>6301</v>
      </c>
      <c r="F41" s="81" t="s">
        <v>114</v>
      </c>
      <c r="G41" s="75">
        <v>6301</v>
      </c>
      <c r="H41" s="13">
        <v>379.99</v>
      </c>
      <c r="I41" s="76">
        <f t="shared" si="0"/>
        <v>35.631679109939981</v>
      </c>
      <c r="J41" s="76">
        <f t="shared" si="1"/>
        <v>0.31</v>
      </c>
      <c r="K41" s="14">
        <v>13.19</v>
      </c>
      <c r="L41" s="76">
        <f t="shared" si="2"/>
        <v>85.883650399779441</v>
      </c>
      <c r="M41" s="76">
        <f t="shared" si="3"/>
        <v>0.24</v>
      </c>
      <c r="N41" s="20">
        <v>36.65</v>
      </c>
      <c r="O41" s="76">
        <f t="shared" si="4"/>
        <v>41.07093946863872</v>
      </c>
      <c r="P41" s="76" t="str">
        <f t="shared" si="5"/>
        <v>Alta</v>
      </c>
      <c r="Q41" s="98">
        <v>15.12</v>
      </c>
      <c r="R41" s="76">
        <f t="shared" si="6"/>
        <v>59.949692565679165</v>
      </c>
      <c r="S41" s="76" t="str">
        <f t="shared" si="7"/>
        <v>Media</v>
      </c>
      <c r="T41" s="99">
        <v>784</v>
      </c>
      <c r="U41" s="76">
        <f t="shared" si="8"/>
        <v>94.906633221850612</v>
      </c>
      <c r="V41" s="76">
        <f t="shared" si="9"/>
        <v>0.72</v>
      </c>
      <c r="W41" s="77">
        <v>6.24</v>
      </c>
      <c r="X41" s="76">
        <f t="shared" si="10"/>
        <v>62.49139710942876</v>
      </c>
      <c r="Y41" s="76">
        <f t="shared" si="11"/>
        <v>0.67999999999999994</v>
      </c>
      <c r="Z41" s="77">
        <v>1.06</v>
      </c>
      <c r="AA41" s="76">
        <f t="shared" si="12"/>
        <v>86.270022883295198</v>
      </c>
      <c r="AB41" s="76">
        <f t="shared" si="13"/>
        <v>0.76</v>
      </c>
      <c r="AC41" s="100">
        <v>10.68</v>
      </c>
      <c r="AD41" s="76">
        <f t="shared" si="14"/>
        <v>60.773480662983431</v>
      </c>
      <c r="AE41" s="76">
        <f t="shared" si="15"/>
        <v>0.44999999999999996</v>
      </c>
      <c r="AF41" s="100">
        <v>17.45</v>
      </c>
      <c r="AG41" s="76">
        <f t="shared" si="16"/>
        <v>65.10628134702651</v>
      </c>
      <c r="AH41" s="76">
        <f t="shared" si="20"/>
        <v>0.69</v>
      </c>
      <c r="AI41" s="29"/>
      <c r="AJ41" s="76" t="str">
        <f t="shared" si="17"/>
        <v/>
      </c>
      <c r="AK41" s="76" t="str">
        <f t="shared" si="21"/>
        <v/>
      </c>
      <c r="AL41" s="101"/>
      <c r="AM41" s="76" t="str">
        <f t="shared" si="22"/>
        <v/>
      </c>
      <c r="AN41" s="76" t="str">
        <f t="shared" si="23"/>
        <v/>
      </c>
      <c r="AO41" s="63">
        <v>0.36422764227642274</v>
      </c>
      <c r="AP41" s="76">
        <f t="shared" si="18"/>
        <v>93.575895276062298</v>
      </c>
      <c r="AQ41" s="76">
        <f t="shared" si="19"/>
        <v>0.56000000000000005</v>
      </c>
    </row>
    <row r="42" spans="1:43" x14ac:dyDescent="0.2">
      <c r="A42" s="74" t="s">
        <v>115</v>
      </c>
      <c r="B42" s="74" t="s">
        <v>116</v>
      </c>
      <c r="C42" s="23" t="s">
        <v>61</v>
      </c>
      <c r="D42" s="74" t="s">
        <v>117</v>
      </c>
      <c r="E42" s="75">
        <v>7001</v>
      </c>
      <c r="F42" s="74" t="s">
        <v>116</v>
      </c>
      <c r="G42" s="75">
        <v>7101</v>
      </c>
      <c r="H42" s="13">
        <v>674.29</v>
      </c>
      <c r="I42" s="76">
        <f t="shared" si="0"/>
        <v>66.405253361775095</v>
      </c>
      <c r="J42" s="76">
        <f t="shared" si="1"/>
        <v>0.74</v>
      </c>
      <c r="K42" s="14">
        <v>8.41</v>
      </c>
      <c r="L42" s="76">
        <f t="shared" si="2"/>
        <v>92.473118279569903</v>
      </c>
      <c r="M42" s="76">
        <f t="shared" si="3"/>
        <v>0.58000000000000007</v>
      </c>
      <c r="N42" s="20">
        <v>35.57</v>
      </c>
      <c r="O42" s="76">
        <f t="shared" si="4"/>
        <v>39.59189263215557</v>
      </c>
      <c r="P42" s="76" t="str">
        <f t="shared" si="5"/>
        <v>Alta</v>
      </c>
      <c r="Q42" s="98">
        <v>10.35</v>
      </c>
      <c r="R42" s="76">
        <f t="shared" si="6"/>
        <v>73.281162660704297</v>
      </c>
      <c r="S42" s="76" t="str">
        <f t="shared" si="7"/>
        <v>Baja</v>
      </c>
      <c r="T42" s="99">
        <v>3228</v>
      </c>
      <c r="U42" s="76">
        <f t="shared" si="8"/>
        <v>77.877647714604237</v>
      </c>
      <c r="V42" s="76">
        <f t="shared" si="9"/>
        <v>0.30000000000000004</v>
      </c>
      <c r="W42" s="77">
        <v>5.69</v>
      </c>
      <c r="X42" s="76">
        <f t="shared" si="10"/>
        <v>66.276668960770806</v>
      </c>
      <c r="Y42" s="76">
        <f t="shared" si="11"/>
        <v>0.78</v>
      </c>
      <c r="Z42" s="77">
        <v>1.84</v>
      </c>
      <c r="AA42" s="76">
        <f t="shared" si="12"/>
        <v>68.421052631578945</v>
      </c>
      <c r="AB42" s="76">
        <f t="shared" si="13"/>
        <v>0.38</v>
      </c>
      <c r="AC42" s="100">
        <v>13.99</v>
      </c>
      <c r="AD42" s="76">
        <f t="shared" si="14"/>
        <v>48.581952117863722</v>
      </c>
      <c r="AE42" s="76">
        <f t="shared" si="15"/>
        <v>0.29000000000000004</v>
      </c>
      <c r="AF42" s="100">
        <v>16.690000000000001</v>
      </c>
      <c r="AG42" s="76">
        <f t="shared" si="16"/>
        <v>66.92142345354668</v>
      </c>
      <c r="AH42" s="76">
        <f t="shared" si="20"/>
        <v>0.75</v>
      </c>
      <c r="AI42" s="29">
        <v>62.5</v>
      </c>
      <c r="AJ42" s="76">
        <f t="shared" si="17"/>
        <v>66.666666666666671</v>
      </c>
      <c r="AK42" s="76" t="str">
        <f t="shared" si="21"/>
        <v>Alta</v>
      </c>
      <c r="AL42" s="101">
        <v>40.17</v>
      </c>
      <c r="AM42" s="76">
        <f t="shared" si="22"/>
        <v>47.010572366022593</v>
      </c>
      <c r="AN42" s="76">
        <f t="shared" si="23"/>
        <v>0.35</v>
      </c>
      <c r="AO42" s="63">
        <v>0.35328703066978406</v>
      </c>
      <c r="AP42" s="76">
        <f t="shared" si="18"/>
        <v>93.798478066060127</v>
      </c>
      <c r="AQ42" s="76">
        <f t="shared" si="19"/>
        <v>0.58000000000000007</v>
      </c>
    </row>
    <row r="43" spans="1:43" x14ac:dyDescent="0.2">
      <c r="A43" s="74" t="s">
        <v>115</v>
      </c>
      <c r="B43" s="79" t="s">
        <v>116</v>
      </c>
      <c r="C43" s="23" t="s">
        <v>61</v>
      </c>
      <c r="D43" s="79" t="s">
        <v>118</v>
      </c>
      <c r="E43" s="75">
        <v>7102</v>
      </c>
      <c r="F43" s="79" t="s">
        <v>118</v>
      </c>
      <c r="G43" s="75">
        <v>7102</v>
      </c>
      <c r="H43" s="13">
        <v>189.79</v>
      </c>
      <c r="I43" s="76">
        <f t="shared" si="0"/>
        <v>15.743354873789656</v>
      </c>
      <c r="J43" s="76">
        <f t="shared" si="1"/>
        <v>0.14000000000000001</v>
      </c>
      <c r="K43" s="14">
        <v>18.510000000000002</v>
      </c>
      <c r="L43" s="76">
        <f t="shared" si="2"/>
        <v>78.549765646539839</v>
      </c>
      <c r="M43" s="76">
        <f t="shared" si="3"/>
        <v>0.16000000000000003</v>
      </c>
      <c r="N43" s="20">
        <v>16.850000000000001</v>
      </c>
      <c r="O43" s="76">
        <f t="shared" si="4"/>
        <v>13.955080799780882</v>
      </c>
      <c r="P43" s="76" t="str">
        <f t="shared" si="5"/>
        <v>Alta</v>
      </c>
      <c r="Q43" s="98">
        <v>13.78</v>
      </c>
      <c r="R43" s="76">
        <f t="shared" si="6"/>
        <v>63.69480156512018</v>
      </c>
      <c r="S43" s="76" t="str">
        <f t="shared" si="7"/>
        <v>Media</v>
      </c>
      <c r="T43" s="99">
        <v>491</v>
      </c>
      <c r="U43" s="76">
        <f t="shared" si="8"/>
        <v>96.948160535117054</v>
      </c>
      <c r="V43" s="76">
        <f t="shared" si="9"/>
        <v>0.79</v>
      </c>
      <c r="W43" s="77">
        <v>5.78</v>
      </c>
      <c r="X43" s="76">
        <f t="shared" si="10"/>
        <v>65.657260839642106</v>
      </c>
      <c r="Y43" s="76">
        <f t="shared" si="11"/>
        <v>0.76</v>
      </c>
      <c r="Z43" s="77">
        <v>0.95</v>
      </c>
      <c r="AA43" s="76">
        <f t="shared" si="12"/>
        <v>88.787185354691076</v>
      </c>
      <c r="AB43" s="76">
        <f t="shared" si="13"/>
        <v>0.85</v>
      </c>
      <c r="AC43" s="100">
        <v>23.86</v>
      </c>
      <c r="AD43" s="76">
        <f t="shared" si="14"/>
        <v>12.228360957642726</v>
      </c>
      <c r="AE43" s="76">
        <f t="shared" si="15"/>
        <v>4.0000000000000036E-2</v>
      </c>
      <c r="AF43" s="100">
        <v>22.01</v>
      </c>
      <c r="AG43" s="76">
        <f t="shared" si="16"/>
        <v>54.215428707905417</v>
      </c>
      <c r="AH43" s="76">
        <f t="shared" si="20"/>
        <v>0.37</v>
      </c>
      <c r="AI43" s="29"/>
      <c r="AJ43" s="76" t="str">
        <f t="shared" si="17"/>
        <v/>
      </c>
      <c r="AK43" s="76" t="str">
        <f t="shared" si="21"/>
        <v/>
      </c>
      <c r="AL43" s="101"/>
      <c r="AM43" s="76" t="str">
        <f t="shared" si="22"/>
        <v/>
      </c>
      <c r="AN43" s="76" t="str">
        <f t="shared" si="23"/>
        <v/>
      </c>
      <c r="AO43" s="63">
        <v>0.11014980373307698</v>
      </c>
      <c r="AP43" s="76">
        <f t="shared" si="18"/>
        <v>98.745017096023119</v>
      </c>
      <c r="AQ43" s="76">
        <f t="shared" si="19"/>
        <v>0.94</v>
      </c>
    </row>
    <row r="44" spans="1:43" x14ac:dyDescent="0.2">
      <c r="A44" s="74" t="s">
        <v>115</v>
      </c>
      <c r="B44" s="74" t="s">
        <v>116</v>
      </c>
      <c r="C44" s="23" t="s">
        <v>61</v>
      </c>
      <c r="D44" s="74" t="s">
        <v>117</v>
      </c>
      <c r="E44" s="75">
        <v>7001</v>
      </c>
      <c r="F44" s="74" t="s">
        <v>115</v>
      </c>
      <c r="G44" s="75">
        <v>7105</v>
      </c>
      <c r="H44" s="13">
        <v>121.9</v>
      </c>
      <c r="I44" s="76">
        <f t="shared" si="0"/>
        <v>8.6444151661542978</v>
      </c>
      <c r="J44" s="76">
        <f t="shared" si="1"/>
        <v>0.05</v>
      </c>
      <c r="K44" s="14">
        <v>10.81</v>
      </c>
      <c r="L44" s="76">
        <f t="shared" si="2"/>
        <v>89.164598842018194</v>
      </c>
      <c r="M44" s="76">
        <f t="shared" si="3"/>
        <v>0.44999999999999996</v>
      </c>
      <c r="N44" s="20">
        <v>49.18</v>
      </c>
      <c r="O44" s="76">
        <f t="shared" si="4"/>
        <v>58.230621747466436</v>
      </c>
      <c r="P44" s="76" t="str">
        <f t="shared" si="5"/>
        <v>Alta</v>
      </c>
      <c r="Q44" s="98">
        <v>13.33</v>
      </c>
      <c r="R44" s="76">
        <f t="shared" si="6"/>
        <v>64.95248742314142</v>
      </c>
      <c r="S44" s="76" t="str">
        <f t="shared" si="7"/>
        <v>Media</v>
      </c>
      <c r="T44" s="99">
        <v>351</v>
      </c>
      <c r="U44" s="76">
        <f t="shared" si="8"/>
        <v>97.923634336677821</v>
      </c>
      <c r="V44" s="76">
        <f t="shared" si="9"/>
        <v>0.85</v>
      </c>
      <c r="W44" s="77">
        <v>9.36</v>
      </c>
      <c r="X44" s="76">
        <f t="shared" si="10"/>
        <v>41.018582243633865</v>
      </c>
      <c r="Y44" s="76">
        <f t="shared" si="11"/>
        <v>0.18999999999999995</v>
      </c>
      <c r="Z44" s="77">
        <v>0.56000000000000005</v>
      </c>
      <c r="AA44" s="76">
        <f t="shared" si="12"/>
        <v>97.711670480549188</v>
      </c>
      <c r="AB44" s="76">
        <f t="shared" si="13"/>
        <v>0.97</v>
      </c>
      <c r="AC44" s="100">
        <v>17.62</v>
      </c>
      <c r="AD44" s="76">
        <f t="shared" si="14"/>
        <v>35.211786372007367</v>
      </c>
      <c r="AE44" s="76">
        <f t="shared" si="15"/>
        <v>0.12</v>
      </c>
      <c r="AF44" s="100">
        <v>33.159999999999997</v>
      </c>
      <c r="AG44" s="76">
        <f t="shared" si="16"/>
        <v>27.585383329352766</v>
      </c>
      <c r="AH44" s="76">
        <f t="shared" si="20"/>
        <v>5.0000000000000044E-2</v>
      </c>
      <c r="AI44" s="29">
        <v>33.33</v>
      </c>
      <c r="AJ44" s="76">
        <f t="shared" si="17"/>
        <v>35.552</v>
      </c>
      <c r="AK44" s="76" t="str">
        <f t="shared" si="21"/>
        <v>Alta</v>
      </c>
      <c r="AL44" s="101">
        <v>53.21</v>
      </c>
      <c r="AM44" s="76">
        <f t="shared" si="22"/>
        <v>23.240977032446217</v>
      </c>
      <c r="AN44" s="76">
        <f t="shared" si="23"/>
        <v>5.0000000000000044E-2</v>
      </c>
      <c r="AO44" s="63">
        <v>0.24798964278550717</v>
      </c>
      <c r="AP44" s="76">
        <f t="shared" si="18"/>
        <v>95.940715375768008</v>
      </c>
      <c r="AQ44" s="76">
        <f t="shared" si="19"/>
        <v>0.73</v>
      </c>
    </row>
    <row r="45" spans="1:43" x14ac:dyDescent="0.2">
      <c r="A45" s="74" t="s">
        <v>115</v>
      </c>
      <c r="B45" s="74" t="s">
        <v>119</v>
      </c>
      <c r="C45" s="23" t="s">
        <v>61</v>
      </c>
      <c r="D45" s="74" t="s">
        <v>120</v>
      </c>
      <c r="E45" s="75">
        <v>7301</v>
      </c>
      <c r="F45" s="80" t="s">
        <v>119</v>
      </c>
      <c r="G45" s="75">
        <v>7301</v>
      </c>
      <c r="H45" s="13">
        <v>552.13</v>
      </c>
      <c r="I45" s="76">
        <f t="shared" si="0"/>
        <v>53.631553631553629</v>
      </c>
      <c r="J45" s="76">
        <f t="shared" si="1"/>
        <v>0.57999999999999996</v>
      </c>
      <c r="K45" s="14">
        <v>11.48</v>
      </c>
      <c r="L45" s="76">
        <f t="shared" si="2"/>
        <v>88.240970499035015</v>
      </c>
      <c r="M45" s="76">
        <f t="shared" si="3"/>
        <v>0.38</v>
      </c>
      <c r="N45" s="20">
        <v>42.97</v>
      </c>
      <c r="O45" s="76">
        <f t="shared" si="4"/>
        <v>49.726102437688297</v>
      </c>
      <c r="P45" s="76" t="str">
        <f t="shared" si="5"/>
        <v>Alta</v>
      </c>
      <c r="Q45" s="98">
        <v>12.88</v>
      </c>
      <c r="R45" s="76">
        <f t="shared" si="6"/>
        <v>66.210173281162653</v>
      </c>
      <c r="S45" s="76" t="str">
        <f t="shared" si="7"/>
        <v>Baja</v>
      </c>
      <c r="T45" s="99">
        <v>1923</v>
      </c>
      <c r="U45" s="76">
        <f t="shared" si="8"/>
        <v>86.970457079152737</v>
      </c>
      <c r="V45" s="76">
        <f t="shared" si="9"/>
        <v>0.43999999999999995</v>
      </c>
      <c r="W45" s="77">
        <v>6.6</v>
      </c>
      <c r="X45" s="76">
        <f t="shared" si="10"/>
        <v>60.013764624913975</v>
      </c>
      <c r="Y45" s="76">
        <f t="shared" si="11"/>
        <v>0.56000000000000005</v>
      </c>
      <c r="Z45" s="77">
        <v>1.39</v>
      </c>
      <c r="AA45" s="76">
        <f t="shared" si="12"/>
        <v>78.718535469107564</v>
      </c>
      <c r="AB45" s="76">
        <f t="shared" si="13"/>
        <v>0.52</v>
      </c>
      <c r="AC45" s="100">
        <v>15.42</v>
      </c>
      <c r="AD45" s="76">
        <f t="shared" si="14"/>
        <v>43.314917127071823</v>
      </c>
      <c r="AE45" s="76">
        <f t="shared" si="15"/>
        <v>0.19999999999999996</v>
      </c>
      <c r="AF45" s="100">
        <v>15.41</v>
      </c>
      <c r="AG45" s="76">
        <f t="shared" si="16"/>
        <v>69.978504896106983</v>
      </c>
      <c r="AH45" s="76">
        <f t="shared" si="20"/>
        <v>0.8</v>
      </c>
      <c r="AI45" s="29"/>
      <c r="AJ45" s="76" t="str">
        <f t="shared" si="17"/>
        <v/>
      </c>
      <c r="AK45" s="76" t="str">
        <f t="shared" si="21"/>
        <v/>
      </c>
      <c r="AL45" s="101"/>
      <c r="AM45" s="76" t="str">
        <f t="shared" si="22"/>
        <v/>
      </c>
      <c r="AN45" s="76" t="str">
        <f t="shared" si="23"/>
        <v/>
      </c>
      <c r="AO45" s="63">
        <v>0.33439340029597908</v>
      </c>
      <c r="AP45" s="76">
        <f t="shared" si="18"/>
        <v>94.182862149234893</v>
      </c>
      <c r="AQ45" s="76">
        <f t="shared" si="19"/>
        <v>0.62</v>
      </c>
    </row>
    <row r="46" spans="1:43" x14ac:dyDescent="0.2">
      <c r="A46" s="74" t="s">
        <v>115</v>
      </c>
      <c r="B46" s="74" t="s">
        <v>119</v>
      </c>
      <c r="C46" s="23" t="s">
        <v>61</v>
      </c>
      <c r="D46" s="74" t="s">
        <v>120</v>
      </c>
      <c r="E46" s="75">
        <v>7301</v>
      </c>
      <c r="F46" s="80" t="s">
        <v>121</v>
      </c>
      <c r="G46" s="75">
        <v>7305</v>
      </c>
      <c r="H46" s="13">
        <v>39.229999999999997</v>
      </c>
      <c r="I46" s="76">
        <f t="shared" si="0"/>
        <v>0</v>
      </c>
      <c r="J46" s="76">
        <f t="shared" si="1"/>
        <v>0</v>
      </c>
      <c r="K46" s="14">
        <v>18.61</v>
      </c>
      <c r="L46" s="76">
        <f t="shared" si="2"/>
        <v>78.4119106699752</v>
      </c>
      <c r="M46" s="76">
        <f t="shared" si="3"/>
        <v>0.15000000000000002</v>
      </c>
      <c r="N46" s="20">
        <v>79.680000000000007</v>
      </c>
      <c r="O46" s="76">
        <f t="shared" si="4"/>
        <v>100</v>
      </c>
      <c r="P46" s="76" t="str">
        <f t="shared" si="5"/>
        <v>Alta</v>
      </c>
      <c r="Q46" s="98">
        <v>19.7</v>
      </c>
      <c r="R46" s="76">
        <f t="shared" si="6"/>
        <v>47.149245388485184</v>
      </c>
      <c r="S46" s="76" t="str">
        <f t="shared" si="7"/>
        <v>Alta</v>
      </c>
      <c r="T46" s="99">
        <v>53</v>
      </c>
      <c r="U46" s="76">
        <f t="shared" si="8"/>
        <v>100</v>
      </c>
      <c r="V46" s="76">
        <f t="shared" si="9"/>
        <v>1</v>
      </c>
      <c r="W46" s="77">
        <v>9.35</v>
      </c>
      <c r="X46" s="76">
        <f t="shared" si="10"/>
        <v>41.087405368203719</v>
      </c>
      <c r="Y46" s="76">
        <f t="shared" si="11"/>
        <v>0.19999999999999996</v>
      </c>
      <c r="Z46" s="77">
        <v>0.86</v>
      </c>
      <c r="AA46" s="76">
        <f t="shared" si="12"/>
        <v>90.846681922196794</v>
      </c>
      <c r="AB46" s="76">
        <f t="shared" si="13"/>
        <v>0.9</v>
      </c>
      <c r="AC46" s="100">
        <v>18.149999999999999</v>
      </c>
      <c r="AD46" s="76">
        <f t="shared" si="14"/>
        <v>33.259668508287298</v>
      </c>
      <c r="AE46" s="76">
        <f t="shared" si="15"/>
        <v>0.10999999999999999</v>
      </c>
      <c r="AF46" s="100">
        <v>19.579999999999998</v>
      </c>
      <c r="AG46" s="76">
        <f t="shared" si="16"/>
        <v>60.019106759016005</v>
      </c>
      <c r="AH46" s="76">
        <f t="shared" si="20"/>
        <v>0.55000000000000004</v>
      </c>
      <c r="AI46" s="29"/>
      <c r="AJ46" s="76" t="str">
        <f t="shared" si="17"/>
        <v/>
      </c>
      <c r="AK46" s="76" t="str">
        <f t="shared" si="21"/>
        <v/>
      </c>
      <c r="AL46" s="101"/>
      <c r="AM46" s="76" t="str">
        <f t="shared" si="22"/>
        <v/>
      </c>
      <c r="AN46" s="76" t="str">
        <f t="shared" si="23"/>
        <v/>
      </c>
      <c r="AO46" s="63">
        <v>0.20109689213893966</v>
      </c>
      <c r="AP46" s="76">
        <f t="shared" si="18"/>
        <v>96.894731444051757</v>
      </c>
      <c r="AQ46" s="76">
        <f t="shared" si="19"/>
        <v>0.83</v>
      </c>
    </row>
    <row r="47" spans="1:43" x14ac:dyDescent="0.2">
      <c r="A47" s="74" t="s">
        <v>115</v>
      </c>
      <c r="B47" s="74" t="s">
        <v>119</v>
      </c>
      <c r="C47" s="23" t="s">
        <v>61</v>
      </c>
      <c r="D47" s="74" t="s">
        <v>120</v>
      </c>
      <c r="E47" s="75">
        <v>7301</v>
      </c>
      <c r="F47" s="80" t="s">
        <v>122</v>
      </c>
      <c r="G47" s="75">
        <v>7306</v>
      </c>
      <c r="H47" s="13">
        <v>119.12</v>
      </c>
      <c r="I47" s="76">
        <f t="shared" si="0"/>
        <v>8.3537235711148767</v>
      </c>
      <c r="J47" s="76">
        <f t="shared" si="1"/>
        <v>0.05</v>
      </c>
      <c r="K47" s="14">
        <v>17.510000000000002</v>
      </c>
      <c r="L47" s="76">
        <f t="shared" si="2"/>
        <v>79.928315412186379</v>
      </c>
      <c r="M47" s="76">
        <f t="shared" si="3"/>
        <v>0.18000000000000005</v>
      </c>
      <c r="N47" s="20">
        <v>36.659999999999997</v>
      </c>
      <c r="O47" s="76">
        <f t="shared" si="4"/>
        <v>41.084634346754299</v>
      </c>
      <c r="P47" s="76" t="str">
        <f t="shared" si="5"/>
        <v>Alta</v>
      </c>
      <c r="Q47" s="98">
        <v>17.420000000000002</v>
      </c>
      <c r="R47" s="76">
        <f t="shared" si="6"/>
        <v>53.521520402459466</v>
      </c>
      <c r="S47" s="76" t="str">
        <f t="shared" si="7"/>
        <v>Alta</v>
      </c>
      <c r="T47" s="99">
        <v>100</v>
      </c>
      <c r="U47" s="76">
        <f t="shared" si="8"/>
        <v>99.672519509476032</v>
      </c>
      <c r="V47" s="76">
        <f t="shared" si="9"/>
        <v>0.97</v>
      </c>
      <c r="W47" s="77">
        <v>8.33</v>
      </c>
      <c r="X47" s="76">
        <f t="shared" si="10"/>
        <v>48.10736407432897</v>
      </c>
      <c r="Y47" s="76">
        <f t="shared" si="11"/>
        <v>0.30000000000000004</v>
      </c>
      <c r="Z47" s="77">
        <v>1.36</v>
      </c>
      <c r="AA47" s="76">
        <f t="shared" si="12"/>
        <v>79.40503432494279</v>
      </c>
      <c r="AB47" s="76">
        <f t="shared" si="13"/>
        <v>0.54</v>
      </c>
      <c r="AC47" s="100">
        <v>16.53</v>
      </c>
      <c r="AD47" s="76">
        <f t="shared" si="14"/>
        <v>39.226519337016569</v>
      </c>
      <c r="AE47" s="76">
        <f t="shared" si="15"/>
        <v>0.14000000000000001</v>
      </c>
      <c r="AF47" s="100">
        <v>21.08</v>
      </c>
      <c r="AG47" s="76">
        <f t="shared" si="16"/>
        <v>56.436589443515651</v>
      </c>
      <c r="AH47" s="76">
        <f t="shared" si="20"/>
        <v>0.44999999999999996</v>
      </c>
      <c r="AI47" s="29"/>
      <c r="AJ47" s="76" t="str">
        <f t="shared" si="17"/>
        <v/>
      </c>
      <c r="AK47" s="76" t="str">
        <f t="shared" si="21"/>
        <v/>
      </c>
      <c r="AL47" s="101"/>
      <c r="AM47" s="76" t="str">
        <f t="shared" si="22"/>
        <v/>
      </c>
      <c r="AN47" s="76" t="str">
        <f t="shared" si="23"/>
        <v/>
      </c>
      <c r="AO47" s="63">
        <v>0.12721837033267605</v>
      </c>
      <c r="AP47" s="76">
        <f t="shared" si="18"/>
        <v>98.397763275889616</v>
      </c>
      <c r="AQ47" s="76">
        <f t="shared" si="19"/>
        <v>0.92999999999999994</v>
      </c>
    </row>
    <row r="48" spans="1:43" x14ac:dyDescent="0.2">
      <c r="A48" s="74" t="s">
        <v>115</v>
      </c>
      <c r="B48" s="79" t="s">
        <v>123</v>
      </c>
      <c r="C48" s="23" t="s">
        <v>61</v>
      </c>
      <c r="D48" s="79" t="s">
        <v>123</v>
      </c>
      <c r="E48" s="75">
        <v>7401</v>
      </c>
      <c r="F48" s="81" t="s">
        <v>123</v>
      </c>
      <c r="G48" s="75">
        <v>7401</v>
      </c>
      <c r="H48" s="13">
        <v>455.63</v>
      </c>
      <c r="I48" s="76">
        <f t="shared" si="0"/>
        <v>43.541000062739194</v>
      </c>
      <c r="J48" s="76">
        <f t="shared" si="1"/>
        <v>0.4</v>
      </c>
      <c r="K48" s="14">
        <v>9.23</v>
      </c>
      <c r="L48" s="76">
        <f t="shared" si="2"/>
        <v>91.342707471739729</v>
      </c>
      <c r="M48" s="76">
        <f t="shared" si="3"/>
        <v>0.54</v>
      </c>
      <c r="N48" s="20">
        <v>55.08</v>
      </c>
      <c r="O48" s="76">
        <f t="shared" si="4"/>
        <v>66.310599835661449</v>
      </c>
      <c r="P48" s="76" t="str">
        <f t="shared" si="5"/>
        <v>Alta</v>
      </c>
      <c r="Q48" s="98">
        <v>14.95</v>
      </c>
      <c r="R48" s="76">
        <f t="shared" si="6"/>
        <v>60.424818334264948</v>
      </c>
      <c r="S48" s="76" t="str">
        <f t="shared" si="7"/>
        <v>Media</v>
      </c>
      <c r="T48" s="99">
        <v>972</v>
      </c>
      <c r="U48" s="76">
        <f t="shared" si="8"/>
        <v>93.596711259754741</v>
      </c>
      <c r="V48" s="76">
        <f t="shared" si="9"/>
        <v>0.64</v>
      </c>
      <c r="W48" s="77">
        <v>7.13</v>
      </c>
      <c r="X48" s="76">
        <f t="shared" si="10"/>
        <v>56.366139022711636</v>
      </c>
      <c r="Y48" s="76">
        <f t="shared" si="11"/>
        <v>0.47</v>
      </c>
      <c r="Z48" s="77">
        <v>1.21</v>
      </c>
      <c r="AA48" s="76">
        <f t="shared" si="12"/>
        <v>82.837528604118987</v>
      </c>
      <c r="AB48" s="76">
        <f t="shared" si="13"/>
        <v>0.64</v>
      </c>
      <c r="AC48" s="100">
        <v>14.93</v>
      </c>
      <c r="AD48" s="76">
        <f t="shared" si="14"/>
        <v>45.119705340699817</v>
      </c>
      <c r="AE48" s="76">
        <f t="shared" si="15"/>
        <v>0.21999999999999997</v>
      </c>
      <c r="AF48" s="100">
        <v>22.79</v>
      </c>
      <c r="AG48" s="76">
        <f t="shared" si="16"/>
        <v>52.352519703845232</v>
      </c>
      <c r="AH48" s="76">
        <f t="shared" si="20"/>
        <v>0.35</v>
      </c>
      <c r="AI48" s="29"/>
      <c r="AJ48" s="76" t="str">
        <f t="shared" si="17"/>
        <v/>
      </c>
      <c r="AK48" s="76" t="str">
        <f t="shared" si="21"/>
        <v/>
      </c>
      <c r="AL48" s="101"/>
      <c r="AM48" s="76" t="str">
        <f t="shared" si="22"/>
        <v/>
      </c>
      <c r="AN48" s="76" t="str">
        <f t="shared" si="23"/>
        <v/>
      </c>
      <c r="AO48" s="63">
        <v>0.27661120982070747</v>
      </c>
      <c r="AP48" s="76">
        <f t="shared" si="18"/>
        <v>95.35841993618412</v>
      </c>
      <c r="AQ48" s="76">
        <f t="shared" si="19"/>
        <v>0.7</v>
      </c>
    </row>
    <row r="49" spans="1:43" x14ac:dyDescent="0.2">
      <c r="A49" s="74" t="s">
        <v>124</v>
      </c>
      <c r="B49" s="74" t="s">
        <v>125</v>
      </c>
      <c r="C49" s="23" t="s">
        <v>126</v>
      </c>
      <c r="D49" s="74" t="s">
        <v>126</v>
      </c>
      <c r="E49" s="75">
        <v>8001</v>
      </c>
      <c r="F49" s="74" t="s">
        <v>125</v>
      </c>
      <c r="G49" s="75">
        <v>8101</v>
      </c>
      <c r="H49" s="13">
        <v>786.33</v>
      </c>
      <c r="I49" s="76">
        <f t="shared" si="0"/>
        <v>78.120752033795512</v>
      </c>
      <c r="J49" s="76">
        <f t="shared" si="1"/>
        <v>0.89</v>
      </c>
      <c r="K49" s="14">
        <v>3.43</v>
      </c>
      <c r="L49" s="76">
        <f t="shared" si="2"/>
        <v>99.338296112489658</v>
      </c>
      <c r="M49" s="76">
        <f t="shared" si="3"/>
        <v>0.99</v>
      </c>
      <c r="N49" s="20">
        <v>31.7</v>
      </c>
      <c r="O49" s="76">
        <f t="shared" si="4"/>
        <v>34.29197480142426</v>
      </c>
      <c r="P49" s="76" t="str">
        <f t="shared" si="5"/>
        <v>Alta</v>
      </c>
      <c r="Q49" s="98">
        <v>9.25</v>
      </c>
      <c r="R49" s="76">
        <f t="shared" si="6"/>
        <v>76.35550586920067</v>
      </c>
      <c r="S49" s="76" t="str">
        <f t="shared" si="7"/>
        <v>Nula</v>
      </c>
      <c r="T49" s="99">
        <v>5567</v>
      </c>
      <c r="U49" s="76">
        <f t="shared" si="8"/>
        <v>61.580267558528426</v>
      </c>
      <c r="V49" s="76">
        <f t="shared" si="9"/>
        <v>0.13</v>
      </c>
      <c r="W49" s="77">
        <v>4.8</v>
      </c>
      <c r="X49" s="76">
        <f t="shared" si="10"/>
        <v>72.401927047487945</v>
      </c>
      <c r="Y49" s="76">
        <f t="shared" si="11"/>
        <v>0.89</v>
      </c>
      <c r="Z49" s="77">
        <v>2.88</v>
      </c>
      <c r="AA49" s="76">
        <f t="shared" si="12"/>
        <v>44.622425629290625</v>
      </c>
      <c r="AB49" s="76">
        <f t="shared" si="13"/>
        <v>0.17000000000000004</v>
      </c>
      <c r="AC49" s="100">
        <v>11.6</v>
      </c>
      <c r="AD49" s="76">
        <f t="shared" si="14"/>
        <v>57.384898710865563</v>
      </c>
      <c r="AE49" s="76">
        <f t="shared" si="15"/>
        <v>0.41000000000000003</v>
      </c>
      <c r="AF49" s="100">
        <v>13.45</v>
      </c>
      <c r="AG49" s="76">
        <f t="shared" si="16"/>
        <v>74.659660855027454</v>
      </c>
      <c r="AH49" s="76">
        <f t="shared" si="20"/>
        <v>0.89</v>
      </c>
      <c r="AI49" s="29">
        <v>53.19</v>
      </c>
      <c r="AJ49" s="76">
        <f t="shared" si="17"/>
        <v>56.735999999999997</v>
      </c>
      <c r="AK49" s="76" t="str">
        <f t="shared" si="21"/>
        <v>Alta</v>
      </c>
      <c r="AL49" s="101">
        <v>45.22</v>
      </c>
      <c r="AM49" s="76">
        <f t="shared" si="22"/>
        <v>37.805322639445862</v>
      </c>
      <c r="AN49" s="76">
        <f t="shared" si="23"/>
        <v>0.24</v>
      </c>
      <c r="AO49" s="63">
        <v>0.6197123519458545</v>
      </c>
      <c r="AP49" s="76">
        <f t="shared" si="18"/>
        <v>88.378151171381901</v>
      </c>
      <c r="AQ49" s="76">
        <f t="shared" si="19"/>
        <v>0.30000000000000004</v>
      </c>
    </row>
    <row r="50" spans="1:43" x14ac:dyDescent="0.2">
      <c r="A50" s="74" t="s">
        <v>124</v>
      </c>
      <c r="B50" s="74" t="s">
        <v>125</v>
      </c>
      <c r="C50" s="23" t="s">
        <v>126</v>
      </c>
      <c r="D50" s="74" t="s">
        <v>126</v>
      </c>
      <c r="E50" s="75">
        <v>8001</v>
      </c>
      <c r="F50" s="74" t="s">
        <v>127</v>
      </c>
      <c r="G50" s="75">
        <v>8102</v>
      </c>
      <c r="H50" s="13">
        <v>625.22</v>
      </c>
      <c r="I50" s="76">
        <f t="shared" si="0"/>
        <v>61.27423301336345</v>
      </c>
      <c r="J50" s="76">
        <f t="shared" si="1"/>
        <v>0.67</v>
      </c>
      <c r="K50" s="14">
        <v>7.76</v>
      </c>
      <c r="L50" s="76">
        <f t="shared" si="2"/>
        <v>93.369175627240139</v>
      </c>
      <c r="M50" s="76">
        <f t="shared" si="3"/>
        <v>0.62</v>
      </c>
      <c r="N50" s="20">
        <v>43.83</v>
      </c>
      <c r="O50" s="76">
        <f t="shared" si="4"/>
        <v>50.903861955628585</v>
      </c>
      <c r="P50" s="76" t="str">
        <f t="shared" si="5"/>
        <v>Alta</v>
      </c>
      <c r="Q50" s="98">
        <v>16.190000000000001</v>
      </c>
      <c r="R50" s="76">
        <f t="shared" si="6"/>
        <v>56.959195081050865</v>
      </c>
      <c r="S50" s="76" t="str">
        <f t="shared" si="7"/>
        <v>Alta</v>
      </c>
      <c r="T50" s="99">
        <v>1219</v>
      </c>
      <c r="U50" s="76">
        <f t="shared" si="8"/>
        <v>91.875696767001116</v>
      </c>
      <c r="V50" s="76">
        <f t="shared" si="9"/>
        <v>0.56000000000000005</v>
      </c>
      <c r="W50" s="77">
        <v>7.13</v>
      </c>
      <c r="X50" s="76">
        <f t="shared" si="10"/>
        <v>56.366139022711636</v>
      </c>
      <c r="Y50" s="76">
        <f t="shared" si="11"/>
        <v>0.47</v>
      </c>
      <c r="Z50" s="77">
        <v>0.75</v>
      </c>
      <c r="AA50" s="76">
        <f t="shared" si="12"/>
        <v>93.363844393592672</v>
      </c>
      <c r="AB50" s="76">
        <f t="shared" si="13"/>
        <v>0.94</v>
      </c>
      <c r="AC50" s="100">
        <v>14.54</v>
      </c>
      <c r="AD50" s="76">
        <f t="shared" si="14"/>
        <v>46.556169429097608</v>
      </c>
      <c r="AE50" s="76">
        <f t="shared" si="15"/>
        <v>0.24</v>
      </c>
      <c r="AF50" s="100">
        <v>15.79</v>
      </c>
      <c r="AG50" s="76">
        <f t="shared" si="16"/>
        <v>69.070933842846898</v>
      </c>
      <c r="AH50" s="76">
        <f t="shared" si="20"/>
        <v>0.77</v>
      </c>
      <c r="AI50" s="29">
        <v>37.5</v>
      </c>
      <c r="AJ50" s="76">
        <f t="shared" si="17"/>
        <v>40</v>
      </c>
      <c r="AK50" s="76" t="str">
        <f t="shared" si="21"/>
        <v>Alta</v>
      </c>
      <c r="AL50" s="101">
        <v>35.119999999999997</v>
      </c>
      <c r="AM50" s="76">
        <f t="shared" si="22"/>
        <v>56.215822092599346</v>
      </c>
      <c r="AN50" s="76">
        <f t="shared" si="23"/>
        <v>0.49</v>
      </c>
      <c r="AO50" s="63">
        <v>0.57184916770467664</v>
      </c>
      <c r="AP50" s="76">
        <f t="shared" si="18"/>
        <v>89.351910360504036</v>
      </c>
      <c r="AQ50" s="76">
        <f t="shared" si="19"/>
        <v>0.33999999999999997</v>
      </c>
    </row>
    <row r="51" spans="1:43" x14ac:dyDescent="0.2">
      <c r="A51" s="74" t="s">
        <v>124</v>
      </c>
      <c r="B51" s="74" t="s">
        <v>125</v>
      </c>
      <c r="C51" s="23" t="s">
        <v>126</v>
      </c>
      <c r="D51" s="74" t="s">
        <v>126</v>
      </c>
      <c r="E51" s="75">
        <v>8001</v>
      </c>
      <c r="F51" s="74" t="s">
        <v>128</v>
      </c>
      <c r="G51" s="75">
        <v>8103</v>
      </c>
      <c r="H51" s="13">
        <v>719.49</v>
      </c>
      <c r="I51" s="76">
        <f t="shared" si="0"/>
        <v>71.131605914214603</v>
      </c>
      <c r="J51" s="76">
        <f t="shared" si="1"/>
        <v>0.8</v>
      </c>
      <c r="K51" s="14">
        <v>4.43</v>
      </c>
      <c r="L51" s="76">
        <f t="shared" si="2"/>
        <v>97.959746346843133</v>
      </c>
      <c r="M51" s="76">
        <f t="shared" si="3"/>
        <v>0.92999999999999994</v>
      </c>
      <c r="N51" s="20">
        <v>47.8</v>
      </c>
      <c r="O51" s="76">
        <f t="shared" si="4"/>
        <v>56.34072856751574</v>
      </c>
      <c r="P51" s="76" t="str">
        <f t="shared" si="5"/>
        <v>Alta</v>
      </c>
      <c r="Q51" s="98">
        <v>12.14</v>
      </c>
      <c r="R51" s="76">
        <f t="shared" si="6"/>
        <v>68.278367803242034</v>
      </c>
      <c r="S51" s="76" t="str">
        <f t="shared" si="7"/>
        <v>Baja</v>
      </c>
      <c r="T51" s="99">
        <v>1089</v>
      </c>
      <c r="U51" s="76">
        <f t="shared" si="8"/>
        <v>92.781493868450397</v>
      </c>
      <c r="V51" s="76">
        <f t="shared" si="9"/>
        <v>0.62</v>
      </c>
      <c r="W51" s="77">
        <v>5.23</v>
      </c>
      <c r="X51" s="76">
        <f t="shared" si="10"/>
        <v>69.442532690984166</v>
      </c>
      <c r="Y51" s="76">
        <f t="shared" si="11"/>
        <v>0.83</v>
      </c>
      <c r="Z51" s="77">
        <v>1.02</v>
      </c>
      <c r="AA51" s="76">
        <f t="shared" si="12"/>
        <v>87.185354691075517</v>
      </c>
      <c r="AB51" s="76">
        <f t="shared" si="13"/>
        <v>0.81</v>
      </c>
      <c r="AC51" s="100">
        <v>13.89</v>
      </c>
      <c r="AD51" s="76">
        <f t="shared" si="14"/>
        <v>48.950276243093924</v>
      </c>
      <c r="AE51" s="76">
        <f t="shared" si="15"/>
        <v>0.31000000000000005</v>
      </c>
      <c r="AF51" s="100">
        <v>15.27</v>
      </c>
      <c r="AG51" s="76">
        <f t="shared" si="16"/>
        <v>70.312873178887017</v>
      </c>
      <c r="AH51" s="76">
        <f t="shared" si="20"/>
        <v>0.81</v>
      </c>
      <c r="AI51" s="29">
        <v>50</v>
      </c>
      <c r="AJ51" s="76">
        <f t="shared" si="17"/>
        <v>53.333333333333336</v>
      </c>
      <c r="AK51" s="76" t="str">
        <f t="shared" si="21"/>
        <v>Alta</v>
      </c>
      <c r="AL51" s="101">
        <v>50.57</v>
      </c>
      <c r="AM51" s="76">
        <f t="shared" si="22"/>
        <v>28.053226394458612</v>
      </c>
      <c r="AN51" s="76">
        <f t="shared" si="23"/>
        <v>6.9999999999999951E-2</v>
      </c>
      <c r="AO51" s="63">
        <v>0.53517326787412378</v>
      </c>
      <c r="AP51" s="76">
        <f t="shared" si="18"/>
        <v>90.098068290560846</v>
      </c>
      <c r="AQ51" s="76">
        <f t="shared" si="19"/>
        <v>0.39</v>
      </c>
    </row>
    <row r="52" spans="1:43" x14ac:dyDescent="0.2">
      <c r="A52" s="74" t="s">
        <v>124</v>
      </c>
      <c r="B52" s="74" t="s">
        <v>125</v>
      </c>
      <c r="C52" s="23" t="s">
        <v>126</v>
      </c>
      <c r="D52" s="74" t="s">
        <v>126</v>
      </c>
      <c r="E52" s="75">
        <v>8001</v>
      </c>
      <c r="F52" s="74" t="s">
        <v>129</v>
      </c>
      <c r="G52" s="75">
        <v>8105</v>
      </c>
      <c r="H52" s="13">
        <v>375.9</v>
      </c>
      <c r="I52" s="76">
        <f t="shared" si="0"/>
        <v>35.204006943137372</v>
      </c>
      <c r="J52" s="76">
        <f t="shared" si="1"/>
        <v>0.3</v>
      </c>
      <c r="K52" s="14">
        <v>21.19</v>
      </c>
      <c r="L52" s="76">
        <f t="shared" si="2"/>
        <v>74.855252274607125</v>
      </c>
      <c r="M52" s="76">
        <f t="shared" si="3"/>
        <v>0.10999999999999999</v>
      </c>
      <c r="N52" s="20">
        <v>30.22</v>
      </c>
      <c r="O52" s="76">
        <f t="shared" si="4"/>
        <v>32.265132840317719</v>
      </c>
      <c r="P52" s="76" t="str">
        <f t="shared" si="5"/>
        <v>Alta</v>
      </c>
      <c r="Q52" s="98">
        <v>20.56</v>
      </c>
      <c r="R52" s="76">
        <f t="shared" si="6"/>
        <v>44.745667970933489</v>
      </c>
      <c r="S52" s="76" t="str">
        <f t="shared" si="7"/>
        <v>Alta</v>
      </c>
      <c r="T52" s="99">
        <v>357</v>
      </c>
      <c r="U52" s="76">
        <f t="shared" si="8"/>
        <v>97.881828316610921</v>
      </c>
      <c r="V52" s="76">
        <f t="shared" si="9"/>
        <v>0.84</v>
      </c>
      <c r="W52" s="77">
        <v>8.15</v>
      </c>
      <c r="X52" s="76">
        <f t="shared" si="10"/>
        <v>49.34618031658637</v>
      </c>
      <c r="Y52" s="76">
        <f t="shared" si="11"/>
        <v>0.33999999999999997</v>
      </c>
      <c r="Z52" s="77">
        <v>1.03</v>
      </c>
      <c r="AA52" s="76">
        <f t="shared" si="12"/>
        <v>86.956521739130437</v>
      </c>
      <c r="AB52" s="76">
        <f t="shared" si="13"/>
        <v>0.79</v>
      </c>
      <c r="AC52" s="100">
        <v>17.27</v>
      </c>
      <c r="AD52" s="76">
        <f t="shared" si="14"/>
        <v>36.500920810313076</v>
      </c>
      <c r="AE52" s="76">
        <f t="shared" si="15"/>
        <v>0.13</v>
      </c>
      <c r="AF52" s="100">
        <v>26.24</v>
      </c>
      <c r="AG52" s="76">
        <f t="shared" si="16"/>
        <v>44.112729878194415</v>
      </c>
      <c r="AH52" s="76">
        <f t="shared" si="20"/>
        <v>0.22999999999999998</v>
      </c>
      <c r="AI52" s="29"/>
      <c r="AJ52" s="76" t="str">
        <f t="shared" si="17"/>
        <v/>
      </c>
      <c r="AK52" s="76" t="str">
        <f t="shared" si="21"/>
        <v/>
      </c>
      <c r="AL52" s="101"/>
      <c r="AM52" s="76" t="str">
        <f t="shared" si="22"/>
        <v/>
      </c>
      <c r="AN52" s="76" t="str">
        <f t="shared" si="23"/>
        <v/>
      </c>
      <c r="AO52" s="63">
        <v>0.31034215222282568</v>
      </c>
      <c r="AP52" s="76">
        <f t="shared" si="18"/>
        <v>94.672176100915948</v>
      </c>
      <c r="AQ52" s="76">
        <f t="shared" si="19"/>
        <v>0.66999999999999993</v>
      </c>
    </row>
    <row r="53" spans="1:43" x14ac:dyDescent="0.2">
      <c r="A53" s="74" t="s">
        <v>124</v>
      </c>
      <c r="B53" s="74" t="s">
        <v>125</v>
      </c>
      <c r="C53" s="23" t="s">
        <v>126</v>
      </c>
      <c r="D53" s="74" t="s">
        <v>126</v>
      </c>
      <c r="E53" s="75">
        <v>8001</v>
      </c>
      <c r="F53" s="74" t="s">
        <v>130</v>
      </c>
      <c r="G53" s="75">
        <v>8106</v>
      </c>
      <c r="H53" s="13">
        <v>559.38</v>
      </c>
      <c r="I53" s="76">
        <f t="shared" si="0"/>
        <v>54.389652215739169</v>
      </c>
      <c r="J53" s="76">
        <f t="shared" si="1"/>
        <v>0.61</v>
      </c>
      <c r="K53" s="14">
        <v>22.38</v>
      </c>
      <c r="L53" s="76">
        <f t="shared" si="2"/>
        <v>73.214778053487734</v>
      </c>
      <c r="M53" s="76">
        <f t="shared" si="3"/>
        <v>7.999999999999996E-2</v>
      </c>
      <c r="N53" s="20">
        <v>19.45</v>
      </c>
      <c r="O53" s="76">
        <f t="shared" si="4"/>
        <v>17.515749109832921</v>
      </c>
      <c r="P53" s="76" t="str">
        <f t="shared" si="5"/>
        <v>Alta</v>
      </c>
      <c r="Q53" s="98">
        <v>24.93</v>
      </c>
      <c r="R53" s="76">
        <f t="shared" si="6"/>
        <v>32.532140860816099</v>
      </c>
      <c r="S53" s="76" t="str">
        <f t="shared" si="7"/>
        <v>Alta</v>
      </c>
      <c r="T53" s="99">
        <v>913</v>
      </c>
      <c r="U53" s="76">
        <f t="shared" si="8"/>
        <v>94.007803790412481</v>
      </c>
      <c r="V53" s="76">
        <f t="shared" si="9"/>
        <v>0.66999999999999993</v>
      </c>
      <c r="W53" s="77">
        <v>8.3699999999999992</v>
      </c>
      <c r="X53" s="76">
        <f t="shared" si="10"/>
        <v>47.832071576049557</v>
      </c>
      <c r="Y53" s="76">
        <f t="shared" si="11"/>
        <v>0.29000000000000004</v>
      </c>
      <c r="Z53" s="77">
        <v>1.08</v>
      </c>
      <c r="AA53" s="76">
        <f t="shared" si="12"/>
        <v>85.812356979405038</v>
      </c>
      <c r="AB53" s="76">
        <f t="shared" si="13"/>
        <v>0.74</v>
      </c>
      <c r="AC53" s="100">
        <v>20.05</v>
      </c>
      <c r="AD53" s="76">
        <f t="shared" si="14"/>
        <v>26.261510128913439</v>
      </c>
      <c r="AE53" s="76">
        <f t="shared" si="15"/>
        <v>6.0000000000000053E-2</v>
      </c>
      <c r="AF53" s="100">
        <v>23.15</v>
      </c>
      <c r="AG53" s="76">
        <f t="shared" si="16"/>
        <v>51.49271554812514</v>
      </c>
      <c r="AH53" s="76">
        <f t="shared" si="20"/>
        <v>0.33999999999999997</v>
      </c>
      <c r="AI53" s="29"/>
      <c r="AJ53" s="76" t="str">
        <f t="shared" si="17"/>
        <v/>
      </c>
      <c r="AK53" s="76" t="str">
        <f t="shared" si="21"/>
        <v/>
      </c>
      <c r="AL53" s="101"/>
      <c r="AM53" s="76" t="str">
        <f t="shared" si="22"/>
        <v/>
      </c>
      <c r="AN53" s="76" t="str">
        <f t="shared" si="23"/>
        <v/>
      </c>
      <c r="AO53" s="63">
        <v>0.55622205256843715</v>
      </c>
      <c r="AP53" s="76">
        <f t="shared" si="18"/>
        <v>89.669838371450979</v>
      </c>
      <c r="AQ53" s="76">
        <f t="shared" si="19"/>
        <v>0.33999999999999997</v>
      </c>
    </row>
    <row r="54" spans="1:43" x14ac:dyDescent="0.2">
      <c r="A54" s="74" t="s">
        <v>124</v>
      </c>
      <c r="B54" s="74" t="s">
        <v>125</v>
      </c>
      <c r="C54" s="23" t="s">
        <v>126</v>
      </c>
      <c r="D54" s="74" t="s">
        <v>126</v>
      </c>
      <c r="E54" s="75">
        <v>8001</v>
      </c>
      <c r="F54" s="74" t="s">
        <v>131</v>
      </c>
      <c r="G54" s="75">
        <v>8107</v>
      </c>
      <c r="H54" s="13">
        <v>496.14</v>
      </c>
      <c r="I54" s="76">
        <f t="shared" si="0"/>
        <v>47.776941255202125</v>
      </c>
      <c r="J54" s="76">
        <f t="shared" si="1"/>
        <v>0.47</v>
      </c>
      <c r="K54" s="14">
        <v>4.17</v>
      </c>
      <c r="L54" s="76">
        <f t="shared" si="2"/>
        <v>98.318169285911225</v>
      </c>
      <c r="M54" s="76">
        <f t="shared" si="3"/>
        <v>0.95</v>
      </c>
      <c r="N54" s="20">
        <v>44.89</v>
      </c>
      <c r="O54" s="76">
        <f t="shared" si="4"/>
        <v>52.355519035880583</v>
      </c>
      <c r="P54" s="76" t="str">
        <f t="shared" si="5"/>
        <v>Alta</v>
      </c>
      <c r="Q54" s="98">
        <v>17.46</v>
      </c>
      <c r="R54" s="76">
        <f t="shared" si="6"/>
        <v>53.409726103968694</v>
      </c>
      <c r="S54" s="76" t="str">
        <f t="shared" si="7"/>
        <v>Alta</v>
      </c>
      <c r="T54" s="99">
        <v>914</v>
      </c>
      <c r="U54" s="76">
        <f t="shared" si="8"/>
        <v>94.000836120401331</v>
      </c>
      <c r="V54" s="76">
        <f t="shared" si="9"/>
        <v>0.65999999999999992</v>
      </c>
      <c r="W54" s="77">
        <v>8.17</v>
      </c>
      <c r="X54" s="76">
        <f t="shared" si="10"/>
        <v>49.208534067446656</v>
      </c>
      <c r="Y54" s="76">
        <f t="shared" si="11"/>
        <v>0.32999999999999996</v>
      </c>
      <c r="Z54" s="77">
        <v>1.08</v>
      </c>
      <c r="AA54" s="76">
        <f t="shared" si="12"/>
        <v>85.812356979405038</v>
      </c>
      <c r="AB54" s="76">
        <f t="shared" si="13"/>
        <v>0.74</v>
      </c>
      <c r="AC54" s="100">
        <v>17.309999999999999</v>
      </c>
      <c r="AD54" s="76">
        <f t="shared" si="14"/>
        <v>36.353591160221001</v>
      </c>
      <c r="AE54" s="76">
        <f t="shared" si="15"/>
        <v>0.12</v>
      </c>
      <c r="AF54" s="100">
        <v>18.97</v>
      </c>
      <c r="AG54" s="76">
        <f t="shared" si="16"/>
        <v>61.475997133986141</v>
      </c>
      <c r="AH54" s="76">
        <f t="shared" si="20"/>
        <v>0.59000000000000008</v>
      </c>
      <c r="AI54" s="29">
        <v>23.07</v>
      </c>
      <c r="AJ54" s="76">
        <f t="shared" si="17"/>
        <v>24.608000000000001</v>
      </c>
      <c r="AK54" s="76" t="str">
        <f t="shared" si="21"/>
        <v>Alta</v>
      </c>
      <c r="AL54" s="101">
        <v>20.12</v>
      </c>
      <c r="AM54" s="76">
        <f t="shared" si="22"/>
        <v>83.55814801312431</v>
      </c>
      <c r="AN54" s="76">
        <f t="shared" si="23"/>
        <v>0.89</v>
      </c>
      <c r="AO54" s="63">
        <v>0.46031778078375157</v>
      </c>
      <c r="AP54" s="76">
        <f t="shared" si="18"/>
        <v>91.620976128099898</v>
      </c>
      <c r="AQ54" s="76">
        <f t="shared" si="19"/>
        <v>0.44999999999999996</v>
      </c>
    </row>
    <row r="55" spans="1:43" x14ac:dyDescent="0.2">
      <c r="A55" s="74" t="s">
        <v>124</v>
      </c>
      <c r="B55" s="74" t="s">
        <v>125</v>
      </c>
      <c r="C55" s="23" t="s">
        <v>126</v>
      </c>
      <c r="D55" s="74" t="s">
        <v>126</v>
      </c>
      <c r="E55" s="75">
        <v>8001</v>
      </c>
      <c r="F55" s="74" t="s">
        <v>132</v>
      </c>
      <c r="G55" s="75">
        <v>8108</v>
      </c>
      <c r="H55" s="13">
        <v>769.93</v>
      </c>
      <c r="I55" s="76">
        <f t="shared" si="0"/>
        <v>76.405880753706839</v>
      </c>
      <c r="J55" s="76">
        <f t="shared" si="1"/>
        <v>0.88</v>
      </c>
      <c r="K55" s="14">
        <v>5.65</v>
      </c>
      <c r="L55" s="76">
        <f t="shared" si="2"/>
        <v>96.277915632754343</v>
      </c>
      <c r="M55" s="76">
        <f t="shared" si="3"/>
        <v>0.83</v>
      </c>
      <c r="N55" s="20">
        <v>39.17</v>
      </c>
      <c r="O55" s="76">
        <f t="shared" si="4"/>
        <v>44.522048753766093</v>
      </c>
      <c r="P55" s="76" t="str">
        <f t="shared" si="5"/>
        <v>Alta</v>
      </c>
      <c r="Q55" s="98">
        <v>11.17</v>
      </c>
      <c r="R55" s="76">
        <f t="shared" si="6"/>
        <v>70.989379541643373</v>
      </c>
      <c r="S55" s="76" t="str">
        <f t="shared" si="7"/>
        <v>Baja</v>
      </c>
      <c r="T55" s="99">
        <v>1198</v>
      </c>
      <c r="U55" s="76">
        <f t="shared" si="8"/>
        <v>92.022017837235225</v>
      </c>
      <c r="V55" s="76">
        <f t="shared" si="9"/>
        <v>0.57000000000000006</v>
      </c>
      <c r="W55" s="77">
        <v>6.25</v>
      </c>
      <c r="X55" s="76">
        <f t="shared" si="10"/>
        <v>62.422573984858907</v>
      </c>
      <c r="Y55" s="76">
        <f t="shared" si="11"/>
        <v>0.66999999999999993</v>
      </c>
      <c r="Z55" s="77">
        <v>0.72</v>
      </c>
      <c r="AA55" s="76">
        <f t="shared" si="12"/>
        <v>94.050343249427925</v>
      </c>
      <c r="AB55" s="76">
        <f t="shared" si="13"/>
        <v>0.95</v>
      </c>
      <c r="AC55" s="100">
        <v>14.54</v>
      </c>
      <c r="AD55" s="76">
        <f t="shared" si="14"/>
        <v>46.556169429097608</v>
      </c>
      <c r="AE55" s="76">
        <f t="shared" si="15"/>
        <v>0.24</v>
      </c>
      <c r="AF55" s="100">
        <v>17.88</v>
      </c>
      <c r="AG55" s="76">
        <f t="shared" si="16"/>
        <v>64.079293049916402</v>
      </c>
      <c r="AH55" s="76">
        <f t="shared" si="20"/>
        <v>0.66999999999999993</v>
      </c>
      <c r="AI55" s="29">
        <v>30.76</v>
      </c>
      <c r="AJ55" s="76">
        <f t="shared" si="17"/>
        <v>32.81066666666667</v>
      </c>
      <c r="AK55" s="76" t="str">
        <f t="shared" si="21"/>
        <v>Alta</v>
      </c>
      <c r="AL55" s="101">
        <v>48.93</v>
      </c>
      <c r="AM55" s="76">
        <f t="shared" si="22"/>
        <v>31.042654028436012</v>
      </c>
      <c r="AN55" s="76">
        <f t="shared" si="23"/>
        <v>0.13</v>
      </c>
      <c r="AO55" s="63">
        <v>0.51889236710037834</v>
      </c>
      <c r="AP55" s="76">
        <f t="shared" si="18"/>
        <v>90.429297334072345</v>
      </c>
      <c r="AQ55" s="76">
        <f t="shared" si="19"/>
        <v>0.39</v>
      </c>
    </row>
    <row r="56" spans="1:43" x14ac:dyDescent="0.2">
      <c r="A56" s="74" t="s">
        <v>124</v>
      </c>
      <c r="B56" s="74" t="s">
        <v>125</v>
      </c>
      <c r="C56" s="23" t="s">
        <v>126</v>
      </c>
      <c r="D56" s="74" t="s">
        <v>126</v>
      </c>
      <c r="E56" s="75">
        <v>8001</v>
      </c>
      <c r="F56" s="74" t="s">
        <v>133</v>
      </c>
      <c r="G56" s="75">
        <v>8109</v>
      </c>
      <c r="H56" s="13">
        <v>54.61</v>
      </c>
      <c r="I56" s="76">
        <f t="shared" si="0"/>
        <v>1.6082146516929128</v>
      </c>
      <c r="J56" s="76">
        <f t="shared" si="1"/>
        <v>0.01</v>
      </c>
      <c r="K56" s="14">
        <v>75.489999999999995</v>
      </c>
      <c r="L56" s="76">
        <f t="shared" si="2"/>
        <v>0</v>
      </c>
      <c r="M56" s="76">
        <f t="shared" si="3"/>
        <v>1.0000000000000009E-2</v>
      </c>
      <c r="N56" s="20">
        <v>54.92</v>
      </c>
      <c r="O56" s="76">
        <f t="shared" si="4"/>
        <v>66.091481785812107</v>
      </c>
      <c r="P56" s="76" t="str">
        <f t="shared" si="5"/>
        <v>Alta</v>
      </c>
      <c r="Q56" s="98">
        <v>17.62</v>
      </c>
      <c r="R56" s="76">
        <f t="shared" si="6"/>
        <v>52.962548910005587</v>
      </c>
      <c r="S56" s="76" t="str">
        <f t="shared" si="7"/>
        <v>Alta</v>
      </c>
      <c r="T56" s="99">
        <v>85</v>
      </c>
      <c r="U56" s="76">
        <f t="shared" si="8"/>
        <v>99.777034559643255</v>
      </c>
      <c r="V56" s="76">
        <f t="shared" si="9"/>
        <v>0.98</v>
      </c>
      <c r="W56" s="77">
        <v>6.5</v>
      </c>
      <c r="X56" s="76">
        <f t="shared" si="10"/>
        <v>60.701995870612521</v>
      </c>
      <c r="Y56" s="76">
        <f t="shared" si="11"/>
        <v>0.59000000000000008</v>
      </c>
      <c r="Z56" s="77">
        <v>0.51</v>
      </c>
      <c r="AA56" s="76">
        <f t="shared" si="12"/>
        <v>98.855835240274601</v>
      </c>
      <c r="AB56" s="76">
        <f t="shared" si="13"/>
        <v>0.98</v>
      </c>
      <c r="AC56" s="100">
        <v>24.06</v>
      </c>
      <c r="AD56" s="76">
        <f t="shared" si="14"/>
        <v>11.491712707182325</v>
      </c>
      <c r="AE56" s="76">
        <f t="shared" si="15"/>
        <v>3.0000000000000027E-2</v>
      </c>
      <c r="AF56" s="100">
        <v>30.78</v>
      </c>
      <c r="AG56" s="76">
        <f t="shared" si="16"/>
        <v>33.269644136613323</v>
      </c>
      <c r="AH56" s="76">
        <f t="shared" si="20"/>
        <v>7.999999999999996E-2</v>
      </c>
      <c r="AI56" s="29"/>
      <c r="AJ56" s="76" t="str">
        <f t="shared" si="17"/>
        <v/>
      </c>
      <c r="AK56" s="76" t="str">
        <f t="shared" si="21"/>
        <v/>
      </c>
      <c r="AL56" s="101"/>
      <c r="AM56" s="76" t="str">
        <f t="shared" si="22"/>
        <v/>
      </c>
      <c r="AN56" s="76" t="str">
        <f t="shared" si="23"/>
        <v/>
      </c>
      <c r="AO56" s="63">
        <v>0.23189196562542627</v>
      </c>
      <c r="AP56" s="76">
        <f t="shared" si="18"/>
        <v>96.268216801063176</v>
      </c>
      <c r="AQ56" s="76">
        <f t="shared" si="19"/>
        <v>0.76</v>
      </c>
    </row>
    <row r="57" spans="1:43" x14ac:dyDescent="0.2">
      <c r="A57" s="74" t="s">
        <v>124</v>
      </c>
      <c r="B57" s="74" t="s">
        <v>125</v>
      </c>
      <c r="C57" s="23" t="s">
        <v>126</v>
      </c>
      <c r="D57" s="74" t="s">
        <v>126</v>
      </c>
      <c r="E57" s="75">
        <v>8001</v>
      </c>
      <c r="F57" s="74" t="s">
        <v>134</v>
      </c>
      <c r="G57" s="75">
        <v>8110</v>
      </c>
      <c r="H57" s="13">
        <v>878.02</v>
      </c>
      <c r="I57" s="76">
        <f t="shared" si="0"/>
        <v>87.708346403998576</v>
      </c>
      <c r="J57" s="76">
        <f t="shared" si="1"/>
        <v>0.95</v>
      </c>
      <c r="K57" s="14">
        <v>3.77</v>
      </c>
      <c r="L57" s="76">
        <f t="shared" si="2"/>
        <v>98.869589192169855</v>
      </c>
      <c r="M57" s="76">
        <f t="shared" si="3"/>
        <v>0.98</v>
      </c>
      <c r="N57" s="20">
        <v>42.4</v>
      </c>
      <c r="O57" s="76">
        <f t="shared" si="4"/>
        <v>48.945494385099963</v>
      </c>
      <c r="P57" s="76" t="str">
        <f t="shared" si="5"/>
        <v>Alta</v>
      </c>
      <c r="Q57" s="98">
        <v>12.69</v>
      </c>
      <c r="R57" s="76">
        <f t="shared" si="6"/>
        <v>66.741196198993862</v>
      </c>
      <c r="S57" s="76" t="str">
        <f t="shared" si="7"/>
        <v>Baja</v>
      </c>
      <c r="T57" s="99">
        <v>2547</v>
      </c>
      <c r="U57" s="76">
        <f t="shared" si="8"/>
        <v>82.622630992196207</v>
      </c>
      <c r="V57" s="76">
        <f t="shared" si="9"/>
        <v>0.36</v>
      </c>
      <c r="W57" s="77">
        <v>5.88</v>
      </c>
      <c r="X57" s="76">
        <f t="shared" si="10"/>
        <v>64.969029593943574</v>
      </c>
      <c r="Y57" s="76">
        <f t="shared" si="11"/>
        <v>0.74</v>
      </c>
      <c r="Z57" s="77">
        <v>1.59</v>
      </c>
      <c r="AA57" s="76">
        <f t="shared" si="12"/>
        <v>74.141876430205954</v>
      </c>
      <c r="AB57" s="76">
        <f t="shared" si="13"/>
        <v>0.47</v>
      </c>
      <c r="AC57" s="100">
        <v>12.9</v>
      </c>
      <c r="AD57" s="76">
        <f t="shared" si="14"/>
        <v>52.596685082872931</v>
      </c>
      <c r="AE57" s="76">
        <f t="shared" si="15"/>
        <v>0.35</v>
      </c>
      <c r="AF57" s="100">
        <v>11.44</v>
      </c>
      <c r="AG57" s="76">
        <f t="shared" si="16"/>
        <v>79.460234057797948</v>
      </c>
      <c r="AH57" s="76">
        <f t="shared" si="20"/>
        <v>0.92999999999999994</v>
      </c>
      <c r="AI57" s="29">
        <v>43.75</v>
      </c>
      <c r="AJ57" s="76">
        <f t="shared" si="17"/>
        <v>46.666666666666664</v>
      </c>
      <c r="AK57" s="76" t="str">
        <f t="shared" si="21"/>
        <v>Alta</v>
      </c>
      <c r="AL57" s="101">
        <v>47</v>
      </c>
      <c r="AM57" s="76">
        <f t="shared" si="22"/>
        <v>34.560699963543556</v>
      </c>
      <c r="AN57" s="76">
        <f t="shared" si="23"/>
        <v>0.17000000000000004</v>
      </c>
      <c r="AO57" s="63">
        <v>0.54147399849449984</v>
      </c>
      <c r="AP57" s="76">
        <f t="shared" si="18"/>
        <v>89.969882202713904</v>
      </c>
      <c r="AQ57" s="76">
        <f t="shared" si="19"/>
        <v>0.37</v>
      </c>
    </row>
    <row r="58" spans="1:43" x14ac:dyDescent="0.2">
      <c r="A58" s="74" t="s">
        <v>124</v>
      </c>
      <c r="B58" s="74" t="s">
        <v>125</v>
      </c>
      <c r="C58" s="23" t="s">
        <v>126</v>
      </c>
      <c r="D58" s="74" t="s">
        <v>126</v>
      </c>
      <c r="E58" s="75">
        <v>8001</v>
      </c>
      <c r="F58" s="74" t="s">
        <v>135</v>
      </c>
      <c r="G58" s="75">
        <v>8111</v>
      </c>
      <c r="H58" s="13">
        <v>503.25</v>
      </c>
      <c r="I58" s="76">
        <f t="shared" si="0"/>
        <v>48.520400694313736</v>
      </c>
      <c r="J58" s="76">
        <f t="shared" si="1"/>
        <v>0.48</v>
      </c>
      <c r="K58" s="14">
        <v>7.39</v>
      </c>
      <c r="L58" s="76">
        <f t="shared" si="2"/>
        <v>93.879239040529356</v>
      </c>
      <c r="M58" s="76">
        <f t="shared" si="3"/>
        <v>0.65999999999999992</v>
      </c>
      <c r="N58" s="20">
        <v>20.55</v>
      </c>
      <c r="O58" s="76">
        <f t="shared" si="4"/>
        <v>19.022185702547244</v>
      </c>
      <c r="P58" s="76" t="str">
        <f t="shared" si="5"/>
        <v>Alta</v>
      </c>
      <c r="Q58" s="98">
        <v>18.43</v>
      </c>
      <c r="R58" s="76">
        <f t="shared" si="6"/>
        <v>50.698714365567355</v>
      </c>
      <c r="S58" s="76" t="str">
        <f t="shared" si="7"/>
        <v>Alta</v>
      </c>
      <c r="T58" s="99">
        <v>908</v>
      </c>
      <c r="U58" s="76">
        <f t="shared" si="8"/>
        <v>94.042642140468232</v>
      </c>
      <c r="V58" s="76">
        <f t="shared" si="9"/>
        <v>0.66999999999999993</v>
      </c>
      <c r="W58" s="77">
        <v>6.08</v>
      </c>
      <c r="X58" s="76">
        <f t="shared" si="10"/>
        <v>63.592567102546454</v>
      </c>
      <c r="Y58" s="76">
        <f t="shared" si="11"/>
        <v>0.71</v>
      </c>
      <c r="Z58" s="77">
        <v>0.98</v>
      </c>
      <c r="AA58" s="76">
        <f t="shared" si="12"/>
        <v>88.100686498855836</v>
      </c>
      <c r="AB58" s="76">
        <f t="shared" si="13"/>
        <v>0.83</v>
      </c>
      <c r="AC58" s="100">
        <v>11.87</v>
      </c>
      <c r="AD58" s="76">
        <f t="shared" si="14"/>
        <v>56.39042357274402</v>
      </c>
      <c r="AE58" s="76">
        <f t="shared" si="15"/>
        <v>0.4</v>
      </c>
      <c r="AF58" s="100">
        <v>19.920000000000002</v>
      </c>
      <c r="AG58" s="76">
        <f t="shared" si="16"/>
        <v>59.207069500835914</v>
      </c>
      <c r="AH58" s="76">
        <f t="shared" si="20"/>
        <v>0.52</v>
      </c>
      <c r="AI58" s="29"/>
      <c r="AJ58" s="76" t="str">
        <f t="shared" si="17"/>
        <v/>
      </c>
      <c r="AK58" s="76" t="str">
        <f t="shared" si="21"/>
        <v/>
      </c>
      <c r="AL58" s="101"/>
      <c r="AM58" s="76" t="str">
        <f t="shared" si="22"/>
        <v/>
      </c>
      <c r="AN58" s="76" t="str">
        <f t="shared" si="23"/>
        <v/>
      </c>
      <c r="AO58" s="63">
        <v>0.26760901636532064</v>
      </c>
      <c r="AP58" s="76">
        <f t="shared" si="18"/>
        <v>95.541566309297679</v>
      </c>
      <c r="AQ58" s="76">
        <f t="shared" si="19"/>
        <v>0.72</v>
      </c>
    </row>
    <row r="59" spans="1:43" x14ac:dyDescent="0.2">
      <c r="A59" s="74" t="s">
        <v>124</v>
      </c>
      <c r="B59" s="74" t="s">
        <v>125</v>
      </c>
      <c r="C59" s="23" t="s">
        <v>126</v>
      </c>
      <c r="D59" s="74" t="s">
        <v>126</v>
      </c>
      <c r="E59" s="75">
        <v>8001</v>
      </c>
      <c r="F59" s="74" t="s">
        <v>136</v>
      </c>
      <c r="G59" s="75">
        <v>8112</v>
      </c>
      <c r="H59" s="13">
        <v>458.54</v>
      </c>
      <c r="I59" s="76">
        <f t="shared" si="0"/>
        <v>43.845285149632971</v>
      </c>
      <c r="J59" s="76">
        <f t="shared" si="1"/>
        <v>0.41</v>
      </c>
      <c r="K59" s="14">
        <v>2.95</v>
      </c>
      <c r="L59" s="76">
        <f t="shared" si="2"/>
        <v>100</v>
      </c>
      <c r="M59" s="76">
        <f t="shared" si="3"/>
        <v>1</v>
      </c>
      <c r="N59" s="20">
        <v>28.36</v>
      </c>
      <c r="O59" s="76">
        <f t="shared" si="4"/>
        <v>29.717885510818949</v>
      </c>
      <c r="P59" s="76" t="str">
        <f t="shared" si="5"/>
        <v>Alta</v>
      </c>
      <c r="Q59" s="98">
        <v>11.31</v>
      </c>
      <c r="R59" s="76">
        <f t="shared" si="6"/>
        <v>70.598099496925656</v>
      </c>
      <c r="S59" s="76" t="str">
        <f t="shared" si="7"/>
        <v>Baja</v>
      </c>
      <c r="T59" s="99">
        <v>1205</v>
      </c>
      <c r="U59" s="76">
        <f t="shared" si="8"/>
        <v>91.973244147157189</v>
      </c>
      <c r="V59" s="76">
        <f t="shared" si="9"/>
        <v>0.56000000000000005</v>
      </c>
      <c r="W59" s="77">
        <v>5.76</v>
      </c>
      <c r="X59" s="76">
        <f t="shared" si="10"/>
        <v>65.794907088781827</v>
      </c>
      <c r="Y59" s="76">
        <f t="shared" si="11"/>
        <v>0.77</v>
      </c>
      <c r="Z59" s="77">
        <v>1.67</v>
      </c>
      <c r="AA59" s="76">
        <f t="shared" si="12"/>
        <v>72.311212814645302</v>
      </c>
      <c r="AB59" s="76">
        <f t="shared" si="13"/>
        <v>0.43999999999999995</v>
      </c>
      <c r="AC59" s="100">
        <v>10.19</v>
      </c>
      <c r="AD59" s="76">
        <f t="shared" si="14"/>
        <v>62.578268876611432</v>
      </c>
      <c r="AE59" s="76">
        <f t="shared" si="15"/>
        <v>0.5</v>
      </c>
      <c r="AF59" s="100">
        <v>17.14</v>
      </c>
      <c r="AG59" s="76">
        <f t="shared" si="16"/>
        <v>65.846668258896571</v>
      </c>
      <c r="AH59" s="76">
        <f t="shared" si="20"/>
        <v>0.72</v>
      </c>
      <c r="AI59" s="29">
        <v>40</v>
      </c>
      <c r="AJ59" s="76">
        <f t="shared" si="17"/>
        <v>42.666666666666664</v>
      </c>
      <c r="AK59" s="76" t="str">
        <f t="shared" si="21"/>
        <v>Alta</v>
      </c>
      <c r="AL59" s="101">
        <v>31.63</v>
      </c>
      <c r="AM59" s="76">
        <f t="shared" si="22"/>
        <v>62.577469923441498</v>
      </c>
      <c r="AN59" s="76">
        <f t="shared" si="23"/>
        <v>0.62</v>
      </c>
      <c r="AO59" s="63">
        <v>0.5958610970061865</v>
      </c>
      <c r="AP59" s="76">
        <f t="shared" si="18"/>
        <v>88.863396335025143</v>
      </c>
      <c r="AQ59" s="76">
        <f t="shared" si="19"/>
        <v>0.31999999999999995</v>
      </c>
    </row>
    <row r="60" spans="1:43" x14ac:dyDescent="0.2">
      <c r="A60" s="74" t="s">
        <v>124</v>
      </c>
      <c r="B60" s="74" t="s">
        <v>124</v>
      </c>
      <c r="C60" s="23" t="s">
        <v>61</v>
      </c>
      <c r="D60" s="74" t="s">
        <v>137</v>
      </c>
      <c r="E60" s="75">
        <v>8301</v>
      </c>
      <c r="F60" s="74" t="s">
        <v>138</v>
      </c>
      <c r="G60" s="75">
        <v>8301</v>
      </c>
      <c r="H60" s="13">
        <v>419.92</v>
      </c>
      <c r="I60" s="76">
        <f t="shared" si="0"/>
        <v>39.806972415668064</v>
      </c>
      <c r="J60" s="76">
        <f t="shared" si="1"/>
        <v>0.35</v>
      </c>
      <c r="K60" s="14">
        <v>5.47</v>
      </c>
      <c r="L60" s="76">
        <f t="shared" si="2"/>
        <v>96.526054590570723</v>
      </c>
      <c r="M60" s="76">
        <f t="shared" si="3"/>
        <v>0.84</v>
      </c>
      <c r="N60" s="20">
        <v>57.1</v>
      </c>
      <c r="O60" s="76">
        <f t="shared" si="4"/>
        <v>69.076965215009579</v>
      </c>
      <c r="P60" s="76" t="str">
        <f t="shared" si="5"/>
        <v>Alta</v>
      </c>
      <c r="Q60" s="98">
        <v>13.73</v>
      </c>
      <c r="R60" s="76">
        <f t="shared" si="6"/>
        <v>63.83454443823365</v>
      </c>
      <c r="S60" s="76" t="str">
        <f t="shared" si="7"/>
        <v>Media</v>
      </c>
      <c r="T60" s="99">
        <v>1796</v>
      </c>
      <c r="U60" s="76">
        <f t="shared" si="8"/>
        <v>87.855351170568568</v>
      </c>
      <c r="V60" s="76">
        <f t="shared" si="9"/>
        <v>0.47</v>
      </c>
      <c r="W60" s="77">
        <v>6.76</v>
      </c>
      <c r="X60" s="76">
        <f t="shared" si="10"/>
        <v>58.912594631796281</v>
      </c>
      <c r="Y60" s="76">
        <f t="shared" si="11"/>
        <v>0.55000000000000004</v>
      </c>
      <c r="Z60" s="77">
        <v>0.91</v>
      </c>
      <c r="AA60" s="76">
        <f t="shared" si="12"/>
        <v>89.702517162471395</v>
      </c>
      <c r="AB60" s="76">
        <f t="shared" si="13"/>
        <v>0.87</v>
      </c>
      <c r="AC60" s="100">
        <v>19.579999999999998</v>
      </c>
      <c r="AD60" s="76">
        <f t="shared" si="14"/>
        <v>27.992633517495403</v>
      </c>
      <c r="AE60" s="76">
        <f t="shared" si="15"/>
        <v>7.999999999999996E-2</v>
      </c>
      <c r="AF60" s="100">
        <v>19.37</v>
      </c>
      <c r="AG60" s="76">
        <f t="shared" si="16"/>
        <v>60.520659183186048</v>
      </c>
      <c r="AH60" s="76">
        <f t="shared" si="20"/>
        <v>0.56000000000000005</v>
      </c>
      <c r="AI60" s="29"/>
      <c r="AJ60" s="76" t="str">
        <f t="shared" si="17"/>
        <v/>
      </c>
      <c r="AK60" s="76" t="str">
        <f t="shared" si="21"/>
        <v/>
      </c>
      <c r="AL60" s="101"/>
      <c r="AM60" s="76" t="str">
        <f t="shared" si="22"/>
        <v/>
      </c>
      <c r="AN60" s="76" t="str">
        <f t="shared" si="23"/>
        <v/>
      </c>
      <c r="AO60" s="63">
        <v>0.36778569732633765</v>
      </c>
      <c r="AP60" s="76">
        <f t="shared" si="18"/>
        <v>93.503507931693434</v>
      </c>
      <c r="AQ60" s="76">
        <f t="shared" si="19"/>
        <v>0.56000000000000005</v>
      </c>
    </row>
    <row r="61" spans="1:43" x14ac:dyDescent="0.2">
      <c r="A61" s="74" t="s">
        <v>124</v>
      </c>
      <c r="B61" s="74" t="s">
        <v>124</v>
      </c>
      <c r="C61" s="23" t="s">
        <v>61</v>
      </c>
      <c r="D61" s="74" t="s">
        <v>137</v>
      </c>
      <c r="E61" s="75">
        <v>8301</v>
      </c>
      <c r="F61" s="80" t="s">
        <v>139</v>
      </c>
      <c r="G61" s="75">
        <v>8306</v>
      </c>
      <c r="H61" s="13">
        <v>355.28</v>
      </c>
      <c r="I61" s="76">
        <f t="shared" si="0"/>
        <v>33.04787000439174</v>
      </c>
      <c r="J61" s="76">
        <f t="shared" si="1"/>
        <v>0.27</v>
      </c>
      <c r="K61" s="14">
        <v>24.06</v>
      </c>
      <c r="L61" s="76">
        <f t="shared" si="2"/>
        <v>70.898814447201545</v>
      </c>
      <c r="M61" s="76">
        <f t="shared" si="3"/>
        <v>6.0000000000000053E-2</v>
      </c>
      <c r="N61" s="20">
        <v>56.64</v>
      </c>
      <c r="O61" s="76">
        <f t="shared" si="4"/>
        <v>68.447000821692683</v>
      </c>
      <c r="P61" s="76" t="str">
        <f t="shared" si="5"/>
        <v>Alta</v>
      </c>
      <c r="Q61" s="98">
        <v>19.649999999999999</v>
      </c>
      <c r="R61" s="76">
        <f t="shared" si="6"/>
        <v>47.288988261598661</v>
      </c>
      <c r="S61" s="76" t="str">
        <f t="shared" si="7"/>
        <v>Alta</v>
      </c>
      <c r="T61" s="99">
        <v>318</v>
      </c>
      <c r="U61" s="76">
        <f t="shared" si="8"/>
        <v>98.153567447045702</v>
      </c>
      <c r="V61" s="76">
        <f t="shared" si="9"/>
        <v>0.86</v>
      </c>
      <c r="W61" s="77">
        <v>7.65</v>
      </c>
      <c r="X61" s="76">
        <f t="shared" si="10"/>
        <v>52.787336545079143</v>
      </c>
      <c r="Y61" s="76">
        <f t="shared" si="11"/>
        <v>0.41000000000000003</v>
      </c>
      <c r="Z61" s="77">
        <v>0.75</v>
      </c>
      <c r="AA61" s="76">
        <f t="shared" si="12"/>
        <v>93.363844393592672</v>
      </c>
      <c r="AB61" s="76">
        <f t="shared" si="13"/>
        <v>0.94</v>
      </c>
      <c r="AC61" s="100">
        <v>18.5</v>
      </c>
      <c r="AD61" s="76">
        <f t="shared" si="14"/>
        <v>31.970534069981586</v>
      </c>
      <c r="AE61" s="76">
        <f t="shared" si="15"/>
        <v>9.9999999999999978E-2</v>
      </c>
      <c r="AF61" s="100">
        <v>21.7</v>
      </c>
      <c r="AG61" s="76">
        <f t="shared" si="16"/>
        <v>54.955815619775493</v>
      </c>
      <c r="AH61" s="76">
        <f t="shared" si="20"/>
        <v>0.39</v>
      </c>
      <c r="AI61" s="29"/>
      <c r="AJ61" s="76" t="str">
        <f t="shared" si="17"/>
        <v/>
      </c>
      <c r="AK61" s="76" t="str">
        <f t="shared" si="21"/>
        <v/>
      </c>
      <c r="AL61" s="101"/>
      <c r="AM61" s="76" t="str">
        <f t="shared" si="22"/>
        <v/>
      </c>
      <c r="AN61" s="76" t="str">
        <f t="shared" si="23"/>
        <v/>
      </c>
      <c r="AO61" s="63">
        <v>0.16897965053570144</v>
      </c>
      <c r="AP61" s="76">
        <f t="shared" si="18"/>
        <v>97.548145119640509</v>
      </c>
      <c r="AQ61" s="76">
        <f t="shared" si="19"/>
        <v>0.88</v>
      </c>
    </row>
    <row r="62" spans="1:43" x14ac:dyDescent="0.2">
      <c r="A62" s="74" t="s">
        <v>140</v>
      </c>
      <c r="B62" s="74" t="s">
        <v>141</v>
      </c>
      <c r="C62" s="23" t="s">
        <v>61</v>
      </c>
      <c r="D62" s="74" t="s">
        <v>142</v>
      </c>
      <c r="E62" s="75">
        <v>9001</v>
      </c>
      <c r="F62" s="74" t="s">
        <v>143</v>
      </c>
      <c r="G62" s="75">
        <v>9101</v>
      </c>
      <c r="H62" s="13">
        <v>695.22</v>
      </c>
      <c r="I62" s="76">
        <f t="shared" si="0"/>
        <v>68.593805550327289</v>
      </c>
      <c r="J62" s="76">
        <f t="shared" si="1"/>
        <v>0.77</v>
      </c>
      <c r="K62" s="14">
        <v>6.84</v>
      </c>
      <c r="L62" s="76">
        <f t="shared" si="2"/>
        <v>94.637441411634953</v>
      </c>
      <c r="M62" s="76">
        <f t="shared" si="3"/>
        <v>0.72</v>
      </c>
      <c r="N62" s="20">
        <v>45.16</v>
      </c>
      <c r="O62" s="76">
        <f t="shared" si="4"/>
        <v>52.725280745001363</v>
      </c>
      <c r="P62" s="76" t="str">
        <f t="shared" si="5"/>
        <v>Alta</v>
      </c>
      <c r="Q62" s="98">
        <v>12.6</v>
      </c>
      <c r="R62" s="76">
        <f t="shared" si="6"/>
        <v>66.992733370598103</v>
      </c>
      <c r="S62" s="76" t="str">
        <f t="shared" si="7"/>
        <v>Baja</v>
      </c>
      <c r="T62" s="99">
        <v>5051</v>
      </c>
      <c r="U62" s="76">
        <f t="shared" si="8"/>
        <v>65.175585284280942</v>
      </c>
      <c r="V62" s="76">
        <f t="shared" si="9"/>
        <v>0.15000000000000002</v>
      </c>
      <c r="W62" s="77">
        <v>6.29</v>
      </c>
      <c r="X62" s="76">
        <f t="shared" si="10"/>
        <v>62.147281486579494</v>
      </c>
      <c r="Y62" s="76">
        <f t="shared" si="11"/>
        <v>0.66999999999999993</v>
      </c>
      <c r="Z62" s="77">
        <v>1.84</v>
      </c>
      <c r="AA62" s="76">
        <f t="shared" si="12"/>
        <v>68.421052631578945</v>
      </c>
      <c r="AB62" s="76">
        <f t="shared" si="13"/>
        <v>0.38</v>
      </c>
      <c r="AC62" s="100">
        <v>14.44</v>
      </c>
      <c r="AD62" s="76">
        <f t="shared" si="14"/>
        <v>46.92449355432781</v>
      </c>
      <c r="AE62" s="76">
        <f t="shared" si="15"/>
        <v>0.26</v>
      </c>
      <c r="AF62" s="100">
        <v>18.97</v>
      </c>
      <c r="AG62" s="76">
        <f t="shared" si="16"/>
        <v>61.475997133986141</v>
      </c>
      <c r="AH62" s="76">
        <f t="shared" si="20"/>
        <v>0.59000000000000008</v>
      </c>
      <c r="AI62" s="29">
        <v>53.84</v>
      </c>
      <c r="AJ62" s="76">
        <f t="shared" si="17"/>
        <v>57.429333333333332</v>
      </c>
      <c r="AK62" s="76" t="str">
        <f t="shared" si="21"/>
        <v>Alta</v>
      </c>
      <c r="AL62" s="101"/>
      <c r="AM62" s="76" t="str">
        <f t="shared" si="22"/>
        <v/>
      </c>
      <c r="AN62" s="76" t="str">
        <f t="shared" si="23"/>
        <v/>
      </c>
      <c r="AO62" s="63">
        <v>0.19045128236079117</v>
      </c>
      <c r="AP62" s="76">
        <f t="shared" si="18"/>
        <v>97.11131252844109</v>
      </c>
      <c r="AQ62" s="76">
        <f t="shared" si="19"/>
        <v>0.85</v>
      </c>
    </row>
    <row r="63" spans="1:43" x14ac:dyDescent="0.2">
      <c r="A63" s="74" t="s">
        <v>140</v>
      </c>
      <c r="B63" s="74" t="s">
        <v>141</v>
      </c>
      <c r="C63" s="23" t="s">
        <v>61</v>
      </c>
      <c r="D63" s="74" t="s">
        <v>142</v>
      </c>
      <c r="E63" s="75">
        <v>9001</v>
      </c>
      <c r="F63" s="74" t="s">
        <v>144</v>
      </c>
      <c r="G63" s="75">
        <v>9112</v>
      </c>
      <c r="H63" s="13">
        <v>153.06</v>
      </c>
      <c r="I63" s="76">
        <f t="shared" si="0"/>
        <v>11.902670598322773</v>
      </c>
      <c r="J63" s="76">
        <f t="shared" si="1"/>
        <v>0.11</v>
      </c>
      <c r="K63" s="14">
        <v>20.71</v>
      </c>
      <c r="L63" s="76">
        <f t="shared" si="2"/>
        <v>75.516956162117452</v>
      </c>
      <c r="M63" s="76">
        <f t="shared" si="3"/>
        <v>0.13</v>
      </c>
      <c r="N63" s="20">
        <v>47.11</v>
      </c>
      <c r="O63" s="76">
        <f t="shared" si="4"/>
        <v>55.395781977540402</v>
      </c>
      <c r="P63" s="76" t="str">
        <f t="shared" si="5"/>
        <v>Alta</v>
      </c>
      <c r="Q63" s="98">
        <v>18.25</v>
      </c>
      <c r="R63" s="76">
        <f t="shared" si="6"/>
        <v>51.201788708775851</v>
      </c>
      <c r="S63" s="76" t="str">
        <f t="shared" si="7"/>
        <v>Alta</v>
      </c>
      <c r="T63" s="99">
        <v>619</v>
      </c>
      <c r="U63" s="76">
        <f t="shared" si="8"/>
        <v>96.056298773690074</v>
      </c>
      <c r="V63" s="76">
        <f t="shared" si="9"/>
        <v>0.75</v>
      </c>
      <c r="W63" s="77">
        <v>7.26</v>
      </c>
      <c r="X63" s="76">
        <f t="shared" si="10"/>
        <v>55.471438403303509</v>
      </c>
      <c r="Y63" s="76">
        <f t="shared" si="11"/>
        <v>0.44999999999999996</v>
      </c>
      <c r="Z63" s="77">
        <v>1.02</v>
      </c>
      <c r="AA63" s="76">
        <f t="shared" si="12"/>
        <v>87.185354691075517</v>
      </c>
      <c r="AB63" s="76">
        <f t="shared" si="13"/>
        <v>0.81</v>
      </c>
      <c r="AC63" s="100">
        <v>25.08</v>
      </c>
      <c r="AD63" s="76">
        <f t="shared" si="14"/>
        <v>7.7348066298342601</v>
      </c>
      <c r="AE63" s="76">
        <f t="shared" si="15"/>
        <v>2.0000000000000018E-2</v>
      </c>
      <c r="AF63" s="100">
        <v>44.71</v>
      </c>
      <c r="AG63" s="76">
        <f t="shared" si="16"/>
        <v>0</v>
      </c>
      <c r="AH63" s="76">
        <f t="shared" si="20"/>
        <v>1.0000000000000009E-2</v>
      </c>
      <c r="AI63" s="29">
        <v>75</v>
      </c>
      <c r="AJ63" s="76">
        <f t="shared" si="17"/>
        <v>80</v>
      </c>
      <c r="AK63" s="76" t="str">
        <f t="shared" si="21"/>
        <v>Alta</v>
      </c>
      <c r="AL63" s="101">
        <v>13.9</v>
      </c>
      <c r="AM63" s="76">
        <f t="shared" si="22"/>
        <v>94.896099161502008</v>
      </c>
      <c r="AN63" s="76">
        <f t="shared" si="23"/>
        <v>0.96</v>
      </c>
      <c r="AO63" s="63">
        <v>9.7418412079883096E-2</v>
      </c>
      <c r="AP63" s="76">
        <f t="shared" si="18"/>
        <v>99.004032659010775</v>
      </c>
      <c r="AQ63" s="76">
        <f t="shared" si="19"/>
        <v>0.95</v>
      </c>
    </row>
    <row r="64" spans="1:43" x14ac:dyDescent="0.2">
      <c r="A64" s="74" t="s">
        <v>140</v>
      </c>
      <c r="B64" s="79" t="s">
        <v>141</v>
      </c>
      <c r="C64" s="23" t="s">
        <v>61</v>
      </c>
      <c r="D64" s="79" t="s">
        <v>145</v>
      </c>
      <c r="E64" s="75">
        <v>9120</v>
      </c>
      <c r="F64" s="79" t="s">
        <v>145</v>
      </c>
      <c r="G64" s="75">
        <v>9120</v>
      </c>
      <c r="H64" s="13">
        <v>181.18</v>
      </c>
      <c r="I64" s="76">
        <f t="shared" si="0"/>
        <v>14.843047451743105</v>
      </c>
      <c r="J64" s="76">
        <f t="shared" si="1"/>
        <v>0.13</v>
      </c>
      <c r="K64" s="14">
        <v>21.83</v>
      </c>
      <c r="L64" s="76">
        <f t="shared" si="2"/>
        <v>73.972980424593331</v>
      </c>
      <c r="M64" s="76">
        <f t="shared" si="3"/>
        <v>9.9999999999999978E-2</v>
      </c>
      <c r="N64" s="20">
        <v>26.9</v>
      </c>
      <c r="O64" s="76">
        <f t="shared" si="4"/>
        <v>27.71843330594357</v>
      </c>
      <c r="P64" s="76" t="str">
        <f t="shared" si="5"/>
        <v>Alta</v>
      </c>
      <c r="Q64" s="98">
        <v>21.4</v>
      </c>
      <c r="R64" s="76">
        <f t="shared" si="6"/>
        <v>42.397987702627169</v>
      </c>
      <c r="S64" s="76" t="str">
        <f t="shared" si="7"/>
        <v>Alta</v>
      </c>
      <c r="T64" s="99">
        <v>814</v>
      </c>
      <c r="U64" s="76">
        <f t="shared" si="8"/>
        <v>94.697603121516167</v>
      </c>
      <c r="V64" s="76">
        <f t="shared" si="9"/>
        <v>0.71</v>
      </c>
      <c r="W64" s="77">
        <v>8.4700000000000006</v>
      </c>
      <c r="X64" s="76">
        <f t="shared" si="10"/>
        <v>47.143840330350997</v>
      </c>
      <c r="Y64" s="76">
        <f t="shared" si="11"/>
        <v>0.28000000000000003</v>
      </c>
      <c r="Z64" s="77">
        <v>1.17</v>
      </c>
      <c r="AA64" s="76">
        <f t="shared" si="12"/>
        <v>83.752860411899306</v>
      </c>
      <c r="AB64" s="76">
        <f t="shared" si="13"/>
        <v>0.66999999999999993</v>
      </c>
      <c r="AC64" s="100">
        <v>16.38</v>
      </c>
      <c r="AD64" s="76">
        <f t="shared" si="14"/>
        <v>39.77900552486188</v>
      </c>
      <c r="AE64" s="76">
        <f t="shared" si="15"/>
        <v>0.15000000000000002</v>
      </c>
      <c r="AF64" s="100">
        <v>22.97</v>
      </c>
      <c r="AG64" s="76">
        <f t="shared" si="16"/>
        <v>51.92261762598519</v>
      </c>
      <c r="AH64" s="76">
        <f t="shared" si="20"/>
        <v>0.33999999999999997</v>
      </c>
      <c r="AI64" s="29"/>
      <c r="AJ64" s="76" t="str">
        <f t="shared" si="17"/>
        <v/>
      </c>
      <c r="AK64" s="76" t="str">
        <f t="shared" si="21"/>
        <v/>
      </c>
      <c r="AL64" s="101"/>
      <c r="AM64" s="76" t="str">
        <f t="shared" si="22"/>
        <v/>
      </c>
      <c r="AN64" s="76" t="str">
        <f t="shared" si="23"/>
        <v/>
      </c>
      <c r="AO64" s="63">
        <v>0.22231796639379575</v>
      </c>
      <c r="AP64" s="76">
        <f t="shared" si="18"/>
        <v>96.462996356085512</v>
      </c>
      <c r="AQ64" s="76">
        <f t="shared" si="19"/>
        <v>0.78</v>
      </c>
    </row>
    <row r="65" spans="1:43" x14ac:dyDescent="0.2">
      <c r="A65" s="74" t="s">
        <v>140</v>
      </c>
      <c r="B65" s="79" t="s">
        <v>146</v>
      </c>
      <c r="C65" s="23" t="s">
        <v>61</v>
      </c>
      <c r="D65" s="79" t="s">
        <v>147</v>
      </c>
      <c r="E65" s="75">
        <v>9201</v>
      </c>
      <c r="F65" s="79" t="s">
        <v>147</v>
      </c>
      <c r="G65" s="75">
        <v>9201</v>
      </c>
      <c r="H65" s="13">
        <v>334.9</v>
      </c>
      <c r="I65" s="76">
        <f t="shared" si="0"/>
        <v>30.916828742915694</v>
      </c>
      <c r="J65" s="76">
        <f t="shared" si="1"/>
        <v>0.27</v>
      </c>
      <c r="K65" s="14">
        <v>22.5</v>
      </c>
      <c r="L65" s="76">
        <f t="shared" si="2"/>
        <v>73.049352081610138</v>
      </c>
      <c r="M65" s="76">
        <f t="shared" si="3"/>
        <v>6.9999999999999951E-2</v>
      </c>
      <c r="N65" s="20">
        <v>31.15</v>
      </c>
      <c r="O65" s="76">
        <f t="shared" si="4"/>
        <v>33.538756505067099</v>
      </c>
      <c r="P65" s="76" t="str">
        <f t="shared" si="5"/>
        <v>Alta</v>
      </c>
      <c r="Q65" s="98">
        <v>20.239999999999998</v>
      </c>
      <c r="R65" s="76">
        <f t="shared" si="6"/>
        <v>45.640022358859703</v>
      </c>
      <c r="S65" s="76" t="str">
        <f t="shared" si="7"/>
        <v>Alta</v>
      </c>
      <c r="T65" s="99">
        <v>819</v>
      </c>
      <c r="U65" s="76">
        <f t="shared" si="8"/>
        <v>94.662764771460417</v>
      </c>
      <c r="V65" s="76">
        <f t="shared" si="9"/>
        <v>0.7</v>
      </c>
      <c r="W65" s="77">
        <v>6.46</v>
      </c>
      <c r="X65" s="76">
        <f t="shared" si="10"/>
        <v>60.977288368891941</v>
      </c>
      <c r="Y65" s="76">
        <f t="shared" si="11"/>
        <v>0.61</v>
      </c>
      <c r="Z65" s="77">
        <v>1.22</v>
      </c>
      <c r="AA65" s="76">
        <f t="shared" si="12"/>
        <v>82.608695652173921</v>
      </c>
      <c r="AB65" s="76">
        <f t="shared" si="13"/>
        <v>0.63</v>
      </c>
      <c r="AC65" s="100">
        <v>22.22</v>
      </c>
      <c r="AD65" s="76">
        <f t="shared" si="14"/>
        <v>18.268876611418055</v>
      </c>
      <c r="AE65" s="76">
        <f t="shared" si="15"/>
        <v>5.0000000000000044E-2</v>
      </c>
      <c r="AF65" s="100">
        <v>16.82</v>
      </c>
      <c r="AG65" s="76">
        <f t="shared" si="16"/>
        <v>66.610938619536654</v>
      </c>
      <c r="AH65" s="76">
        <f t="shared" si="20"/>
        <v>0.74</v>
      </c>
      <c r="AI65" s="29"/>
      <c r="AJ65" s="76" t="str">
        <f t="shared" si="17"/>
        <v/>
      </c>
      <c r="AK65" s="76" t="str">
        <f t="shared" si="21"/>
        <v/>
      </c>
      <c r="AL65" s="101"/>
      <c r="AM65" s="76" t="str">
        <f t="shared" si="22"/>
        <v/>
      </c>
      <c r="AN65" s="76" t="str">
        <f t="shared" si="23"/>
        <v/>
      </c>
      <c r="AO65" s="63">
        <v>2.4922904907035042</v>
      </c>
      <c r="AP65" s="76">
        <f t="shared" si="18"/>
        <v>50.281225551548893</v>
      </c>
      <c r="AQ65" s="76">
        <f t="shared" si="19"/>
        <v>6.0000000000000053E-2</v>
      </c>
    </row>
    <row r="66" spans="1:43" x14ac:dyDescent="0.2">
      <c r="A66" s="74" t="s">
        <v>148</v>
      </c>
      <c r="B66" s="74" t="s">
        <v>149</v>
      </c>
      <c r="C66" s="23" t="s">
        <v>61</v>
      </c>
      <c r="D66" s="74" t="s">
        <v>150</v>
      </c>
      <c r="E66" s="75">
        <v>10001</v>
      </c>
      <c r="F66" s="74" t="s">
        <v>151</v>
      </c>
      <c r="G66" s="75">
        <v>10101</v>
      </c>
      <c r="H66" s="13">
        <v>504.86</v>
      </c>
      <c r="I66" s="76">
        <f t="shared" si="0"/>
        <v>48.688750862663902</v>
      </c>
      <c r="J66" s="76">
        <f t="shared" si="1"/>
        <v>0.49</v>
      </c>
      <c r="K66" s="14">
        <v>12.46</v>
      </c>
      <c r="L66" s="76">
        <f t="shared" si="2"/>
        <v>86.889991728701403</v>
      </c>
      <c r="M66" s="76">
        <f t="shared" si="3"/>
        <v>0.28000000000000003</v>
      </c>
      <c r="N66" s="20">
        <v>59.38</v>
      </c>
      <c r="O66" s="76">
        <f t="shared" si="4"/>
        <v>72.199397425362903</v>
      </c>
      <c r="P66" s="76" t="str">
        <f t="shared" si="5"/>
        <v>Alta</v>
      </c>
      <c r="Q66" s="98">
        <v>18.63</v>
      </c>
      <c r="R66" s="76">
        <f t="shared" si="6"/>
        <v>50.139742873113477</v>
      </c>
      <c r="S66" s="76" t="str">
        <f t="shared" si="7"/>
        <v>Alta</v>
      </c>
      <c r="T66" s="99">
        <v>6032</v>
      </c>
      <c r="U66" s="76">
        <f t="shared" si="8"/>
        <v>58.340301003344479</v>
      </c>
      <c r="V66" s="76">
        <f t="shared" si="9"/>
        <v>0.10999999999999999</v>
      </c>
      <c r="W66" s="77">
        <v>6.43</v>
      </c>
      <c r="X66" s="76">
        <f t="shared" si="10"/>
        <v>61.183757742601507</v>
      </c>
      <c r="Y66" s="76">
        <f t="shared" si="11"/>
        <v>0.63</v>
      </c>
      <c r="Z66" s="77">
        <v>1.1000000000000001</v>
      </c>
      <c r="AA66" s="76">
        <f t="shared" si="12"/>
        <v>85.354691075514879</v>
      </c>
      <c r="AB66" s="76">
        <f t="shared" si="13"/>
        <v>0.73</v>
      </c>
      <c r="AC66" s="100">
        <v>11.98</v>
      </c>
      <c r="AD66" s="76">
        <f t="shared" si="14"/>
        <v>55.985267034990798</v>
      </c>
      <c r="AE66" s="76">
        <f t="shared" si="15"/>
        <v>0.39</v>
      </c>
      <c r="AF66" s="100">
        <v>17.84</v>
      </c>
      <c r="AG66" s="76">
        <f t="shared" si="16"/>
        <v>64.174826844996417</v>
      </c>
      <c r="AH66" s="76">
        <f t="shared" si="20"/>
        <v>0.66999999999999993</v>
      </c>
      <c r="AI66" s="29">
        <v>47.82</v>
      </c>
      <c r="AJ66" s="76">
        <f t="shared" si="17"/>
        <v>51.008000000000003</v>
      </c>
      <c r="AK66" s="76" t="str">
        <f t="shared" si="21"/>
        <v>Alta</v>
      </c>
      <c r="AL66" s="101">
        <v>48.75</v>
      </c>
      <c r="AM66" s="76">
        <f t="shared" si="22"/>
        <v>31.370761939482311</v>
      </c>
      <c r="AN66" s="76">
        <f t="shared" si="23"/>
        <v>0.14000000000000001</v>
      </c>
      <c r="AO66" s="63">
        <v>9.3424088161833396E-2</v>
      </c>
      <c r="AP66" s="76">
        <f t="shared" si="18"/>
        <v>99.085295735866111</v>
      </c>
      <c r="AQ66" s="76">
        <f t="shared" si="19"/>
        <v>0.95</v>
      </c>
    </row>
    <row r="67" spans="1:43" x14ac:dyDescent="0.2">
      <c r="A67" s="74" t="s">
        <v>148</v>
      </c>
      <c r="B67" s="74" t="s">
        <v>149</v>
      </c>
      <c r="C67" s="23" t="s">
        <v>61</v>
      </c>
      <c r="D67" s="74" t="s">
        <v>150</v>
      </c>
      <c r="E67" s="75">
        <v>10001</v>
      </c>
      <c r="F67" s="74" t="s">
        <v>152</v>
      </c>
      <c r="G67" s="75">
        <v>10109</v>
      </c>
      <c r="H67" s="13">
        <v>548.79999999999995</v>
      </c>
      <c r="I67" s="76">
        <f t="shared" si="0"/>
        <v>53.283351109438058</v>
      </c>
      <c r="J67" s="76">
        <f t="shared" si="1"/>
        <v>0.56000000000000005</v>
      </c>
      <c r="K67" s="14">
        <v>10.59</v>
      </c>
      <c r="L67" s="76">
        <f t="shared" si="2"/>
        <v>89.467879790460429</v>
      </c>
      <c r="M67" s="76">
        <f t="shared" si="3"/>
        <v>0.45999999999999996</v>
      </c>
      <c r="N67" s="20">
        <v>43.81</v>
      </c>
      <c r="O67" s="76">
        <f t="shared" si="4"/>
        <v>50.876472199397426</v>
      </c>
      <c r="P67" s="76" t="str">
        <f t="shared" si="5"/>
        <v>Alta</v>
      </c>
      <c r="Q67" s="98">
        <v>16.399999999999999</v>
      </c>
      <c r="R67" s="76">
        <f t="shared" si="6"/>
        <v>56.372275013974289</v>
      </c>
      <c r="S67" s="76" t="str">
        <f t="shared" si="7"/>
        <v>Alta</v>
      </c>
      <c r="T67" s="99">
        <v>914</v>
      </c>
      <c r="U67" s="76">
        <f t="shared" si="8"/>
        <v>94.000836120401331</v>
      </c>
      <c r="V67" s="76">
        <f t="shared" si="9"/>
        <v>0.65999999999999992</v>
      </c>
      <c r="W67" s="77">
        <v>6.03</v>
      </c>
      <c r="X67" s="76">
        <f t="shared" si="10"/>
        <v>63.93668272539572</v>
      </c>
      <c r="Y67" s="76">
        <f t="shared" si="11"/>
        <v>0.72</v>
      </c>
      <c r="Z67" s="77">
        <v>0.97</v>
      </c>
      <c r="AA67" s="76">
        <f t="shared" si="12"/>
        <v>88.32951945080093</v>
      </c>
      <c r="AB67" s="76">
        <f t="shared" si="13"/>
        <v>0.84</v>
      </c>
      <c r="AC67" s="100">
        <v>14.32</v>
      </c>
      <c r="AD67" s="76">
        <f t="shared" si="14"/>
        <v>47.366482504604051</v>
      </c>
      <c r="AE67" s="76">
        <f t="shared" si="15"/>
        <v>0.27</v>
      </c>
      <c r="AF67" s="100">
        <v>15.14</v>
      </c>
      <c r="AG67" s="76">
        <f t="shared" si="16"/>
        <v>70.623358012897057</v>
      </c>
      <c r="AH67" s="76">
        <f t="shared" si="20"/>
        <v>0.82000000000000006</v>
      </c>
      <c r="AI67" s="29"/>
      <c r="AJ67" s="76" t="str">
        <f t="shared" si="17"/>
        <v/>
      </c>
      <c r="AK67" s="76" t="str">
        <f t="shared" si="21"/>
        <v/>
      </c>
      <c r="AL67" s="101"/>
      <c r="AM67" s="76" t="str">
        <f t="shared" si="22"/>
        <v/>
      </c>
      <c r="AN67" s="76" t="str">
        <f t="shared" si="23"/>
        <v/>
      </c>
      <c r="AO67" s="63">
        <v>0.21248114229862103</v>
      </c>
      <c r="AP67" s="76">
        <f t="shared" si="18"/>
        <v>96.663122987990903</v>
      </c>
      <c r="AQ67" s="76">
        <f t="shared" si="19"/>
        <v>0.81</v>
      </c>
    </row>
    <row r="68" spans="1:43" x14ac:dyDescent="0.2">
      <c r="A68" s="74" t="s">
        <v>148</v>
      </c>
      <c r="B68" s="79" t="s">
        <v>153</v>
      </c>
      <c r="C68" s="23" t="s">
        <v>61</v>
      </c>
      <c r="D68" s="79" t="s">
        <v>154</v>
      </c>
      <c r="E68" s="75">
        <v>10201</v>
      </c>
      <c r="F68" s="79" t="s">
        <v>154</v>
      </c>
      <c r="G68" s="75">
        <v>10201</v>
      </c>
      <c r="H68" s="13">
        <v>525.11</v>
      </c>
      <c r="I68" s="76">
        <f t="shared" si="0"/>
        <v>50.806198632285586</v>
      </c>
      <c r="J68" s="76">
        <f t="shared" si="1"/>
        <v>0.51</v>
      </c>
      <c r="K68" s="14">
        <v>11.06</v>
      </c>
      <c r="L68" s="76">
        <f t="shared" si="2"/>
        <v>88.819961400606559</v>
      </c>
      <c r="M68" s="76">
        <f t="shared" si="3"/>
        <v>0.41000000000000003</v>
      </c>
      <c r="N68" s="20">
        <v>45.22</v>
      </c>
      <c r="O68" s="76">
        <f t="shared" si="4"/>
        <v>52.807450013694869</v>
      </c>
      <c r="P68" s="76" t="str">
        <f t="shared" si="5"/>
        <v>Alta</v>
      </c>
      <c r="Q68" s="98">
        <v>18.75</v>
      </c>
      <c r="R68" s="76">
        <f t="shared" si="6"/>
        <v>49.804359977641141</v>
      </c>
      <c r="S68" s="76" t="str">
        <f t="shared" si="7"/>
        <v>Alta</v>
      </c>
      <c r="T68" s="99">
        <v>1257</v>
      </c>
      <c r="U68" s="76">
        <f t="shared" si="8"/>
        <v>91.610925306577485</v>
      </c>
      <c r="V68" s="76">
        <f t="shared" si="9"/>
        <v>0.54</v>
      </c>
      <c r="W68" s="77">
        <v>5.37</v>
      </c>
      <c r="X68" s="76">
        <f t="shared" si="10"/>
        <v>68.479008947006179</v>
      </c>
      <c r="Y68" s="76">
        <f t="shared" si="11"/>
        <v>0.81</v>
      </c>
      <c r="Z68" s="77">
        <v>0.89</v>
      </c>
      <c r="AA68" s="76">
        <f t="shared" si="12"/>
        <v>90.160183066361554</v>
      </c>
      <c r="AB68" s="76">
        <f t="shared" si="13"/>
        <v>0.89</v>
      </c>
      <c r="AC68" s="100">
        <v>13.92</v>
      </c>
      <c r="AD68" s="76">
        <f t="shared" si="14"/>
        <v>48.839779005524868</v>
      </c>
      <c r="AE68" s="76">
        <f t="shared" si="15"/>
        <v>0.30000000000000004</v>
      </c>
      <c r="AF68" s="100">
        <v>21.33</v>
      </c>
      <c r="AG68" s="76">
        <f t="shared" si="16"/>
        <v>55.839503224265592</v>
      </c>
      <c r="AH68" s="76">
        <f t="shared" si="20"/>
        <v>0.42000000000000004</v>
      </c>
      <c r="AI68" s="29"/>
      <c r="AJ68" s="76" t="str">
        <f t="shared" si="17"/>
        <v/>
      </c>
      <c r="AK68" s="76" t="str">
        <f t="shared" si="21"/>
        <v/>
      </c>
      <c r="AL68" s="101"/>
      <c r="AM68" s="76" t="str">
        <f t="shared" si="22"/>
        <v/>
      </c>
      <c r="AN68" s="76" t="str">
        <f t="shared" si="23"/>
        <v/>
      </c>
      <c r="AO68" s="63">
        <v>0.3888473453690845</v>
      </c>
      <c r="AP68" s="76">
        <f t="shared" si="18"/>
        <v>93.075016312407527</v>
      </c>
      <c r="AQ68" s="76">
        <f t="shared" si="19"/>
        <v>0.53</v>
      </c>
    </row>
    <row r="69" spans="1:43" x14ac:dyDescent="0.2">
      <c r="A69" s="74" t="s">
        <v>148</v>
      </c>
      <c r="B69" s="74" t="s">
        <v>155</v>
      </c>
      <c r="C69" s="23" t="s">
        <v>61</v>
      </c>
      <c r="D69" s="74" t="s">
        <v>155</v>
      </c>
      <c r="E69" s="75">
        <v>10301</v>
      </c>
      <c r="F69" s="74" t="s">
        <v>155</v>
      </c>
      <c r="G69" s="75">
        <v>10301</v>
      </c>
      <c r="H69" s="13">
        <v>621.34</v>
      </c>
      <c r="I69" s="76">
        <f t="shared" si="0"/>
        <v>60.868519564171734</v>
      </c>
      <c r="J69" s="76">
        <f t="shared" si="1"/>
        <v>0.66</v>
      </c>
      <c r="K69" s="14">
        <v>11.99</v>
      </c>
      <c r="L69" s="76">
        <f t="shared" si="2"/>
        <v>87.537910118555274</v>
      </c>
      <c r="M69" s="76">
        <f t="shared" si="3"/>
        <v>0.30000000000000004</v>
      </c>
      <c r="N69" s="20">
        <v>74.14</v>
      </c>
      <c r="O69" s="76">
        <f t="shared" si="4"/>
        <v>92.413037523966025</v>
      </c>
      <c r="P69" s="76" t="str">
        <f t="shared" si="5"/>
        <v>Alta</v>
      </c>
      <c r="Q69" s="98">
        <v>19.66</v>
      </c>
      <c r="R69" s="76">
        <f t="shared" si="6"/>
        <v>47.261039686975963</v>
      </c>
      <c r="S69" s="76" t="str">
        <f t="shared" si="7"/>
        <v>Alta</v>
      </c>
      <c r="T69" s="99">
        <v>3639</v>
      </c>
      <c r="U69" s="76">
        <f t="shared" si="8"/>
        <v>75.0139353400223</v>
      </c>
      <c r="V69" s="76">
        <f t="shared" si="9"/>
        <v>0.22999999999999998</v>
      </c>
      <c r="W69" s="77">
        <v>7.77</v>
      </c>
      <c r="X69" s="76">
        <f t="shared" si="10"/>
        <v>51.961459050240883</v>
      </c>
      <c r="Y69" s="76">
        <f t="shared" si="11"/>
        <v>0.39</v>
      </c>
      <c r="Z69" s="77">
        <v>0.89</v>
      </c>
      <c r="AA69" s="76">
        <f t="shared" si="12"/>
        <v>90.160183066361554</v>
      </c>
      <c r="AB69" s="76">
        <f t="shared" si="13"/>
        <v>0.89</v>
      </c>
      <c r="AC69" s="100">
        <v>15.8</v>
      </c>
      <c r="AD69" s="76">
        <f t="shared" si="14"/>
        <v>41.915285451197057</v>
      </c>
      <c r="AE69" s="76">
        <f t="shared" si="15"/>
        <v>0.17000000000000004</v>
      </c>
      <c r="AF69" s="100">
        <v>20.27</v>
      </c>
      <c r="AG69" s="76">
        <f t="shared" si="16"/>
        <v>58.37114879388583</v>
      </c>
      <c r="AH69" s="76">
        <f t="shared" si="20"/>
        <v>0.5</v>
      </c>
      <c r="AI69" s="29"/>
      <c r="AJ69" s="76" t="str">
        <f t="shared" si="17"/>
        <v/>
      </c>
      <c r="AK69" s="76" t="str">
        <f t="shared" si="21"/>
        <v/>
      </c>
      <c r="AL69" s="101"/>
      <c r="AM69" s="76" t="str">
        <f t="shared" si="22"/>
        <v/>
      </c>
      <c r="AN69" s="76" t="str">
        <f t="shared" si="23"/>
        <v/>
      </c>
      <c r="AO69" s="63">
        <v>0.49055964679705433</v>
      </c>
      <c r="AP69" s="76">
        <f t="shared" si="18"/>
        <v>91.005716291264392</v>
      </c>
      <c r="AQ69" s="76">
        <f t="shared" si="19"/>
        <v>0.42000000000000004</v>
      </c>
    </row>
    <row r="70" spans="1:43" x14ac:dyDescent="0.2">
      <c r="A70" s="74" t="s">
        <v>156</v>
      </c>
      <c r="B70" s="79" t="s">
        <v>157</v>
      </c>
      <c r="C70" s="23" t="s">
        <v>61</v>
      </c>
      <c r="D70" s="79" t="s">
        <v>157</v>
      </c>
      <c r="E70" s="75">
        <v>11101</v>
      </c>
      <c r="F70" s="79" t="s">
        <v>157</v>
      </c>
      <c r="G70" s="75">
        <v>11101</v>
      </c>
      <c r="H70" s="13">
        <v>556.17999999999995</v>
      </c>
      <c r="I70" s="76">
        <f t="shared" si="0"/>
        <v>54.055043185477956</v>
      </c>
      <c r="J70" s="76">
        <f t="shared" si="1"/>
        <v>0.59</v>
      </c>
      <c r="K70" s="14">
        <v>12.22</v>
      </c>
      <c r="L70" s="76">
        <f t="shared" si="2"/>
        <v>87.220843672456581</v>
      </c>
      <c r="M70" s="76">
        <f t="shared" si="3"/>
        <v>0.29000000000000004</v>
      </c>
      <c r="N70" s="20">
        <v>41.74</v>
      </c>
      <c r="O70" s="76">
        <f t="shared" si="4"/>
        <v>48.04163242947137</v>
      </c>
      <c r="P70" s="76" t="str">
        <f t="shared" si="5"/>
        <v>Alta</v>
      </c>
      <c r="Q70" s="98">
        <v>15.04</v>
      </c>
      <c r="R70" s="76">
        <f t="shared" si="6"/>
        <v>60.1732811626607</v>
      </c>
      <c r="S70" s="76" t="str">
        <f t="shared" si="7"/>
        <v>Media</v>
      </c>
      <c r="T70" s="99">
        <v>690</v>
      </c>
      <c r="U70" s="76">
        <f t="shared" si="8"/>
        <v>95.561594202898547</v>
      </c>
      <c r="V70" s="76">
        <f t="shared" si="9"/>
        <v>0.73</v>
      </c>
      <c r="W70" s="77">
        <v>7.91</v>
      </c>
      <c r="X70" s="76">
        <f t="shared" si="10"/>
        <v>50.997935306262903</v>
      </c>
      <c r="Y70" s="76">
        <f t="shared" si="11"/>
        <v>0.37</v>
      </c>
      <c r="Z70" s="77">
        <v>0.46</v>
      </c>
      <c r="AA70" s="76">
        <f t="shared" si="12"/>
        <v>100</v>
      </c>
      <c r="AB70" s="76">
        <f t="shared" si="13"/>
        <v>1</v>
      </c>
      <c r="AC70" s="100">
        <v>6.55</v>
      </c>
      <c r="AD70" s="76">
        <f t="shared" si="14"/>
        <v>75.985267034990798</v>
      </c>
      <c r="AE70" s="76">
        <f t="shared" si="15"/>
        <v>0.73</v>
      </c>
      <c r="AF70" s="100">
        <v>13.47</v>
      </c>
      <c r="AG70" s="76">
        <f t="shared" si="16"/>
        <v>74.611893957487453</v>
      </c>
      <c r="AH70" s="76">
        <f t="shared" si="20"/>
        <v>0.87</v>
      </c>
      <c r="AI70" s="29">
        <v>63.63</v>
      </c>
      <c r="AJ70" s="76">
        <f t="shared" si="17"/>
        <v>67.872</v>
      </c>
      <c r="AK70" s="76" t="str">
        <f t="shared" si="21"/>
        <v>Alta</v>
      </c>
      <c r="AL70" s="101">
        <v>28.77</v>
      </c>
      <c r="AM70" s="76">
        <f t="shared" si="22"/>
        <v>67.790740065621591</v>
      </c>
      <c r="AN70" s="76">
        <f t="shared" si="23"/>
        <v>0.71</v>
      </c>
      <c r="AO70" s="63">
        <v>0.16056944214534016</v>
      </c>
      <c r="AP70" s="76">
        <f t="shared" si="18"/>
        <v>97.719247770506357</v>
      </c>
      <c r="AQ70" s="76">
        <f t="shared" si="19"/>
        <v>0.89</v>
      </c>
    </row>
    <row r="71" spans="1:43" x14ac:dyDescent="0.2">
      <c r="A71" s="74" t="s">
        <v>158</v>
      </c>
      <c r="B71" s="74" t="s">
        <v>158</v>
      </c>
      <c r="C71" s="23" t="s">
        <v>61</v>
      </c>
      <c r="D71" s="74" t="s">
        <v>159</v>
      </c>
      <c r="E71" s="75">
        <v>12101</v>
      </c>
      <c r="F71" s="80" t="s">
        <v>159</v>
      </c>
      <c r="G71" s="75">
        <v>12101</v>
      </c>
      <c r="H71" s="13">
        <v>676.73</v>
      </c>
      <c r="I71" s="76">
        <f t="shared" si="0"/>
        <v>66.660392747349263</v>
      </c>
      <c r="J71" s="76">
        <f t="shared" si="1"/>
        <v>0.75</v>
      </c>
      <c r="K71" s="14">
        <v>7.02</v>
      </c>
      <c r="L71" s="76">
        <f t="shared" si="2"/>
        <v>94.389302453818587</v>
      </c>
      <c r="M71" s="76">
        <f t="shared" si="3"/>
        <v>0.67999999999999994</v>
      </c>
      <c r="N71" s="20">
        <v>53.43</v>
      </c>
      <c r="O71" s="76">
        <f t="shared" si="4"/>
        <v>64.050944946589965</v>
      </c>
      <c r="P71" s="76" t="str">
        <f t="shared" si="5"/>
        <v>Alta</v>
      </c>
      <c r="Q71" s="98">
        <v>11.32</v>
      </c>
      <c r="R71" s="76">
        <f t="shared" si="6"/>
        <v>70.570150922302957</v>
      </c>
      <c r="S71" s="76" t="str">
        <f t="shared" si="7"/>
        <v>Baja</v>
      </c>
      <c r="T71" s="99">
        <v>2677</v>
      </c>
      <c r="U71" s="76">
        <f t="shared" si="8"/>
        <v>81.71683389074694</v>
      </c>
      <c r="V71" s="76">
        <f t="shared" si="9"/>
        <v>0.35</v>
      </c>
      <c r="W71" s="77">
        <v>5.14</v>
      </c>
      <c r="X71" s="76">
        <f t="shared" si="10"/>
        <v>70.061940812112866</v>
      </c>
      <c r="Y71" s="76">
        <f t="shared" si="11"/>
        <v>0.84</v>
      </c>
      <c r="Z71" s="77">
        <v>1.1399999999999999</v>
      </c>
      <c r="AA71" s="76">
        <f t="shared" si="12"/>
        <v>84.439359267734559</v>
      </c>
      <c r="AB71" s="76">
        <f t="shared" si="13"/>
        <v>0.69</v>
      </c>
      <c r="AC71" s="100">
        <v>4.42</v>
      </c>
      <c r="AD71" s="76">
        <f t="shared" si="14"/>
        <v>83.830570902394115</v>
      </c>
      <c r="AE71" s="76">
        <f t="shared" si="15"/>
        <v>0.9</v>
      </c>
      <c r="AF71" s="100">
        <v>7.62</v>
      </c>
      <c r="AG71" s="76">
        <f t="shared" si="16"/>
        <v>88.583711487938857</v>
      </c>
      <c r="AH71" s="76">
        <f t="shared" si="20"/>
        <v>0.97</v>
      </c>
      <c r="AI71" s="29">
        <v>64</v>
      </c>
      <c r="AJ71" s="76">
        <f t="shared" si="17"/>
        <v>68.266666666666666</v>
      </c>
      <c r="AK71" s="76" t="str">
        <f t="shared" si="21"/>
        <v>Alta</v>
      </c>
      <c r="AL71" s="101">
        <v>31.04</v>
      </c>
      <c r="AM71" s="76">
        <f t="shared" si="22"/>
        <v>63.65293474298214</v>
      </c>
      <c r="AN71" s="76">
        <f t="shared" si="23"/>
        <v>0.63</v>
      </c>
      <c r="AO71" s="63">
        <v>4.8463630576934209E-2</v>
      </c>
      <c r="AP71" s="76">
        <f t="shared" si="18"/>
        <v>100</v>
      </c>
      <c r="AQ71" s="76">
        <f t="shared" si="19"/>
        <v>1</v>
      </c>
    </row>
    <row r="72" spans="1:43" x14ac:dyDescent="0.2">
      <c r="A72" s="74" t="s">
        <v>160</v>
      </c>
      <c r="B72" s="74" t="s">
        <v>161</v>
      </c>
      <c r="C72" s="23" t="s">
        <v>162</v>
      </c>
      <c r="D72" s="74" t="s">
        <v>162</v>
      </c>
      <c r="E72" s="75">
        <v>13001</v>
      </c>
      <c r="F72" s="74" t="s">
        <v>161</v>
      </c>
      <c r="G72" s="75">
        <v>13101</v>
      </c>
      <c r="H72" s="13">
        <v>761.8</v>
      </c>
      <c r="I72" s="76">
        <f t="shared" ref="I72:I124" si="24">+IF(H72&lt;&gt;"",(H72-H$126)*100/(H$127-H$126),"")</f>
        <v>75.555764686199467</v>
      </c>
      <c r="J72" s="76">
        <f t="shared" ref="J72:J124" si="25">+IF(H72&lt;&gt;"",_xlfn.PERCENTRANK.EXC(H$8:H$124,H72,2),"")</f>
        <v>0.84</v>
      </c>
      <c r="K72" s="14">
        <v>4.34</v>
      </c>
      <c r="L72" s="76">
        <f t="shared" ref="L72:L124" si="26">+IF(K72&lt;&gt;"",(K$127-K72)*100/(K$127-K$126),"")</f>
        <v>98.083815825751302</v>
      </c>
      <c r="M72" s="76">
        <f t="shared" ref="M72:M124" si="27">+IF(K72&lt;&gt;"",1-_xlfn.PERCENTRANK.EXC(K$8:K$124,K72,2),"")</f>
        <v>0.94</v>
      </c>
      <c r="N72" s="20">
        <v>38.57</v>
      </c>
      <c r="O72" s="76">
        <f t="shared" ref="O72:O124" si="28">+IF(N72&lt;&gt;"",(N72-N$126)*100/(N$127-N$126),"")</f>
        <v>43.700356066830999</v>
      </c>
      <c r="P72" s="76" t="str">
        <f t="shared" ref="P72:P124" si="29">+IF(AND(O72&lt;&gt;"",O72&gt;=P$6),"Nula",IF(AND(O72&lt;&gt;"",O72&lt;P$6,O72&gt;P$6-(_xlfn.STDEV.S(O$8:O$124)/2)),"Baja",IF(AND(O72&lt;&gt;"",O72&lt;P$6-(_xlfn.STDEV.S(O$8:O$124)/2),O72&gt;P$6-(_xlfn.STDEV.S(O$8:O$124))),"Media",IF(AND(O72&lt;&gt;"",O72&lt;P$6-(_xlfn.STDEV.S(O$8:O$124))),"Alta",""))))</f>
        <v>Alta</v>
      </c>
      <c r="Q72" s="98">
        <v>9.48</v>
      </c>
      <c r="R72" s="76">
        <f t="shared" ref="R72:R124" si="30">+IF(Q72&lt;&gt;"",(Q$127-Q72)*100/(Q$127-Q$126),"")</f>
        <v>75.712688652878697</v>
      </c>
      <c r="S72" s="76" t="str">
        <f t="shared" ref="S72:S124" si="31">+IF(AND(R72&lt;&gt;"",R72&gt;=S$6),"Nula",IF(AND(R72&lt;&gt;"",R72&lt;S$6,R72&gt;S$6-(_xlfn.STDEV.S(R$8:R$124)/2)),"Baja",IF(AND(R72&lt;&gt;"",R72&lt;S$6-(_xlfn.STDEV.S(R$8:R$124)/2),R72&gt;S$6-(_xlfn.STDEV.S(R$8:R$124))),"Media",IF(AND(R72&lt;&gt;"",R72&lt;S$6-(_xlfn.STDEV.S(R$8:R$124))),"Alta",""))))</f>
        <v>Nula</v>
      </c>
      <c r="T72" s="99">
        <v>14405</v>
      </c>
      <c r="U72" s="76">
        <f t="shared" ref="U72:U124" si="32">+IF(T72&lt;&gt;"",(T$127-T72)*100/(T$127-T$126),"")</f>
        <v>0</v>
      </c>
      <c r="V72" s="76">
        <f t="shared" ref="V72:V124" si="33">+IF(T72&lt;&gt;"",1-_xlfn.PERCENTRANK.EXC(T$8:T$124,T72,2),"")</f>
        <v>1.0000000000000009E-2</v>
      </c>
      <c r="W72" s="77">
        <v>10.62</v>
      </c>
      <c r="X72" s="76">
        <f t="shared" ref="X72:X124" si="34">+IF(W72&lt;&gt;"",(W$127-W72)*100/(W$127-W$126),"")</f>
        <v>32.346868547832074</v>
      </c>
      <c r="Y72" s="76">
        <f t="shared" ref="Y72:Y124" si="35">+IF(W72&lt;&gt;"",1-_xlfn.PERCENTRANK.EXC(W$8:W$124,W72,2),"")</f>
        <v>9.9999999999999978E-2</v>
      </c>
      <c r="Z72" s="77">
        <v>3.37</v>
      </c>
      <c r="AA72" s="76">
        <f t="shared" ref="AA72:AA124" si="36">+IF(Z72&lt;&gt;"",(Z$127-Z72)*100/(Z$127-Z$126),"")</f>
        <v>33.409610983981693</v>
      </c>
      <c r="AB72" s="76">
        <f t="shared" ref="AB72:AB124" si="37">+IF(Z72&lt;&gt;"",1-_xlfn.PERCENTRANK.EXC(Z$8:Z$124,Z72,2),"")</f>
        <v>0.13</v>
      </c>
      <c r="AC72" s="100">
        <v>5.93</v>
      </c>
      <c r="AD72" s="76">
        <f t="shared" ref="AD72:AD124" si="38">+IF(AC72&lt;&gt;"",(AC$127-AC72)*100/(AC$127-AC$126),"")</f>
        <v>78.268876611418051</v>
      </c>
      <c r="AE72" s="76">
        <f t="shared" ref="AE72:AE124" si="39">+IF(AC72&lt;&gt;"",1-_xlfn.PERCENTRANK.EXC(AC$8:AC$124,AC72,2),"")</f>
        <v>0.78</v>
      </c>
      <c r="AF72" s="100">
        <v>11.64</v>
      </c>
      <c r="AG72" s="76">
        <f t="shared" ref="AG72:AG124" si="40">+IF(AF72&lt;&gt;"",(AF$127-AF72)*100/(AF$127-AF$126),"")</f>
        <v>78.982565082397883</v>
      </c>
      <c r="AH72" s="76">
        <f t="shared" ref="AH72:AH124" si="41">+IF(AF72&lt;&gt;"",1-_xlfn.PERCENTRANK.EXC(AF$8:AF$124,AF72,2),"")</f>
        <v>0.91</v>
      </c>
      <c r="AI72" s="29">
        <v>49.01</v>
      </c>
      <c r="AJ72" s="76">
        <f t="shared" ref="AJ72:AJ124" si="42">+IF(AI72&lt;&gt;"",(AI72-AI$126)*100/(AI$127-AI$126),"")</f>
        <v>52.277333333333331</v>
      </c>
      <c r="AK72" s="76" t="str">
        <f t="shared" ref="AK72:AK124" si="43">+IF(AND(AJ72&lt;&gt;"",AJ72&gt;=AK$6),"Nula",IF(AND(AJ72&lt;&gt;"",AJ72&lt;AK$6,AJ72&gt;AK$6-(_xlfn.STDEV.S(AJ$8:AJ$124)/2)),"Baja",IF(AND(AJ72&lt;&gt;"",AJ72&lt;AK$6-(_xlfn.STDEV.S(AJ$8:AJ$124)/2),AJ72&gt;AK$6-(_xlfn.STDEV.S(AJ$8:AJ$124))),"Media",IF(AND(AJ72&lt;&gt;"",AJ72&lt;AK$6-(_xlfn.STDEV.S(AJ$8:AJ$124))),"Alta",""))))</f>
        <v>Alta</v>
      </c>
      <c r="AL72" s="101">
        <v>42.42</v>
      </c>
      <c r="AM72" s="76">
        <f t="shared" ref="AM72:AM124" si="44">+IF(AL72&lt;&gt;"",(AL$127-AL72)*100/(AL$127-AL$126),"")</f>
        <v>42.909223477943847</v>
      </c>
      <c r="AN72" s="76">
        <f t="shared" si="23"/>
        <v>0.28000000000000003</v>
      </c>
      <c r="AO72" s="63">
        <v>7.267053530398726E-2</v>
      </c>
      <c r="AP72" s="76">
        <f t="shared" ref="AP72:AP124" si="45">+IF(AO72&lt;&gt;"",(AO$127-AO72)*100/(AO$127-AO$126),"")</f>
        <v>99.507519269938314</v>
      </c>
      <c r="AQ72" s="76">
        <f t="shared" ref="AQ72:AQ124" si="46">+IF(AO72&lt;&gt;"",1-_xlfn.PERCENTRANK.EXC(AO$8:AO$124,AO72,2),"")</f>
        <v>0.99</v>
      </c>
    </row>
    <row r="73" spans="1:43" x14ac:dyDescent="0.2">
      <c r="A73" s="74" t="s">
        <v>160</v>
      </c>
      <c r="B73" s="74" t="s">
        <v>161</v>
      </c>
      <c r="C73" s="23" t="s">
        <v>162</v>
      </c>
      <c r="D73" s="74" t="s">
        <v>162</v>
      </c>
      <c r="E73" s="75">
        <v>13001</v>
      </c>
      <c r="F73" s="74" t="s">
        <v>163</v>
      </c>
      <c r="G73" s="75">
        <v>13102</v>
      </c>
      <c r="H73" s="13">
        <v>547.74</v>
      </c>
      <c r="I73" s="76">
        <f t="shared" si="24"/>
        <v>53.172511868164044</v>
      </c>
      <c r="J73" s="76">
        <f t="shared" si="25"/>
        <v>0.55000000000000004</v>
      </c>
      <c r="K73" s="14">
        <v>4.58</v>
      </c>
      <c r="L73" s="76">
        <f t="shared" si="26"/>
        <v>97.752963881996152</v>
      </c>
      <c r="M73" s="76">
        <f t="shared" si="27"/>
        <v>0.92</v>
      </c>
      <c r="N73" s="20">
        <v>41.53</v>
      </c>
      <c r="O73" s="76">
        <f t="shared" si="28"/>
        <v>47.754039989044095</v>
      </c>
      <c r="P73" s="76" t="str">
        <f t="shared" si="29"/>
        <v>Alta</v>
      </c>
      <c r="Q73" s="98">
        <v>9.5399999999999991</v>
      </c>
      <c r="R73" s="76">
        <f t="shared" si="30"/>
        <v>75.544997205142536</v>
      </c>
      <c r="S73" s="76" t="str">
        <f t="shared" si="31"/>
        <v>Nula</v>
      </c>
      <c r="T73" s="99">
        <v>1847</v>
      </c>
      <c r="U73" s="76">
        <f t="shared" si="32"/>
        <v>87.5</v>
      </c>
      <c r="V73" s="76">
        <f t="shared" si="33"/>
        <v>0.44999999999999996</v>
      </c>
      <c r="W73" s="77">
        <v>8.6999999999999993</v>
      </c>
      <c r="X73" s="76">
        <f t="shared" si="34"/>
        <v>45.560908465244324</v>
      </c>
      <c r="Y73" s="76">
        <f t="shared" si="35"/>
        <v>0.24</v>
      </c>
      <c r="Z73" s="77">
        <v>2.35</v>
      </c>
      <c r="AA73" s="76">
        <f t="shared" si="36"/>
        <v>56.750572082379861</v>
      </c>
      <c r="AB73" s="76">
        <f t="shared" si="37"/>
        <v>0.26</v>
      </c>
      <c r="AC73" s="100">
        <v>8.11</v>
      </c>
      <c r="AD73" s="76">
        <f t="shared" si="38"/>
        <v>70.239410681399633</v>
      </c>
      <c r="AE73" s="76">
        <f t="shared" si="39"/>
        <v>0.64</v>
      </c>
      <c r="AF73" s="100">
        <v>19.66</v>
      </c>
      <c r="AG73" s="76">
        <f t="shared" si="40"/>
        <v>59.828039168855973</v>
      </c>
      <c r="AH73" s="76">
        <f t="shared" si="41"/>
        <v>0.53</v>
      </c>
      <c r="AI73" s="29">
        <v>70</v>
      </c>
      <c r="AJ73" s="76">
        <f t="shared" si="42"/>
        <v>74.666666666666671</v>
      </c>
      <c r="AK73" s="76" t="str">
        <f t="shared" si="43"/>
        <v>Alta</v>
      </c>
      <c r="AL73" s="101">
        <v>29.9</v>
      </c>
      <c r="AM73" s="76">
        <f t="shared" si="44"/>
        <v>65.730951512942042</v>
      </c>
      <c r="AN73" s="76">
        <f t="shared" ref="AN73:AN124" si="47">+IF(AL73&lt;&gt;"",1-_xlfn.PERCENTRANK.EXC(AL$8:AL$124,AL73,2),"")</f>
        <v>0.69</v>
      </c>
      <c r="AO73" s="63">
        <v>7.8657274062763877E-2</v>
      </c>
      <c r="AP73" s="76">
        <f t="shared" si="45"/>
        <v>99.38572123306183</v>
      </c>
      <c r="AQ73" s="76">
        <f t="shared" si="46"/>
        <v>0.96</v>
      </c>
    </row>
    <row r="74" spans="1:43" x14ac:dyDescent="0.2">
      <c r="A74" s="74" t="s">
        <v>160</v>
      </c>
      <c r="B74" s="74" t="s">
        <v>161</v>
      </c>
      <c r="C74" s="23" t="s">
        <v>162</v>
      </c>
      <c r="D74" s="74" t="s">
        <v>162</v>
      </c>
      <c r="E74" s="75">
        <v>13001</v>
      </c>
      <c r="F74" s="74" t="s">
        <v>164</v>
      </c>
      <c r="G74" s="75">
        <v>13103</v>
      </c>
      <c r="H74" s="13">
        <v>234.87</v>
      </c>
      <c r="I74" s="76">
        <f t="shared" si="24"/>
        <v>20.457159587594369</v>
      </c>
      <c r="J74" s="76">
        <f t="shared" si="25"/>
        <v>0.18</v>
      </c>
      <c r="K74" s="14">
        <v>10.07</v>
      </c>
      <c r="L74" s="76">
        <f t="shared" si="26"/>
        <v>90.184725668596627</v>
      </c>
      <c r="M74" s="76">
        <f t="shared" si="27"/>
        <v>0.5</v>
      </c>
      <c r="N74" s="20">
        <v>28.76</v>
      </c>
      <c r="O74" s="76">
        <f t="shared" si="28"/>
        <v>30.26568063544234</v>
      </c>
      <c r="P74" s="76" t="str">
        <f t="shared" si="29"/>
        <v>Alta</v>
      </c>
      <c r="Q74" s="98">
        <v>17.489999999999998</v>
      </c>
      <c r="R74" s="76">
        <f t="shared" si="30"/>
        <v>53.325880380100621</v>
      </c>
      <c r="S74" s="76" t="str">
        <f t="shared" si="31"/>
        <v>Alta</v>
      </c>
      <c r="T74" s="99">
        <v>4872</v>
      </c>
      <c r="U74" s="76">
        <f t="shared" si="32"/>
        <v>66.422798216276476</v>
      </c>
      <c r="V74" s="76">
        <f t="shared" si="33"/>
        <v>0.17000000000000004</v>
      </c>
      <c r="W74" s="77">
        <v>12.84</v>
      </c>
      <c r="X74" s="76">
        <f t="shared" si="34"/>
        <v>17.06813489332416</v>
      </c>
      <c r="Y74" s="76">
        <f t="shared" si="35"/>
        <v>5.0000000000000044E-2</v>
      </c>
      <c r="Z74" s="77">
        <v>4.4800000000000004</v>
      </c>
      <c r="AA74" s="76">
        <f t="shared" si="36"/>
        <v>8.0091533180777947</v>
      </c>
      <c r="AB74" s="76">
        <f t="shared" si="37"/>
        <v>4.0000000000000036E-2</v>
      </c>
      <c r="AC74" s="100">
        <v>12.07</v>
      </c>
      <c r="AD74" s="76">
        <f t="shared" si="38"/>
        <v>55.653775322283614</v>
      </c>
      <c r="AE74" s="76">
        <f t="shared" si="39"/>
        <v>0.37</v>
      </c>
      <c r="AF74" s="100">
        <v>35.56</v>
      </c>
      <c r="AG74" s="76">
        <f t="shared" si="40"/>
        <v>21.853355624552179</v>
      </c>
      <c r="AH74" s="76">
        <f t="shared" si="41"/>
        <v>3.0000000000000027E-2</v>
      </c>
      <c r="AI74" s="29">
        <v>21.42</v>
      </c>
      <c r="AJ74" s="76">
        <f t="shared" si="42"/>
        <v>22.847999999999999</v>
      </c>
      <c r="AK74" s="76" t="str">
        <f t="shared" si="43"/>
        <v>Alta</v>
      </c>
      <c r="AL74" s="101">
        <v>24.61</v>
      </c>
      <c r="AM74" s="76">
        <f t="shared" si="44"/>
        <v>75.37367845424717</v>
      </c>
      <c r="AN74" s="76">
        <f t="shared" si="47"/>
        <v>0.74</v>
      </c>
      <c r="AO74" s="63">
        <v>7.62352605892202E-2</v>
      </c>
      <c r="AP74" s="76">
        <f t="shared" si="45"/>
        <v>99.434996222042045</v>
      </c>
      <c r="AQ74" s="76">
        <f t="shared" si="46"/>
        <v>0.97</v>
      </c>
    </row>
    <row r="75" spans="1:43" x14ac:dyDescent="0.2">
      <c r="A75" s="74" t="s">
        <v>160</v>
      </c>
      <c r="B75" s="74" t="s">
        <v>161</v>
      </c>
      <c r="C75" s="23" t="s">
        <v>162</v>
      </c>
      <c r="D75" s="74" t="s">
        <v>162</v>
      </c>
      <c r="E75" s="75">
        <v>13001</v>
      </c>
      <c r="F75" s="74" t="s">
        <v>165</v>
      </c>
      <c r="G75" s="75">
        <v>13104</v>
      </c>
      <c r="H75" s="13">
        <v>543.91999999999996</v>
      </c>
      <c r="I75" s="76">
        <f t="shared" si="24"/>
        <v>52.773072338289722</v>
      </c>
      <c r="J75" s="76">
        <f t="shared" si="25"/>
        <v>0.55000000000000004</v>
      </c>
      <c r="K75" s="14">
        <v>14.6</v>
      </c>
      <c r="L75" s="76">
        <f t="shared" si="26"/>
        <v>83.939895230217815</v>
      </c>
      <c r="M75" s="76">
        <f t="shared" si="27"/>
        <v>0.21999999999999997</v>
      </c>
      <c r="N75" s="20">
        <v>16.28</v>
      </c>
      <c r="O75" s="76">
        <f t="shared" si="28"/>
        <v>13.174472747192549</v>
      </c>
      <c r="P75" s="76" t="str">
        <f t="shared" si="29"/>
        <v>Alta</v>
      </c>
      <c r="Q75" s="98">
        <v>16.670000000000002</v>
      </c>
      <c r="R75" s="76">
        <f t="shared" si="30"/>
        <v>55.617663499161537</v>
      </c>
      <c r="S75" s="76" t="str">
        <f t="shared" si="31"/>
        <v>Alta</v>
      </c>
      <c r="T75" s="99">
        <v>4409</v>
      </c>
      <c r="U75" s="76">
        <f t="shared" si="32"/>
        <v>69.648829431438131</v>
      </c>
      <c r="V75" s="76">
        <f t="shared" si="33"/>
        <v>0.19999999999999996</v>
      </c>
      <c r="W75" s="77">
        <v>10.44</v>
      </c>
      <c r="X75" s="76">
        <f t="shared" si="34"/>
        <v>33.585684790089473</v>
      </c>
      <c r="Y75" s="76">
        <f t="shared" si="35"/>
        <v>0.12</v>
      </c>
      <c r="Z75" s="77">
        <v>4.46</v>
      </c>
      <c r="AA75" s="76">
        <f t="shared" si="36"/>
        <v>8.4668192219679668</v>
      </c>
      <c r="AB75" s="76">
        <f t="shared" si="37"/>
        <v>5.0000000000000044E-2</v>
      </c>
      <c r="AC75" s="100">
        <v>10.17</v>
      </c>
      <c r="AD75" s="76">
        <f t="shared" si="38"/>
        <v>62.651933701657455</v>
      </c>
      <c r="AE75" s="76">
        <f t="shared" si="39"/>
        <v>0.5</v>
      </c>
      <c r="AF75" s="100">
        <v>21.62</v>
      </c>
      <c r="AG75" s="76">
        <f t="shared" si="40"/>
        <v>55.14688320993551</v>
      </c>
      <c r="AH75" s="76">
        <f t="shared" si="41"/>
        <v>0.4</v>
      </c>
      <c r="AI75" s="29">
        <v>72.5</v>
      </c>
      <c r="AJ75" s="76">
        <f t="shared" si="42"/>
        <v>77.333333333333329</v>
      </c>
      <c r="AK75" s="76" t="str">
        <f t="shared" si="43"/>
        <v>Alta</v>
      </c>
      <c r="AL75" s="101">
        <v>18.760000000000002</v>
      </c>
      <c r="AM75" s="76">
        <f t="shared" si="44"/>
        <v>86.03718556325191</v>
      </c>
      <c r="AN75" s="76">
        <f t="shared" si="47"/>
        <v>0.94</v>
      </c>
      <c r="AO75" s="63">
        <v>4.623276264073013</v>
      </c>
      <c r="AP75" s="76">
        <f t="shared" si="45"/>
        <v>6.9270899752137289</v>
      </c>
      <c r="AQ75" s="76">
        <f t="shared" si="46"/>
        <v>2.0000000000000018E-2</v>
      </c>
    </row>
    <row r="76" spans="1:43" x14ac:dyDescent="0.2">
      <c r="A76" s="74" t="s">
        <v>160</v>
      </c>
      <c r="B76" s="74" t="s">
        <v>161</v>
      </c>
      <c r="C76" s="23" t="s">
        <v>162</v>
      </c>
      <c r="D76" s="74" t="s">
        <v>162</v>
      </c>
      <c r="E76" s="75">
        <v>13001</v>
      </c>
      <c r="F76" s="74" t="s">
        <v>166</v>
      </c>
      <c r="G76" s="75">
        <v>13105</v>
      </c>
      <c r="H76" s="13">
        <v>472.41</v>
      </c>
      <c r="I76" s="76">
        <f t="shared" si="24"/>
        <v>45.295606165171378</v>
      </c>
      <c r="J76" s="76">
        <f t="shared" si="25"/>
        <v>0.44</v>
      </c>
      <c r="K76" s="14">
        <v>11.78</v>
      </c>
      <c r="L76" s="76">
        <f t="shared" si="26"/>
        <v>87.827405569341053</v>
      </c>
      <c r="M76" s="76">
        <f t="shared" si="27"/>
        <v>0.33999999999999997</v>
      </c>
      <c r="N76" s="20">
        <v>19.809999999999999</v>
      </c>
      <c r="O76" s="76">
        <f t="shared" si="28"/>
        <v>18.00876472199397</v>
      </c>
      <c r="P76" s="76" t="str">
        <f t="shared" si="29"/>
        <v>Alta</v>
      </c>
      <c r="Q76" s="98">
        <v>12.95</v>
      </c>
      <c r="R76" s="76">
        <f t="shared" si="30"/>
        <v>66.014533258803795</v>
      </c>
      <c r="S76" s="76" t="str">
        <f t="shared" si="31"/>
        <v>Media</v>
      </c>
      <c r="T76" s="99">
        <v>4084</v>
      </c>
      <c r="U76" s="76">
        <f t="shared" si="32"/>
        <v>71.913322185061318</v>
      </c>
      <c r="V76" s="76">
        <f t="shared" si="33"/>
        <v>0.21999999999999997</v>
      </c>
      <c r="W76" s="77">
        <v>10.220000000000001</v>
      </c>
      <c r="X76" s="76">
        <f t="shared" si="34"/>
        <v>35.099793530626286</v>
      </c>
      <c r="Y76" s="76">
        <f t="shared" si="35"/>
        <v>0.14000000000000001</v>
      </c>
      <c r="Z76" s="77">
        <v>2.61</v>
      </c>
      <c r="AA76" s="76">
        <f t="shared" si="36"/>
        <v>50.800915331807786</v>
      </c>
      <c r="AB76" s="76">
        <f t="shared" si="37"/>
        <v>0.21999999999999997</v>
      </c>
      <c r="AC76" s="100">
        <v>14.54</v>
      </c>
      <c r="AD76" s="76">
        <f t="shared" si="38"/>
        <v>46.556169429097608</v>
      </c>
      <c r="AE76" s="76">
        <f t="shared" si="39"/>
        <v>0.24</v>
      </c>
      <c r="AF76" s="100">
        <v>27.04</v>
      </c>
      <c r="AG76" s="76">
        <f t="shared" si="40"/>
        <v>42.202053976594222</v>
      </c>
      <c r="AH76" s="76">
        <f t="shared" si="41"/>
        <v>0.17000000000000004</v>
      </c>
      <c r="AI76" s="29">
        <v>54.16</v>
      </c>
      <c r="AJ76" s="76">
        <f t="shared" si="42"/>
        <v>57.770666666666664</v>
      </c>
      <c r="AK76" s="76" t="str">
        <f t="shared" si="43"/>
        <v>Alta</v>
      </c>
      <c r="AL76" s="101">
        <v>33.67</v>
      </c>
      <c r="AM76" s="76">
        <f t="shared" si="44"/>
        <v>58.858913598250084</v>
      </c>
      <c r="AN76" s="76">
        <f t="shared" si="47"/>
        <v>0.53</v>
      </c>
      <c r="AO76" s="63">
        <v>0.58585527854436592</v>
      </c>
      <c r="AP76" s="76">
        <f t="shared" si="45"/>
        <v>89.066961096257714</v>
      </c>
      <c r="AQ76" s="76">
        <f t="shared" si="46"/>
        <v>0.32999999999999996</v>
      </c>
    </row>
    <row r="77" spans="1:43" x14ac:dyDescent="0.2">
      <c r="A77" s="74" t="s">
        <v>160</v>
      </c>
      <c r="B77" s="74" t="s">
        <v>161</v>
      </c>
      <c r="C77" s="23" t="s">
        <v>162</v>
      </c>
      <c r="D77" s="74" t="s">
        <v>162</v>
      </c>
      <c r="E77" s="75">
        <v>13001</v>
      </c>
      <c r="F77" s="74" t="s">
        <v>167</v>
      </c>
      <c r="G77" s="75">
        <v>13106</v>
      </c>
      <c r="H77" s="13">
        <v>670.57</v>
      </c>
      <c r="I77" s="76">
        <f t="shared" si="24"/>
        <v>66.016270364096442</v>
      </c>
      <c r="J77" s="76">
        <f t="shared" si="25"/>
        <v>0.73</v>
      </c>
      <c r="K77" s="14">
        <v>10.49</v>
      </c>
      <c r="L77" s="76">
        <f t="shared" si="26"/>
        <v>89.605734767025098</v>
      </c>
      <c r="M77" s="76">
        <f t="shared" si="27"/>
        <v>0.48</v>
      </c>
      <c r="N77" s="20">
        <v>21.42</v>
      </c>
      <c r="O77" s="76">
        <f t="shared" si="28"/>
        <v>20.213640098603122</v>
      </c>
      <c r="P77" s="76" t="str">
        <f t="shared" si="29"/>
        <v>Alta</v>
      </c>
      <c r="Q77" s="98">
        <v>13.14</v>
      </c>
      <c r="R77" s="76">
        <f t="shared" si="30"/>
        <v>65.483510340972614</v>
      </c>
      <c r="S77" s="76" t="str">
        <f t="shared" si="31"/>
        <v>Media</v>
      </c>
      <c r="T77" s="99">
        <v>5574</v>
      </c>
      <c r="U77" s="76">
        <f t="shared" si="32"/>
        <v>61.53149386845039</v>
      </c>
      <c r="V77" s="76">
        <f t="shared" si="33"/>
        <v>0.12</v>
      </c>
      <c r="W77" s="77">
        <v>11.87</v>
      </c>
      <c r="X77" s="76">
        <f t="shared" si="34"/>
        <v>23.743977976600142</v>
      </c>
      <c r="Y77" s="76">
        <f t="shared" si="35"/>
        <v>6.9999999999999951E-2</v>
      </c>
      <c r="Z77" s="77">
        <v>4.2</v>
      </c>
      <c r="AA77" s="76">
        <f t="shared" si="36"/>
        <v>14.416475972540042</v>
      </c>
      <c r="AB77" s="76">
        <f t="shared" si="37"/>
        <v>8.9999999999999969E-2</v>
      </c>
      <c r="AC77" s="100">
        <v>6.16</v>
      </c>
      <c r="AD77" s="76">
        <f t="shared" si="38"/>
        <v>77.421731123388582</v>
      </c>
      <c r="AE77" s="76">
        <f t="shared" si="39"/>
        <v>0.74</v>
      </c>
      <c r="AF77" s="100">
        <v>14.49</v>
      </c>
      <c r="AG77" s="76">
        <f t="shared" si="40"/>
        <v>72.175782182947216</v>
      </c>
      <c r="AH77" s="76">
        <f t="shared" si="41"/>
        <v>0.84</v>
      </c>
      <c r="AI77" s="29">
        <v>61.53</v>
      </c>
      <c r="AJ77" s="76">
        <f t="shared" si="42"/>
        <v>65.632000000000005</v>
      </c>
      <c r="AK77" s="76" t="str">
        <f t="shared" si="43"/>
        <v>Alta</v>
      </c>
      <c r="AL77" s="101">
        <v>39.22</v>
      </c>
      <c r="AM77" s="76">
        <f t="shared" si="44"/>
        <v>48.742253007655847</v>
      </c>
      <c r="AN77" s="76">
        <f t="shared" si="47"/>
        <v>0.39</v>
      </c>
      <c r="AO77" s="63">
        <v>0.86595977710111094</v>
      </c>
      <c r="AP77" s="76">
        <f t="shared" si="45"/>
        <v>83.368336282461357</v>
      </c>
      <c r="AQ77" s="76">
        <f t="shared" si="46"/>
        <v>0.26</v>
      </c>
    </row>
    <row r="78" spans="1:43" x14ac:dyDescent="0.2">
      <c r="A78" s="74" t="s">
        <v>160</v>
      </c>
      <c r="B78" s="74" t="s">
        <v>161</v>
      </c>
      <c r="C78" s="23" t="s">
        <v>162</v>
      </c>
      <c r="D78" s="74" t="s">
        <v>162</v>
      </c>
      <c r="E78" s="75">
        <v>13001</v>
      </c>
      <c r="F78" s="74" t="s">
        <v>168</v>
      </c>
      <c r="G78" s="75">
        <v>13107</v>
      </c>
      <c r="H78" s="13">
        <v>657.93</v>
      </c>
      <c r="I78" s="76">
        <f t="shared" si="24"/>
        <v>64.69456469456469</v>
      </c>
      <c r="J78" s="76">
        <f t="shared" si="25"/>
        <v>0.72</v>
      </c>
      <c r="K78" s="14">
        <v>15.91</v>
      </c>
      <c r="L78" s="76">
        <f t="shared" si="26"/>
        <v>82.133995037220856</v>
      </c>
      <c r="M78" s="76">
        <f t="shared" si="27"/>
        <v>0.19999999999999996</v>
      </c>
      <c r="N78" s="20">
        <v>44.94</v>
      </c>
      <c r="O78" s="76">
        <f t="shared" si="28"/>
        <v>52.423993426458495</v>
      </c>
      <c r="P78" s="76" t="str">
        <f t="shared" si="29"/>
        <v>Alta</v>
      </c>
      <c r="Q78" s="98">
        <v>12.76</v>
      </c>
      <c r="R78" s="76">
        <f t="shared" si="30"/>
        <v>66.545556176634989</v>
      </c>
      <c r="S78" s="76" t="str">
        <f t="shared" si="31"/>
        <v>Baja</v>
      </c>
      <c r="T78" s="99">
        <v>2331</v>
      </c>
      <c r="U78" s="76">
        <f t="shared" si="32"/>
        <v>84.127647714604237</v>
      </c>
      <c r="V78" s="76">
        <f t="shared" si="33"/>
        <v>0.39</v>
      </c>
      <c r="W78" s="77">
        <v>8.08</v>
      </c>
      <c r="X78" s="76">
        <f t="shared" si="34"/>
        <v>49.827942188575356</v>
      </c>
      <c r="Y78" s="76">
        <f t="shared" si="35"/>
        <v>0.36</v>
      </c>
      <c r="Z78" s="77">
        <v>2.64</v>
      </c>
      <c r="AA78" s="76">
        <f t="shared" si="36"/>
        <v>50.11441647597254</v>
      </c>
      <c r="AB78" s="76">
        <f t="shared" si="37"/>
        <v>0.20999999999999996</v>
      </c>
      <c r="AC78" s="100">
        <v>6.11</v>
      </c>
      <c r="AD78" s="76">
        <f t="shared" si="38"/>
        <v>77.605893186003684</v>
      </c>
      <c r="AE78" s="76">
        <f t="shared" si="39"/>
        <v>0.75</v>
      </c>
      <c r="AF78" s="100">
        <v>23.83</v>
      </c>
      <c r="AG78" s="76">
        <f t="shared" si="40"/>
        <v>49.868641031764994</v>
      </c>
      <c r="AH78" s="76">
        <f t="shared" si="41"/>
        <v>0.27</v>
      </c>
      <c r="AI78" s="29">
        <v>13.04</v>
      </c>
      <c r="AJ78" s="76">
        <f t="shared" si="42"/>
        <v>13.909333333333333</v>
      </c>
      <c r="AK78" s="76" t="str">
        <f t="shared" si="43"/>
        <v>Alta</v>
      </c>
      <c r="AL78" s="101">
        <v>65.959999999999994</v>
      </c>
      <c r="AM78" s="76">
        <f t="shared" si="44"/>
        <v>0</v>
      </c>
      <c r="AN78" s="76">
        <f t="shared" si="47"/>
        <v>2.0000000000000018E-2</v>
      </c>
      <c r="AO78" s="63">
        <v>1.390737165670159</v>
      </c>
      <c r="AP78" s="76">
        <f t="shared" si="45"/>
        <v>72.691929928305655</v>
      </c>
      <c r="AQ78" s="76">
        <f t="shared" si="46"/>
        <v>0.17000000000000004</v>
      </c>
    </row>
    <row r="79" spans="1:43" x14ac:dyDescent="0.2">
      <c r="A79" s="74" t="s">
        <v>160</v>
      </c>
      <c r="B79" s="74" t="s">
        <v>161</v>
      </c>
      <c r="C79" s="23" t="s">
        <v>162</v>
      </c>
      <c r="D79" s="74" t="s">
        <v>162</v>
      </c>
      <c r="E79" s="75">
        <v>13001</v>
      </c>
      <c r="F79" s="74" t="s">
        <v>169</v>
      </c>
      <c r="G79" s="75">
        <v>13108</v>
      </c>
      <c r="H79" s="13">
        <v>763.63</v>
      </c>
      <c r="I79" s="76">
        <f t="shared" si="24"/>
        <v>75.747119225380089</v>
      </c>
      <c r="J79" s="76">
        <f t="shared" si="25"/>
        <v>0.85</v>
      </c>
      <c r="K79" s="14">
        <v>12.56</v>
      </c>
      <c r="L79" s="76">
        <f t="shared" si="26"/>
        <v>86.752136752136749</v>
      </c>
      <c r="M79" s="76">
        <f t="shared" si="27"/>
        <v>0.26</v>
      </c>
      <c r="N79" s="20">
        <v>19.79</v>
      </c>
      <c r="O79" s="76">
        <f t="shared" si="28"/>
        <v>17.981374965762804</v>
      </c>
      <c r="P79" s="76" t="str">
        <f t="shared" si="29"/>
        <v>Alta</v>
      </c>
      <c r="Q79" s="98">
        <v>15.16</v>
      </c>
      <c r="R79" s="76">
        <f t="shared" si="30"/>
        <v>59.837898267188372</v>
      </c>
      <c r="S79" s="76" t="str">
        <f t="shared" si="31"/>
        <v>Media</v>
      </c>
      <c r="T79" s="99">
        <v>4403</v>
      </c>
      <c r="U79" s="76">
        <f t="shared" si="32"/>
        <v>69.690635451505017</v>
      </c>
      <c r="V79" s="76">
        <f t="shared" si="33"/>
        <v>0.20999999999999996</v>
      </c>
      <c r="W79" s="77">
        <v>13.56</v>
      </c>
      <c r="X79" s="76">
        <f t="shared" si="34"/>
        <v>12.112869924294561</v>
      </c>
      <c r="Y79" s="76">
        <f t="shared" si="35"/>
        <v>2.0000000000000018E-2</v>
      </c>
      <c r="Z79" s="77">
        <v>4.37</v>
      </c>
      <c r="AA79" s="76">
        <f t="shared" si="36"/>
        <v>10.526315789473683</v>
      </c>
      <c r="AB79" s="76">
        <f t="shared" si="37"/>
        <v>6.9999999999999951E-2</v>
      </c>
      <c r="AC79" s="100">
        <v>9.85</v>
      </c>
      <c r="AD79" s="76">
        <f t="shared" si="38"/>
        <v>63.830570902394101</v>
      </c>
      <c r="AE79" s="76">
        <f t="shared" si="39"/>
        <v>0.54</v>
      </c>
      <c r="AF79" s="100">
        <v>21.34</v>
      </c>
      <c r="AG79" s="76">
        <f t="shared" si="40"/>
        <v>55.815619775495577</v>
      </c>
      <c r="AH79" s="76">
        <f t="shared" si="41"/>
        <v>0.41000000000000003</v>
      </c>
      <c r="AI79" s="29">
        <v>84</v>
      </c>
      <c r="AJ79" s="76">
        <f t="shared" si="42"/>
        <v>89.6</v>
      </c>
      <c r="AK79" s="76" t="str">
        <f t="shared" si="43"/>
        <v>Media</v>
      </c>
      <c r="AL79" s="101">
        <v>23.05</v>
      </c>
      <c r="AM79" s="76">
        <f t="shared" si="44"/>
        <v>78.217280349981777</v>
      </c>
      <c r="AN79" s="76">
        <f t="shared" si="47"/>
        <v>0.84</v>
      </c>
      <c r="AO79" s="63">
        <v>1.7138910442797819</v>
      </c>
      <c r="AP79" s="76">
        <f t="shared" si="45"/>
        <v>66.117481032240292</v>
      </c>
      <c r="AQ79" s="76">
        <f t="shared" si="46"/>
        <v>0.12</v>
      </c>
    </row>
    <row r="80" spans="1:43" x14ac:dyDescent="0.2">
      <c r="A80" s="74" t="s">
        <v>160</v>
      </c>
      <c r="B80" s="74" t="s">
        <v>161</v>
      </c>
      <c r="C80" s="23" t="s">
        <v>162</v>
      </c>
      <c r="D80" s="74" t="s">
        <v>162</v>
      </c>
      <c r="E80" s="75">
        <v>13001</v>
      </c>
      <c r="F80" s="74" t="s">
        <v>170</v>
      </c>
      <c r="G80" s="75">
        <v>13109</v>
      </c>
      <c r="H80" s="13">
        <v>723.1</v>
      </c>
      <c r="I80" s="76">
        <f t="shared" si="24"/>
        <v>71.509086726478031</v>
      </c>
      <c r="J80" s="76">
        <f t="shared" si="25"/>
        <v>0.81</v>
      </c>
      <c r="K80" s="14">
        <v>5.75</v>
      </c>
      <c r="L80" s="76">
        <f t="shared" si="26"/>
        <v>96.140060656189689</v>
      </c>
      <c r="M80" s="76">
        <f t="shared" si="27"/>
        <v>0.81</v>
      </c>
      <c r="N80" s="20">
        <v>20.95</v>
      </c>
      <c r="O80" s="76">
        <f t="shared" si="28"/>
        <v>19.569980827170635</v>
      </c>
      <c r="P80" s="76" t="str">
        <f t="shared" si="29"/>
        <v>Alta</v>
      </c>
      <c r="Q80" s="98">
        <v>11.12</v>
      </c>
      <c r="R80" s="76">
        <f t="shared" si="30"/>
        <v>71.129122414756864</v>
      </c>
      <c r="S80" s="76" t="str">
        <f t="shared" si="31"/>
        <v>Baja</v>
      </c>
      <c r="T80" s="99">
        <v>1800</v>
      </c>
      <c r="U80" s="76">
        <f t="shared" si="32"/>
        <v>87.827480490523968</v>
      </c>
      <c r="V80" s="76">
        <f t="shared" si="33"/>
        <v>0.45999999999999996</v>
      </c>
      <c r="W80" s="77">
        <v>6.35</v>
      </c>
      <c r="X80" s="76">
        <f t="shared" si="34"/>
        <v>61.734342739160361</v>
      </c>
      <c r="Y80" s="76">
        <f t="shared" si="35"/>
        <v>0.64</v>
      </c>
      <c r="Z80" s="77">
        <v>2.13</v>
      </c>
      <c r="AA80" s="76">
        <f t="shared" si="36"/>
        <v>61.784897025171624</v>
      </c>
      <c r="AB80" s="76">
        <f t="shared" si="37"/>
        <v>0.31000000000000005</v>
      </c>
      <c r="AC80" s="100">
        <v>3.63</v>
      </c>
      <c r="AD80" s="76">
        <f t="shared" si="38"/>
        <v>86.740331491712709</v>
      </c>
      <c r="AE80" s="76">
        <f t="shared" si="39"/>
        <v>0.92</v>
      </c>
      <c r="AF80" s="100">
        <v>20.05</v>
      </c>
      <c r="AG80" s="76">
        <f t="shared" si="40"/>
        <v>58.896584666825881</v>
      </c>
      <c r="AH80" s="76">
        <f t="shared" si="41"/>
        <v>0.51</v>
      </c>
      <c r="AI80" s="29">
        <v>93.75</v>
      </c>
      <c r="AJ80" s="76">
        <f t="shared" si="42"/>
        <v>100</v>
      </c>
      <c r="AK80" s="76" t="str">
        <f t="shared" si="43"/>
        <v>Baja</v>
      </c>
      <c r="AL80" s="101">
        <v>16.989999999999998</v>
      </c>
      <c r="AM80" s="76">
        <f t="shared" si="44"/>
        <v>89.263580021873878</v>
      </c>
      <c r="AN80" s="76">
        <f t="shared" si="47"/>
        <v>0.95</v>
      </c>
      <c r="AO80" s="63">
        <v>1.7626769626769627</v>
      </c>
      <c r="AP80" s="76">
        <f t="shared" si="45"/>
        <v>65.124949150123101</v>
      </c>
      <c r="AQ80" s="76">
        <f t="shared" si="46"/>
        <v>0.10999999999999999</v>
      </c>
    </row>
    <row r="81" spans="1:43" x14ac:dyDescent="0.2">
      <c r="A81" s="74" t="s">
        <v>160</v>
      </c>
      <c r="B81" s="74" t="s">
        <v>161</v>
      </c>
      <c r="C81" s="23" t="s">
        <v>162</v>
      </c>
      <c r="D81" s="74" t="s">
        <v>162</v>
      </c>
      <c r="E81" s="75">
        <v>13001</v>
      </c>
      <c r="F81" s="74" t="s">
        <v>171</v>
      </c>
      <c r="G81" s="75">
        <v>13110</v>
      </c>
      <c r="H81" s="13">
        <v>786.89</v>
      </c>
      <c r="I81" s="76">
        <f t="shared" si="24"/>
        <v>78.179308614091227</v>
      </c>
      <c r="J81" s="76">
        <f t="shared" si="25"/>
        <v>0.9</v>
      </c>
      <c r="K81" s="14">
        <v>4.68</v>
      </c>
      <c r="L81" s="76">
        <f t="shared" si="26"/>
        <v>97.615108905431498</v>
      </c>
      <c r="M81" s="76">
        <f t="shared" si="27"/>
        <v>0.89</v>
      </c>
      <c r="N81" s="20">
        <v>52.79</v>
      </c>
      <c r="O81" s="76">
        <f t="shared" si="28"/>
        <v>63.174472747192539</v>
      </c>
      <c r="P81" s="76" t="str">
        <f t="shared" si="29"/>
        <v>Alta</v>
      </c>
      <c r="Q81" s="98">
        <v>7.5</v>
      </c>
      <c r="R81" s="76">
        <f t="shared" si="30"/>
        <v>81.246506428172154</v>
      </c>
      <c r="S81" s="76" t="str">
        <f t="shared" si="31"/>
        <v>Nula</v>
      </c>
      <c r="T81" s="99">
        <v>6098</v>
      </c>
      <c r="U81" s="76">
        <f t="shared" si="32"/>
        <v>57.880434782608695</v>
      </c>
      <c r="V81" s="76">
        <f t="shared" si="33"/>
        <v>9.9999999999999978E-2</v>
      </c>
      <c r="W81" s="77">
        <v>5.59</v>
      </c>
      <c r="X81" s="76">
        <f t="shared" si="34"/>
        <v>66.964900206469366</v>
      </c>
      <c r="Y81" s="76">
        <f t="shared" si="35"/>
        <v>0.78</v>
      </c>
      <c r="Z81" s="77">
        <v>2.12</v>
      </c>
      <c r="AA81" s="76">
        <f t="shared" si="36"/>
        <v>62.013729977116704</v>
      </c>
      <c r="AB81" s="76">
        <f t="shared" si="37"/>
        <v>0.31999999999999995</v>
      </c>
      <c r="AC81" s="100">
        <v>3.11</v>
      </c>
      <c r="AD81" s="76">
        <f t="shared" si="38"/>
        <v>88.655616942909759</v>
      </c>
      <c r="AE81" s="76">
        <f t="shared" si="39"/>
        <v>0.94</v>
      </c>
      <c r="AF81" s="100">
        <v>17.010000000000002</v>
      </c>
      <c r="AG81" s="76">
        <f t="shared" si="40"/>
        <v>66.157153092906611</v>
      </c>
      <c r="AH81" s="76">
        <f t="shared" si="41"/>
        <v>0.73</v>
      </c>
      <c r="AI81" s="29">
        <v>54.05</v>
      </c>
      <c r="AJ81" s="76">
        <f t="shared" si="42"/>
        <v>57.653333333333336</v>
      </c>
      <c r="AK81" s="76" t="str">
        <f t="shared" si="43"/>
        <v>Alta</v>
      </c>
      <c r="AL81" s="101">
        <v>35.770000000000003</v>
      </c>
      <c r="AM81" s="76">
        <f t="shared" si="44"/>
        <v>55.030987969376589</v>
      </c>
      <c r="AN81" s="76">
        <f t="shared" si="47"/>
        <v>0.44999999999999996</v>
      </c>
      <c r="AO81" s="63">
        <v>0.21500802115740433</v>
      </c>
      <c r="AP81" s="76">
        <f t="shared" si="45"/>
        <v>96.611714550638723</v>
      </c>
      <c r="AQ81" s="76">
        <f t="shared" si="46"/>
        <v>0.79</v>
      </c>
    </row>
    <row r="82" spans="1:43" x14ac:dyDescent="0.2">
      <c r="A82" s="74" t="s">
        <v>160</v>
      </c>
      <c r="B82" s="74" t="s">
        <v>161</v>
      </c>
      <c r="C82" s="23" t="s">
        <v>162</v>
      </c>
      <c r="D82" s="74" t="s">
        <v>162</v>
      </c>
      <c r="E82" s="75">
        <v>13001</v>
      </c>
      <c r="F82" s="74" t="s">
        <v>172</v>
      </c>
      <c r="G82" s="75">
        <v>13111</v>
      </c>
      <c r="H82" s="13">
        <v>424.98</v>
      </c>
      <c r="I82" s="76">
        <f t="shared" si="24"/>
        <v>40.336072944768596</v>
      </c>
      <c r="J82" s="76">
        <f t="shared" si="25"/>
        <v>0.37</v>
      </c>
      <c r="K82" s="14">
        <v>7.56</v>
      </c>
      <c r="L82" s="76">
        <f t="shared" si="26"/>
        <v>93.644885580369447</v>
      </c>
      <c r="M82" s="76">
        <f t="shared" si="27"/>
        <v>0.64</v>
      </c>
      <c r="N82" s="20">
        <v>18.13</v>
      </c>
      <c r="O82" s="76">
        <f t="shared" si="28"/>
        <v>15.708025198575731</v>
      </c>
      <c r="P82" s="76" t="str">
        <f t="shared" si="29"/>
        <v>Alta</v>
      </c>
      <c r="Q82" s="98">
        <v>18.600000000000001</v>
      </c>
      <c r="R82" s="76">
        <f t="shared" si="30"/>
        <v>50.22358859698155</v>
      </c>
      <c r="S82" s="76" t="str">
        <f t="shared" si="31"/>
        <v>Alta</v>
      </c>
      <c r="T82" s="99">
        <v>3497</v>
      </c>
      <c r="U82" s="76">
        <f t="shared" si="32"/>
        <v>76.003344481605353</v>
      </c>
      <c r="V82" s="76">
        <f t="shared" si="33"/>
        <v>0.26</v>
      </c>
      <c r="W82" s="77">
        <v>10.54</v>
      </c>
      <c r="X82" s="76">
        <f t="shared" si="34"/>
        <v>32.89745354439092</v>
      </c>
      <c r="Y82" s="76">
        <f t="shared" si="35"/>
        <v>0.12</v>
      </c>
      <c r="Z82" s="77">
        <v>3.04</v>
      </c>
      <c r="AA82" s="76">
        <f t="shared" si="36"/>
        <v>40.961098398169334</v>
      </c>
      <c r="AB82" s="76">
        <f t="shared" si="37"/>
        <v>0.16000000000000003</v>
      </c>
      <c r="AC82" s="100">
        <v>7.22</v>
      </c>
      <c r="AD82" s="76">
        <f t="shared" si="38"/>
        <v>73.517495395948444</v>
      </c>
      <c r="AE82" s="76">
        <f t="shared" si="39"/>
        <v>0.72</v>
      </c>
      <c r="AF82" s="100">
        <v>24.55</v>
      </c>
      <c r="AG82" s="76">
        <f t="shared" si="40"/>
        <v>48.149032720324811</v>
      </c>
      <c r="AH82" s="76">
        <f t="shared" si="41"/>
        <v>0.25</v>
      </c>
      <c r="AI82" s="29">
        <v>52.94</v>
      </c>
      <c r="AJ82" s="76">
        <f t="shared" si="42"/>
        <v>56.469333333333331</v>
      </c>
      <c r="AK82" s="76" t="str">
        <f t="shared" si="43"/>
        <v>Alta</v>
      </c>
      <c r="AL82" s="101">
        <v>19.62</v>
      </c>
      <c r="AM82" s="76">
        <f t="shared" si="44"/>
        <v>84.469558877141807</v>
      </c>
      <c r="AN82" s="76">
        <f t="shared" si="47"/>
        <v>0.92</v>
      </c>
      <c r="AO82" s="63">
        <v>1.1732792993006078</v>
      </c>
      <c r="AP82" s="76">
        <f t="shared" si="45"/>
        <v>77.116031646178243</v>
      </c>
      <c r="AQ82" s="76">
        <f t="shared" si="46"/>
        <v>0.18999999999999995</v>
      </c>
    </row>
    <row r="83" spans="1:43" x14ac:dyDescent="0.2">
      <c r="A83" s="74" t="s">
        <v>160</v>
      </c>
      <c r="B83" s="74" t="s">
        <v>161</v>
      </c>
      <c r="C83" s="23" t="s">
        <v>162</v>
      </c>
      <c r="D83" s="74" t="s">
        <v>162</v>
      </c>
      <c r="E83" s="75">
        <v>13001</v>
      </c>
      <c r="F83" s="74" t="s">
        <v>173</v>
      </c>
      <c r="G83" s="75">
        <v>13112</v>
      </c>
      <c r="H83" s="15">
        <v>153.93</v>
      </c>
      <c r="I83" s="76">
        <f t="shared" si="24"/>
        <v>11.993642428425039</v>
      </c>
      <c r="J83" s="76">
        <f t="shared" si="25"/>
        <v>0.11</v>
      </c>
      <c r="K83" s="14">
        <v>8.25</v>
      </c>
      <c r="L83" s="76">
        <f t="shared" si="26"/>
        <v>92.693686242073341</v>
      </c>
      <c r="M83" s="76">
        <f t="shared" si="27"/>
        <v>0.6</v>
      </c>
      <c r="N83" s="20">
        <v>11.57</v>
      </c>
      <c r="O83" s="76">
        <f t="shared" si="28"/>
        <v>6.7241851547521216</v>
      </c>
      <c r="P83" s="76" t="str">
        <f t="shared" si="29"/>
        <v>Alta</v>
      </c>
      <c r="Q83" s="98">
        <v>17.34</v>
      </c>
      <c r="R83" s="76">
        <f t="shared" si="30"/>
        <v>53.74510899944103</v>
      </c>
      <c r="S83" s="76" t="str">
        <f t="shared" si="31"/>
        <v>Alta</v>
      </c>
      <c r="T83" s="99">
        <v>4680</v>
      </c>
      <c r="U83" s="76">
        <f t="shared" si="32"/>
        <v>67.760590858416947</v>
      </c>
      <c r="V83" s="76">
        <f t="shared" si="33"/>
        <v>0.18999999999999995</v>
      </c>
      <c r="W83" s="77">
        <v>13.15</v>
      </c>
      <c r="X83" s="76">
        <f t="shared" si="34"/>
        <v>14.934618031658637</v>
      </c>
      <c r="Y83" s="76">
        <f t="shared" si="35"/>
        <v>4.0000000000000036E-2</v>
      </c>
      <c r="Z83" s="77">
        <v>3.04</v>
      </c>
      <c r="AA83" s="76">
        <f t="shared" si="36"/>
        <v>40.961098398169334</v>
      </c>
      <c r="AB83" s="76">
        <f t="shared" si="37"/>
        <v>0.16000000000000003</v>
      </c>
      <c r="AC83" s="100">
        <v>13.86</v>
      </c>
      <c r="AD83" s="76">
        <f t="shared" si="38"/>
        <v>49.060773480662988</v>
      </c>
      <c r="AE83" s="76">
        <f t="shared" si="39"/>
        <v>0.32999999999999996</v>
      </c>
      <c r="AF83" s="100">
        <v>42.4</v>
      </c>
      <c r="AG83" s="76">
        <f t="shared" si="40"/>
        <v>5.5170766658705563</v>
      </c>
      <c r="AH83" s="76">
        <f t="shared" si="41"/>
        <v>2.0000000000000018E-2</v>
      </c>
      <c r="AI83" s="29">
        <v>36.840000000000003</v>
      </c>
      <c r="AJ83" s="76">
        <f t="shared" si="42"/>
        <v>39.296000000000006</v>
      </c>
      <c r="AK83" s="76" t="str">
        <f t="shared" si="43"/>
        <v>Alta</v>
      </c>
      <c r="AL83" s="101">
        <v>28.78</v>
      </c>
      <c r="AM83" s="76">
        <f t="shared" si="44"/>
        <v>67.772511848341225</v>
      </c>
      <c r="AN83" s="76">
        <f t="shared" si="47"/>
        <v>0.7</v>
      </c>
      <c r="AO83" s="63">
        <v>0.6294653528458739</v>
      </c>
      <c r="AP83" s="76">
        <f t="shared" si="45"/>
        <v>88.179729892094343</v>
      </c>
      <c r="AQ83" s="76">
        <f t="shared" si="46"/>
        <v>0.29000000000000004</v>
      </c>
    </row>
    <row r="84" spans="1:43" x14ac:dyDescent="0.2">
      <c r="A84" s="74" t="s">
        <v>160</v>
      </c>
      <c r="B84" s="74" t="s">
        <v>161</v>
      </c>
      <c r="C84" s="23" t="s">
        <v>162</v>
      </c>
      <c r="D84" s="74" t="s">
        <v>162</v>
      </c>
      <c r="E84" s="75">
        <v>13001</v>
      </c>
      <c r="F84" s="74" t="s">
        <v>174</v>
      </c>
      <c r="G84" s="75">
        <v>13113</v>
      </c>
      <c r="H84" s="13">
        <v>799.26</v>
      </c>
      <c r="I84" s="76">
        <f t="shared" si="24"/>
        <v>79.472781646694685</v>
      </c>
      <c r="J84" s="76">
        <f t="shared" si="25"/>
        <v>0.91</v>
      </c>
      <c r="K84" s="14">
        <v>6.4</v>
      </c>
      <c r="L84" s="76">
        <f t="shared" si="26"/>
        <v>95.244003308519439</v>
      </c>
      <c r="M84" s="76">
        <f t="shared" si="27"/>
        <v>0.76</v>
      </c>
      <c r="N84" s="20">
        <v>33.53</v>
      </c>
      <c r="O84" s="76">
        <f t="shared" si="28"/>
        <v>36.798137496576274</v>
      </c>
      <c r="P84" s="76" t="str">
        <f t="shared" si="29"/>
        <v>Alta</v>
      </c>
      <c r="Q84" s="98">
        <v>4.92</v>
      </c>
      <c r="R84" s="76">
        <f t="shared" si="30"/>
        <v>88.457238680827274</v>
      </c>
      <c r="S84" s="76" t="str">
        <f t="shared" si="31"/>
        <v>Nula</v>
      </c>
      <c r="T84" s="99">
        <v>1106</v>
      </c>
      <c r="U84" s="76">
        <f t="shared" si="32"/>
        <v>92.663043478260875</v>
      </c>
      <c r="V84" s="76">
        <f t="shared" si="33"/>
        <v>0.62</v>
      </c>
      <c r="W84" s="77">
        <v>3.21</v>
      </c>
      <c r="X84" s="76">
        <f t="shared" si="34"/>
        <v>83.344803854094963</v>
      </c>
      <c r="Y84" s="76">
        <f t="shared" si="35"/>
        <v>0.96</v>
      </c>
      <c r="Z84" s="77">
        <v>2.0299999999999998</v>
      </c>
      <c r="AA84" s="76">
        <f t="shared" si="36"/>
        <v>64.073226544622429</v>
      </c>
      <c r="AB84" s="76">
        <f t="shared" si="37"/>
        <v>0.33999999999999997</v>
      </c>
      <c r="AC84" s="100">
        <v>2.34</v>
      </c>
      <c r="AD84" s="76">
        <f t="shared" si="38"/>
        <v>91.49171270718233</v>
      </c>
      <c r="AE84" s="76">
        <f t="shared" si="39"/>
        <v>0.97</v>
      </c>
      <c r="AF84" s="100">
        <v>9.83</v>
      </c>
      <c r="AG84" s="76">
        <f t="shared" si="40"/>
        <v>83.305469309768327</v>
      </c>
      <c r="AH84" s="76">
        <f t="shared" si="41"/>
        <v>0.95</v>
      </c>
      <c r="AI84" s="29">
        <v>13.33</v>
      </c>
      <c r="AJ84" s="76">
        <f t="shared" si="42"/>
        <v>14.218666666666667</v>
      </c>
      <c r="AK84" s="76" t="str">
        <f t="shared" si="43"/>
        <v>Alta</v>
      </c>
      <c r="AL84" s="101">
        <v>43.2</v>
      </c>
      <c r="AM84" s="76">
        <f t="shared" si="44"/>
        <v>41.48742253007655</v>
      </c>
      <c r="AN84" s="76">
        <f t="shared" si="47"/>
        <v>0.25</v>
      </c>
      <c r="AO84" s="63">
        <v>4.0282179736223291</v>
      </c>
      <c r="AP84" s="76">
        <f t="shared" si="45"/>
        <v>19.033335883758237</v>
      </c>
      <c r="AQ84" s="76">
        <f t="shared" si="46"/>
        <v>3.0000000000000027E-2</v>
      </c>
    </row>
    <row r="85" spans="1:43" x14ac:dyDescent="0.2">
      <c r="A85" s="74" t="s">
        <v>160</v>
      </c>
      <c r="B85" s="74" t="s">
        <v>161</v>
      </c>
      <c r="C85" s="23" t="s">
        <v>162</v>
      </c>
      <c r="D85" s="74" t="s">
        <v>162</v>
      </c>
      <c r="E85" s="75">
        <v>13001</v>
      </c>
      <c r="F85" s="74" t="s">
        <v>175</v>
      </c>
      <c r="G85" s="75">
        <v>13114</v>
      </c>
      <c r="H85" s="13">
        <v>906.02</v>
      </c>
      <c r="I85" s="76">
        <f t="shared" si="24"/>
        <v>90.636175418784106</v>
      </c>
      <c r="J85" s="76">
        <f t="shared" si="25"/>
        <v>0.96</v>
      </c>
      <c r="K85" s="14">
        <v>5.76</v>
      </c>
      <c r="L85" s="76">
        <f t="shared" si="26"/>
        <v>96.126275158533218</v>
      </c>
      <c r="M85" s="76">
        <f t="shared" si="27"/>
        <v>0.8</v>
      </c>
      <c r="N85" s="20">
        <v>77.150000000000006</v>
      </c>
      <c r="O85" s="76">
        <f t="shared" si="28"/>
        <v>96.535195836757055</v>
      </c>
      <c r="P85" s="76" t="str">
        <f t="shared" si="29"/>
        <v>Alta</v>
      </c>
      <c r="Q85" s="98">
        <v>0.88</v>
      </c>
      <c r="R85" s="76">
        <f t="shared" si="30"/>
        <v>99.748462828395745</v>
      </c>
      <c r="S85" s="76" t="str">
        <f t="shared" si="31"/>
        <v>Nula</v>
      </c>
      <c r="T85" s="99">
        <v>2301</v>
      </c>
      <c r="U85" s="76">
        <f t="shared" si="32"/>
        <v>84.336677814938682</v>
      </c>
      <c r="V85" s="76">
        <f t="shared" si="33"/>
        <v>0.41000000000000003</v>
      </c>
      <c r="W85" s="77">
        <v>1.71</v>
      </c>
      <c r="X85" s="76">
        <f t="shared" si="34"/>
        <v>93.668272539573294</v>
      </c>
      <c r="Y85" s="76">
        <f t="shared" si="35"/>
        <v>0.99</v>
      </c>
      <c r="Z85" s="77">
        <v>1.3</v>
      </c>
      <c r="AA85" s="76">
        <f t="shared" si="36"/>
        <v>80.778032036613268</v>
      </c>
      <c r="AB85" s="76">
        <f t="shared" si="37"/>
        <v>0.57000000000000006</v>
      </c>
      <c r="AC85" s="100">
        <v>0.56000000000000005</v>
      </c>
      <c r="AD85" s="76">
        <f t="shared" si="38"/>
        <v>98.047882136279938</v>
      </c>
      <c r="AE85" s="76">
        <f t="shared" si="39"/>
        <v>0.99</v>
      </c>
      <c r="AF85" s="100">
        <v>4.83</v>
      </c>
      <c r="AG85" s="76">
        <f t="shared" si="40"/>
        <v>95.247193694769521</v>
      </c>
      <c r="AH85" s="76">
        <f t="shared" si="41"/>
        <v>0.98</v>
      </c>
      <c r="AI85" s="29">
        <v>4</v>
      </c>
      <c r="AJ85" s="76">
        <f t="shared" si="42"/>
        <v>4.2666666666666666</v>
      </c>
      <c r="AK85" s="76" t="str">
        <f t="shared" si="43"/>
        <v>Alta</v>
      </c>
      <c r="AL85" s="101">
        <v>41.67</v>
      </c>
      <c r="AM85" s="76">
        <f t="shared" si="44"/>
        <v>44.276339773970093</v>
      </c>
      <c r="AN85" s="76">
        <f t="shared" si="47"/>
        <v>0.30000000000000004</v>
      </c>
      <c r="AO85" s="63">
        <v>0.44260001332559179</v>
      </c>
      <c r="AP85" s="76">
        <f t="shared" si="45"/>
        <v>91.981437705126964</v>
      </c>
      <c r="AQ85" s="76">
        <f t="shared" si="46"/>
        <v>0.5</v>
      </c>
    </row>
    <row r="86" spans="1:43" x14ac:dyDescent="0.2">
      <c r="A86" s="74" t="s">
        <v>160</v>
      </c>
      <c r="B86" s="74" t="s">
        <v>161</v>
      </c>
      <c r="C86" s="23" t="s">
        <v>162</v>
      </c>
      <c r="D86" s="74" t="s">
        <v>162</v>
      </c>
      <c r="E86" s="75">
        <v>13001</v>
      </c>
      <c r="F86" s="74" t="s">
        <v>176</v>
      </c>
      <c r="G86" s="75">
        <v>13115</v>
      </c>
      <c r="H86" s="13">
        <v>769.06</v>
      </c>
      <c r="I86" s="76">
        <f t="shared" si="24"/>
        <v>76.314908923604577</v>
      </c>
      <c r="J86" s="76">
        <f t="shared" si="25"/>
        <v>0.87</v>
      </c>
      <c r="K86" s="14">
        <v>7.99</v>
      </c>
      <c r="L86" s="76">
        <f t="shared" si="26"/>
        <v>93.052109181141446</v>
      </c>
      <c r="M86" s="76">
        <f t="shared" si="27"/>
        <v>0.62</v>
      </c>
      <c r="N86" s="20">
        <v>49.9</v>
      </c>
      <c r="O86" s="76">
        <f t="shared" si="28"/>
        <v>59.216652971788527</v>
      </c>
      <c r="P86" s="76" t="str">
        <f t="shared" si="29"/>
        <v>Alta</v>
      </c>
      <c r="Q86" s="98">
        <v>6.01</v>
      </c>
      <c r="R86" s="76">
        <f t="shared" si="30"/>
        <v>85.410844046953599</v>
      </c>
      <c r="S86" s="76" t="str">
        <f t="shared" si="31"/>
        <v>Nula</v>
      </c>
      <c r="T86" s="99">
        <v>1127</v>
      </c>
      <c r="U86" s="76">
        <f t="shared" si="32"/>
        <v>92.516722408026752</v>
      </c>
      <c r="V86" s="76">
        <f t="shared" si="33"/>
        <v>0.61</v>
      </c>
      <c r="W86" s="77">
        <v>3.39</v>
      </c>
      <c r="X86" s="76">
        <f t="shared" si="34"/>
        <v>82.105987611837577</v>
      </c>
      <c r="Y86" s="76">
        <f t="shared" si="35"/>
        <v>0.95</v>
      </c>
      <c r="Z86" s="77">
        <v>1.35</v>
      </c>
      <c r="AA86" s="76">
        <f t="shared" si="36"/>
        <v>79.633867276887869</v>
      </c>
      <c r="AB86" s="76">
        <f t="shared" si="37"/>
        <v>0.55000000000000004</v>
      </c>
      <c r="AC86" s="100">
        <v>2.46</v>
      </c>
      <c r="AD86" s="76">
        <f t="shared" si="38"/>
        <v>91.049723756906076</v>
      </c>
      <c r="AE86" s="76">
        <f t="shared" si="39"/>
        <v>0.95</v>
      </c>
      <c r="AF86" s="100">
        <v>17.28</v>
      </c>
      <c r="AG86" s="76">
        <f t="shared" si="40"/>
        <v>65.512299976116537</v>
      </c>
      <c r="AH86" s="76">
        <f t="shared" si="41"/>
        <v>0.7</v>
      </c>
      <c r="AI86" s="29">
        <v>30.76</v>
      </c>
      <c r="AJ86" s="76">
        <f t="shared" si="42"/>
        <v>32.81066666666667</v>
      </c>
      <c r="AK86" s="76" t="str">
        <f t="shared" si="43"/>
        <v>Alta</v>
      </c>
      <c r="AL86" s="101">
        <v>64.27</v>
      </c>
      <c r="AM86" s="76">
        <f t="shared" si="44"/>
        <v>3.0805687203791434</v>
      </c>
      <c r="AN86" s="76">
        <f t="shared" si="47"/>
        <v>3.0000000000000027E-2</v>
      </c>
      <c r="AO86" s="63">
        <v>1.6698448242682948</v>
      </c>
      <c r="AP86" s="76">
        <f t="shared" si="45"/>
        <v>67.013585463281927</v>
      </c>
      <c r="AQ86" s="76">
        <f t="shared" si="46"/>
        <v>0.12</v>
      </c>
    </row>
    <row r="87" spans="1:43" x14ac:dyDescent="0.2">
      <c r="A87" s="74" t="s">
        <v>160</v>
      </c>
      <c r="B87" s="74" t="s">
        <v>161</v>
      </c>
      <c r="C87" s="23" t="s">
        <v>162</v>
      </c>
      <c r="D87" s="74" t="s">
        <v>162</v>
      </c>
      <c r="E87" s="75">
        <v>13001</v>
      </c>
      <c r="F87" s="74" t="s">
        <v>177</v>
      </c>
      <c r="G87" s="75">
        <v>13116</v>
      </c>
      <c r="H87" s="13">
        <v>305.85000000000002</v>
      </c>
      <c r="I87" s="76">
        <f t="shared" si="24"/>
        <v>27.879206140075706</v>
      </c>
      <c r="J87" s="76">
        <f t="shared" si="25"/>
        <v>0.22</v>
      </c>
      <c r="K87" s="14">
        <v>9.74</v>
      </c>
      <c r="L87" s="76">
        <f t="shared" si="26"/>
        <v>90.639647091260002</v>
      </c>
      <c r="M87" s="76">
        <f t="shared" si="27"/>
        <v>0.5</v>
      </c>
      <c r="N87" s="20">
        <v>10.96</v>
      </c>
      <c r="O87" s="76">
        <f t="shared" si="28"/>
        <v>5.8887975897014515</v>
      </c>
      <c r="P87" s="76" t="str">
        <f t="shared" si="29"/>
        <v>Alta</v>
      </c>
      <c r="Q87" s="98">
        <v>14.85</v>
      </c>
      <c r="R87" s="76">
        <f t="shared" si="30"/>
        <v>60.704304080491895</v>
      </c>
      <c r="S87" s="76" t="str">
        <f t="shared" si="31"/>
        <v>Media</v>
      </c>
      <c r="T87" s="99">
        <v>3524</v>
      </c>
      <c r="U87" s="76">
        <f t="shared" si="32"/>
        <v>75.815217391304344</v>
      </c>
      <c r="V87" s="76">
        <f t="shared" si="33"/>
        <v>0.25</v>
      </c>
      <c r="W87" s="77">
        <v>12.07</v>
      </c>
      <c r="X87" s="76">
        <f t="shared" si="34"/>
        <v>22.367515485203025</v>
      </c>
      <c r="Y87" s="76">
        <f t="shared" si="35"/>
        <v>6.0000000000000053E-2</v>
      </c>
      <c r="Z87" s="77">
        <v>4.83</v>
      </c>
      <c r="AA87" s="76">
        <f t="shared" si="36"/>
        <v>0</v>
      </c>
      <c r="AB87" s="76">
        <f t="shared" si="37"/>
        <v>1.0000000000000009E-2</v>
      </c>
      <c r="AC87" s="100">
        <v>9.5</v>
      </c>
      <c r="AD87" s="76">
        <f t="shared" si="38"/>
        <v>65.119705340699824</v>
      </c>
      <c r="AE87" s="76">
        <f t="shared" si="39"/>
        <v>0.57000000000000006</v>
      </c>
      <c r="AF87" s="100">
        <v>28.22</v>
      </c>
      <c r="AG87" s="76">
        <f t="shared" si="40"/>
        <v>39.383807021733936</v>
      </c>
      <c r="AH87" s="76">
        <f t="shared" si="41"/>
        <v>0.12</v>
      </c>
      <c r="AI87" s="29">
        <v>40</v>
      </c>
      <c r="AJ87" s="76">
        <f t="shared" si="42"/>
        <v>42.666666666666664</v>
      </c>
      <c r="AK87" s="76" t="str">
        <f t="shared" si="43"/>
        <v>Alta</v>
      </c>
      <c r="AL87" s="101">
        <v>13.07</v>
      </c>
      <c r="AM87" s="76">
        <f t="shared" si="44"/>
        <v>96.409041195771053</v>
      </c>
      <c r="AN87" s="76">
        <f t="shared" si="47"/>
        <v>0.98</v>
      </c>
      <c r="AO87" s="63">
        <v>0.55096951302027963</v>
      </c>
      <c r="AP87" s="76">
        <f t="shared" si="45"/>
        <v>89.776699390673443</v>
      </c>
      <c r="AQ87" s="76">
        <f t="shared" si="46"/>
        <v>0.35</v>
      </c>
    </row>
    <row r="88" spans="1:43" x14ac:dyDescent="0.2">
      <c r="A88" s="74" t="s">
        <v>160</v>
      </c>
      <c r="B88" s="74" t="s">
        <v>161</v>
      </c>
      <c r="C88" s="23" t="s">
        <v>162</v>
      </c>
      <c r="D88" s="74" t="s">
        <v>162</v>
      </c>
      <c r="E88" s="75">
        <v>13001</v>
      </c>
      <c r="F88" s="74" t="s">
        <v>178</v>
      </c>
      <c r="G88" s="75">
        <v>13117</v>
      </c>
      <c r="H88" s="13">
        <v>368.5</v>
      </c>
      <c r="I88" s="76">
        <f t="shared" si="24"/>
        <v>34.430223560658341</v>
      </c>
      <c r="J88" s="76">
        <f t="shared" si="25"/>
        <v>0.28999999999999998</v>
      </c>
      <c r="K88" s="14">
        <v>8.42</v>
      </c>
      <c r="L88" s="76">
        <f t="shared" si="26"/>
        <v>92.459332781913432</v>
      </c>
      <c r="M88" s="76">
        <f t="shared" si="27"/>
        <v>0.57000000000000006</v>
      </c>
      <c r="N88" s="20">
        <v>22.86</v>
      </c>
      <c r="O88" s="76">
        <f t="shared" si="28"/>
        <v>22.185702547247327</v>
      </c>
      <c r="P88" s="76" t="str">
        <f t="shared" si="29"/>
        <v>Alta</v>
      </c>
      <c r="Q88" s="98">
        <v>13.18</v>
      </c>
      <c r="R88" s="76">
        <f t="shared" si="30"/>
        <v>65.371716042481836</v>
      </c>
      <c r="S88" s="76" t="str">
        <f t="shared" si="31"/>
        <v>Media</v>
      </c>
      <c r="T88" s="99">
        <v>3168</v>
      </c>
      <c r="U88" s="76">
        <f t="shared" si="32"/>
        <v>78.295707915273127</v>
      </c>
      <c r="V88" s="76">
        <f t="shared" si="33"/>
        <v>0.31000000000000005</v>
      </c>
      <c r="W88" s="77">
        <v>11.34</v>
      </c>
      <c r="X88" s="76">
        <f t="shared" si="34"/>
        <v>27.391603578802478</v>
      </c>
      <c r="Y88" s="76">
        <f t="shared" si="35"/>
        <v>8.9999999999999969E-2</v>
      </c>
      <c r="Z88" s="77">
        <v>3.68</v>
      </c>
      <c r="AA88" s="76">
        <f t="shared" si="36"/>
        <v>26.315789473684205</v>
      </c>
      <c r="AB88" s="76">
        <f t="shared" si="37"/>
        <v>0.12</v>
      </c>
      <c r="AC88" s="100">
        <v>5.67</v>
      </c>
      <c r="AD88" s="76">
        <f t="shared" si="38"/>
        <v>79.226519337016583</v>
      </c>
      <c r="AE88" s="76">
        <f t="shared" si="39"/>
        <v>0.81</v>
      </c>
      <c r="AF88" s="100">
        <v>20.329999999999998</v>
      </c>
      <c r="AG88" s="76">
        <f t="shared" si="40"/>
        <v>58.227848101265828</v>
      </c>
      <c r="AH88" s="76">
        <f t="shared" si="41"/>
        <v>0.5</v>
      </c>
      <c r="AI88" s="29">
        <v>45.83</v>
      </c>
      <c r="AJ88" s="76">
        <f t="shared" si="42"/>
        <v>48.885333333333335</v>
      </c>
      <c r="AK88" s="76" t="str">
        <f t="shared" si="43"/>
        <v>Alta</v>
      </c>
      <c r="AL88" s="101">
        <v>22.28</v>
      </c>
      <c r="AM88" s="76">
        <f t="shared" si="44"/>
        <v>79.620853080568722</v>
      </c>
      <c r="AN88" s="76">
        <f t="shared" si="47"/>
        <v>0.85</v>
      </c>
      <c r="AO88" s="63">
        <v>1.3958331286897243</v>
      </c>
      <c r="AP88" s="76">
        <f t="shared" si="45"/>
        <v>72.588254401982027</v>
      </c>
      <c r="AQ88" s="76">
        <f t="shared" si="46"/>
        <v>0.17000000000000004</v>
      </c>
    </row>
    <row r="89" spans="1:43" x14ac:dyDescent="0.2">
      <c r="A89" s="74" t="s">
        <v>160</v>
      </c>
      <c r="B89" s="74" t="s">
        <v>161</v>
      </c>
      <c r="C89" s="23" t="s">
        <v>162</v>
      </c>
      <c r="D89" s="74" t="s">
        <v>162</v>
      </c>
      <c r="E89" s="75">
        <v>13001</v>
      </c>
      <c r="F89" s="74" t="s">
        <v>179</v>
      </c>
      <c r="G89" s="75">
        <v>13118</v>
      </c>
      <c r="H89" s="13">
        <v>696.33</v>
      </c>
      <c r="I89" s="76">
        <f t="shared" si="24"/>
        <v>68.709873057699141</v>
      </c>
      <c r="J89" s="76">
        <f t="shared" si="25"/>
        <v>0.77</v>
      </c>
      <c r="K89" s="14">
        <v>3.79</v>
      </c>
      <c r="L89" s="76">
        <f t="shared" si="26"/>
        <v>98.842018196856898</v>
      </c>
      <c r="M89" s="76">
        <f t="shared" si="27"/>
        <v>0.97</v>
      </c>
      <c r="N89" s="20">
        <v>19.27</v>
      </c>
      <c r="O89" s="76">
        <f t="shared" si="28"/>
        <v>17.269241303752395</v>
      </c>
      <c r="P89" s="76" t="str">
        <f t="shared" si="29"/>
        <v>Alta</v>
      </c>
      <c r="Q89" s="98">
        <v>6.7</v>
      </c>
      <c r="R89" s="76">
        <f t="shared" si="30"/>
        <v>83.482392397987695</v>
      </c>
      <c r="S89" s="76" t="str">
        <f t="shared" si="31"/>
        <v>Nula</v>
      </c>
      <c r="T89" s="99">
        <v>2523</v>
      </c>
      <c r="U89" s="76">
        <f t="shared" si="32"/>
        <v>82.789855072463766</v>
      </c>
      <c r="V89" s="76">
        <f t="shared" si="33"/>
        <v>0.37</v>
      </c>
      <c r="W89" s="77">
        <v>5.97</v>
      </c>
      <c r="X89" s="76">
        <f t="shared" si="34"/>
        <v>64.349621472814874</v>
      </c>
      <c r="Y89" s="76">
        <f t="shared" si="35"/>
        <v>0.73</v>
      </c>
      <c r="Z89" s="77">
        <v>2.4900000000000002</v>
      </c>
      <c r="AA89" s="76">
        <f t="shared" si="36"/>
        <v>53.546910755148737</v>
      </c>
      <c r="AB89" s="76">
        <f t="shared" si="37"/>
        <v>0.22999999999999998</v>
      </c>
      <c r="AC89" s="100">
        <v>5.32</v>
      </c>
      <c r="AD89" s="76">
        <f t="shared" si="38"/>
        <v>80.515653775322292</v>
      </c>
      <c r="AE89" s="76">
        <f t="shared" si="39"/>
        <v>0.84</v>
      </c>
      <c r="AF89" s="100">
        <v>17.55</v>
      </c>
      <c r="AG89" s="76">
        <f t="shared" si="40"/>
        <v>64.867446859326478</v>
      </c>
      <c r="AH89" s="76">
        <f t="shared" si="41"/>
        <v>0.67999999999999994</v>
      </c>
      <c r="AI89" s="29">
        <v>65</v>
      </c>
      <c r="AJ89" s="76">
        <f t="shared" si="42"/>
        <v>69.333333333333329</v>
      </c>
      <c r="AK89" s="76" t="str">
        <f t="shared" si="43"/>
        <v>Alta</v>
      </c>
      <c r="AL89" s="101">
        <v>30.48</v>
      </c>
      <c r="AM89" s="76">
        <f t="shared" si="44"/>
        <v>64.673714910681724</v>
      </c>
      <c r="AN89" s="76">
        <f t="shared" si="47"/>
        <v>0.65999999999999992</v>
      </c>
      <c r="AO89" s="63">
        <v>0.31308160625847764</v>
      </c>
      <c r="AP89" s="76">
        <f t="shared" si="45"/>
        <v>94.616442898399541</v>
      </c>
      <c r="AQ89" s="76">
        <f t="shared" si="46"/>
        <v>0.65999999999999992</v>
      </c>
    </row>
    <row r="90" spans="1:43" x14ac:dyDescent="0.2">
      <c r="A90" s="74" t="s">
        <v>160</v>
      </c>
      <c r="B90" s="74" t="s">
        <v>161</v>
      </c>
      <c r="C90" s="23" t="s">
        <v>162</v>
      </c>
      <c r="D90" s="74" t="s">
        <v>162</v>
      </c>
      <c r="E90" s="75">
        <v>13001</v>
      </c>
      <c r="F90" s="74" t="s">
        <v>180</v>
      </c>
      <c r="G90" s="75">
        <v>13119</v>
      </c>
      <c r="H90" s="13">
        <v>781.75</v>
      </c>
      <c r="I90" s="76">
        <f t="shared" si="24"/>
        <v>77.64184285923416</v>
      </c>
      <c r="J90" s="76">
        <f t="shared" si="25"/>
        <v>0.88</v>
      </c>
      <c r="K90" s="14">
        <v>4.62</v>
      </c>
      <c r="L90" s="76">
        <f t="shared" si="26"/>
        <v>97.697821891370282</v>
      </c>
      <c r="M90" s="76">
        <f t="shared" si="27"/>
        <v>0.91</v>
      </c>
      <c r="N90" s="20">
        <v>53.33</v>
      </c>
      <c r="O90" s="76">
        <f t="shared" si="28"/>
        <v>63.913996165434121</v>
      </c>
      <c r="P90" s="76" t="str">
        <f t="shared" si="29"/>
        <v>Alta</v>
      </c>
      <c r="Q90" s="98">
        <v>6.81</v>
      </c>
      <c r="R90" s="76">
        <f t="shared" si="30"/>
        <v>83.174958077138058</v>
      </c>
      <c r="S90" s="76" t="str">
        <f t="shared" si="31"/>
        <v>Nula</v>
      </c>
      <c r="T90" s="99">
        <v>6715</v>
      </c>
      <c r="U90" s="76">
        <f t="shared" si="32"/>
        <v>53.581382385730208</v>
      </c>
      <c r="V90" s="76">
        <f t="shared" si="33"/>
        <v>6.0000000000000053E-2</v>
      </c>
      <c r="W90" s="77">
        <v>4.8</v>
      </c>
      <c r="X90" s="76">
        <f t="shared" si="34"/>
        <v>72.401927047487945</v>
      </c>
      <c r="Y90" s="76">
        <f t="shared" si="35"/>
        <v>0.89</v>
      </c>
      <c r="Z90" s="77">
        <v>1.69</v>
      </c>
      <c r="AA90" s="76">
        <f t="shared" si="36"/>
        <v>71.853546910755142</v>
      </c>
      <c r="AB90" s="76">
        <f t="shared" si="37"/>
        <v>0.43000000000000005</v>
      </c>
      <c r="AC90" s="100">
        <v>5.24</v>
      </c>
      <c r="AD90" s="76">
        <f t="shared" si="38"/>
        <v>80.810313075506457</v>
      </c>
      <c r="AE90" s="76">
        <f t="shared" si="39"/>
        <v>0.86</v>
      </c>
      <c r="AF90" s="100">
        <v>12.5</v>
      </c>
      <c r="AG90" s="76">
        <f t="shared" si="40"/>
        <v>76.928588488177681</v>
      </c>
      <c r="AH90" s="76">
        <f t="shared" si="41"/>
        <v>0.89</v>
      </c>
      <c r="AI90" s="29">
        <v>88.88</v>
      </c>
      <c r="AJ90" s="76">
        <f t="shared" si="42"/>
        <v>94.805333333333337</v>
      </c>
      <c r="AK90" s="76" t="str">
        <f t="shared" si="43"/>
        <v>Media</v>
      </c>
      <c r="AL90" s="101">
        <v>21.75</v>
      </c>
      <c r="AM90" s="76">
        <f t="shared" si="44"/>
        <v>80.586948596427263</v>
      </c>
      <c r="AN90" s="76">
        <f t="shared" si="47"/>
        <v>0.88</v>
      </c>
      <c r="AO90" s="63">
        <v>0.17890662188013615</v>
      </c>
      <c r="AP90" s="76">
        <f t="shared" si="45"/>
        <v>97.34618447452155</v>
      </c>
      <c r="AQ90" s="76">
        <f t="shared" si="46"/>
        <v>0.86</v>
      </c>
    </row>
    <row r="91" spans="1:43" x14ac:dyDescent="0.2">
      <c r="A91" s="74" t="s">
        <v>160</v>
      </c>
      <c r="B91" s="74" t="s">
        <v>161</v>
      </c>
      <c r="C91" s="23" t="s">
        <v>162</v>
      </c>
      <c r="D91" s="74" t="s">
        <v>162</v>
      </c>
      <c r="E91" s="75">
        <v>13001</v>
      </c>
      <c r="F91" s="74" t="s">
        <v>181</v>
      </c>
      <c r="G91" s="75">
        <v>13120</v>
      </c>
      <c r="H91" s="13">
        <v>808.97</v>
      </c>
      <c r="I91" s="76">
        <f t="shared" si="24"/>
        <v>80.488110922893526</v>
      </c>
      <c r="J91" s="76">
        <f t="shared" si="25"/>
        <v>0.93</v>
      </c>
      <c r="K91" s="14">
        <v>5.86</v>
      </c>
      <c r="L91" s="76">
        <f t="shared" si="26"/>
        <v>95.988420181968579</v>
      </c>
      <c r="M91" s="76">
        <f t="shared" si="27"/>
        <v>0.79</v>
      </c>
      <c r="N91" s="20">
        <v>48.36</v>
      </c>
      <c r="O91" s="76">
        <f t="shared" si="28"/>
        <v>57.107641741988488</v>
      </c>
      <c r="P91" s="76" t="str">
        <f t="shared" si="29"/>
        <v>Alta</v>
      </c>
      <c r="Q91" s="98">
        <v>2.06</v>
      </c>
      <c r="R91" s="76">
        <f t="shared" si="30"/>
        <v>96.450531022917829</v>
      </c>
      <c r="S91" s="76" t="str">
        <f t="shared" si="31"/>
        <v>Nula</v>
      </c>
      <c r="T91" s="99">
        <v>2313</v>
      </c>
      <c r="U91" s="76">
        <f t="shared" si="32"/>
        <v>84.253065774804909</v>
      </c>
      <c r="V91" s="76">
        <f t="shared" si="33"/>
        <v>0.4</v>
      </c>
      <c r="W91" s="77">
        <v>2.6</v>
      </c>
      <c r="X91" s="76">
        <f t="shared" si="34"/>
        <v>87.543014452856156</v>
      </c>
      <c r="Y91" s="76">
        <f t="shared" si="35"/>
        <v>0.97</v>
      </c>
      <c r="Z91" s="77">
        <v>1.65</v>
      </c>
      <c r="AA91" s="76">
        <f t="shared" si="36"/>
        <v>72.768878718535461</v>
      </c>
      <c r="AB91" s="76">
        <f t="shared" si="37"/>
        <v>0.44999999999999996</v>
      </c>
      <c r="AC91" s="100">
        <v>2.41</v>
      </c>
      <c r="AD91" s="76">
        <f t="shared" si="38"/>
        <v>91.233885819521177</v>
      </c>
      <c r="AE91" s="76">
        <f t="shared" si="39"/>
        <v>0.96</v>
      </c>
      <c r="AF91" s="100">
        <v>10.72</v>
      </c>
      <c r="AG91" s="76">
        <f t="shared" si="40"/>
        <v>81.179842369238102</v>
      </c>
      <c r="AH91" s="76">
        <f t="shared" si="41"/>
        <v>0.95</v>
      </c>
      <c r="AI91" s="29">
        <v>27.02</v>
      </c>
      <c r="AJ91" s="76">
        <f t="shared" si="42"/>
        <v>28.821333333333332</v>
      </c>
      <c r="AK91" s="76" t="str">
        <f t="shared" si="43"/>
        <v>Alta</v>
      </c>
      <c r="AL91" s="101">
        <v>40.03</v>
      </c>
      <c r="AM91" s="76">
        <f t="shared" si="44"/>
        <v>47.265767407947493</v>
      </c>
      <c r="AN91" s="76">
        <f t="shared" si="47"/>
        <v>0.37</v>
      </c>
      <c r="AO91" s="63">
        <v>0.44669162247409105</v>
      </c>
      <c r="AP91" s="76">
        <f t="shared" si="45"/>
        <v>91.898195395409928</v>
      </c>
      <c r="AQ91" s="76">
        <f t="shared" si="46"/>
        <v>0.49</v>
      </c>
    </row>
    <row r="92" spans="1:43" x14ac:dyDescent="0.2">
      <c r="A92" s="74" t="s">
        <v>160</v>
      </c>
      <c r="B92" s="74" t="s">
        <v>161</v>
      </c>
      <c r="C92" s="23" t="s">
        <v>162</v>
      </c>
      <c r="D92" s="74" t="s">
        <v>162</v>
      </c>
      <c r="E92" s="75">
        <v>13001</v>
      </c>
      <c r="F92" s="74" t="s">
        <v>182</v>
      </c>
      <c r="G92" s="75">
        <v>13121</v>
      </c>
      <c r="H92" s="13">
        <v>611.85</v>
      </c>
      <c r="I92" s="76">
        <f t="shared" si="24"/>
        <v>59.87619465880335</v>
      </c>
      <c r="J92" s="76">
        <f t="shared" si="25"/>
        <v>0.65</v>
      </c>
      <c r="K92" s="14">
        <v>8.1999999999999993</v>
      </c>
      <c r="L92" s="76">
        <f t="shared" si="26"/>
        <v>92.762613730355667</v>
      </c>
      <c r="M92" s="76">
        <f t="shared" si="27"/>
        <v>0.61</v>
      </c>
      <c r="N92" s="20">
        <v>7.37</v>
      </c>
      <c r="O92" s="76">
        <f t="shared" si="28"/>
        <v>0.97233634620651865</v>
      </c>
      <c r="P92" s="76" t="str">
        <f t="shared" si="29"/>
        <v>Alta</v>
      </c>
      <c r="Q92" s="98">
        <v>12.17</v>
      </c>
      <c r="R92" s="76">
        <f t="shared" si="30"/>
        <v>68.194522079373954</v>
      </c>
      <c r="S92" s="76" t="str">
        <f t="shared" si="31"/>
        <v>Baja</v>
      </c>
      <c r="T92" s="99">
        <v>3257</v>
      </c>
      <c r="U92" s="76">
        <f t="shared" si="32"/>
        <v>77.675585284280942</v>
      </c>
      <c r="V92" s="76">
        <f t="shared" si="33"/>
        <v>0.29000000000000004</v>
      </c>
      <c r="W92" s="77">
        <v>10</v>
      </c>
      <c r="X92" s="76">
        <f t="shared" si="34"/>
        <v>36.613902271163106</v>
      </c>
      <c r="Y92" s="76">
        <f t="shared" si="35"/>
        <v>0.15000000000000002</v>
      </c>
      <c r="Z92" s="77">
        <v>4.18</v>
      </c>
      <c r="AA92" s="76">
        <f t="shared" si="36"/>
        <v>14.874141876430212</v>
      </c>
      <c r="AB92" s="76">
        <f t="shared" si="37"/>
        <v>9.9999999999999978E-2</v>
      </c>
      <c r="AC92" s="100">
        <v>11.02</v>
      </c>
      <c r="AD92" s="76">
        <f t="shared" si="38"/>
        <v>59.521178637200741</v>
      </c>
      <c r="AE92" s="76">
        <f t="shared" si="39"/>
        <v>0.42000000000000004</v>
      </c>
      <c r="AF92" s="100">
        <v>30.98</v>
      </c>
      <c r="AG92" s="76">
        <f t="shared" si="40"/>
        <v>32.791975161213273</v>
      </c>
      <c r="AH92" s="76">
        <f t="shared" si="41"/>
        <v>6.0000000000000053E-2</v>
      </c>
      <c r="AI92" s="29">
        <v>51.85</v>
      </c>
      <c r="AJ92" s="76">
        <f t="shared" si="42"/>
        <v>55.306666666666665</v>
      </c>
      <c r="AK92" s="76" t="str">
        <f t="shared" si="43"/>
        <v>Alta</v>
      </c>
      <c r="AL92" s="101">
        <v>23.18</v>
      </c>
      <c r="AM92" s="76">
        <f t="shared" si="44"/>
        <v>77.980313525337223</v>
      </c>
      <c r="AN92" s="76">
        <f t="shared" si="47"/>
        <v>0.82000000000000006</v>
      </c>
      <c r="AO92" s="63">
        <v>1.0290324093616621</v>
      </c>
      <c r="AP92" s="76">
        <f t="shared" si="45"/>
        <v>80.050682501678523</v>
      </c>
      <c r="AQ92" s="76">
        <f t="shared" si="46"/>
        <v>0.22999999999999998</v>
      </c>
    </row>
    <row r="93" spans="1:43" x14ac:dyDescent="0.2">
      <c r="A93" s="74" t="s">
        <v>160</v>
      </c>
      <c r="B93" s="74" t="s">
        <v>161</v>
      </c>
      <c r="C93" s="23" t="s">
        <v>162</v>
      </c>
      <c r="D93" s="74" t="s">
        <v>162</v>
      </c>
      <c r="E93" s="75">
        <v>13001</v>
      </c>
      <c r="F93" s="74" t="s">
        <v>183</v>
      </c>
      <c r="G93" s="75">
        <v>13122</v>
      </c>
      <c r="H93" s="13">
        <v>551.42999999999995</v>
      </c>
      <c r="I93" s="76">
        <f t="shared" si="24"/>
        <v>53.558357906183986</v>
      </c>
      <c r="J93" s="76">
        <f t="shared" si="25"/>
        <v>0.56999999999999995</v>
      </c>
      <c r="K93" s="14">
        <v>6.53</v>
      </c>
      <c r="L93" s="76">
        <f t="shared" si="26"/>
        <v>95.064791838985386</v>
      </c>
      <c r="M93" s="76">
        <f t="shared" si="27"/>
        <v>0.75</v>
      </c>
      <c r="N93" s="20">
        <v>50.86</v>
      </c>
      <c r="O93" s="76">
        <f t="shared" si="28"/>
        <v>60.53136127088468</v>
      </c>
      <c r="P93" s="76" t="str">
        <f t="shared" si="29"/>
        <v>Alta</v>
      </c>
      <c r="Q93" s="98">
        <v>12.55</v>
      </c>
      <c r="R93" s="76">
        <f t="shared" si="30"/>
        <v>67.132476243711565</v>
      </c>
      <c r="S93" s="76" t="str">
        <f t="shared" si="31"/>
        <v>Baja</v>
      </c>
      <c r="T93" s="99">
        <v>5910</v>
      </c>
      <c r="U93" s="76">
        <f t="shared" si="32"/>
        <v>59.190356744704573</v>
      </c>
      <c r="V93" s="76">
        <f t="shared" si="33"/>
        <v>0.12</v>
      </c>
      <c r="W93" s="77">
        <v>8.4700000000000006</v>
      </c>
      <c r="X93" s="76">
        <f t="shared" si="34"/>
        <v>47.143840330350997</v>
      </c>
      <c r="Y93" s="76">
        <f t="shared" si="35"/>
        <v>0.28000000000000003</v>
      </c>
      <c r="Z93" s="77">
        <v>2.84</v>
      </c>
      <c r="AA93" s="76">
        <f t="shared" si="36"/>
        <v>45.537757437070944</v>
      </c>
      <c r="AB93" s="76">
        <f t="shared" si="37"/>
        <v>0.18000000000000005</v>
      </c>
      <c r="AC93" s="100">
        <v>4.75</v>
      </c>
      <c r="AD93" s="76">
        <f t="shared" si="38"/>
        <v>82.615101289134444</v>
      </c>
      <c r="AE93" s="76">
        <f t="shared" si="39"/>
        <v>0.89</v>
      </c>
      <c r="AF93" s="100">
        <v>20.73</v>
      </c>
      <c r="AG93" s="76">
        <f t="shared" si="40"/>
        <v>57.27251015046572</v>
      </c>
      <c r="AH93" s="76">
        <f t="shared" si="41"/>
        <v>0.47</v>
      </c>
      <c r="AI93" s="29">
        <v>58.06</v>
      </c>
      <c r="AJ93" s="76">
        <f t="shared" si="42"/>
        <v>61.930666666666667</v>
      </c>
      <c r="AK93" s="76" t="str">
        <f t="shared" si="43"/>
        <v>Alta</v>
      </c>
      <c r="AL93" s="101">
        <v>35.200000000000003</v>
      </c>
      <c r="AM93" s="76">
        <f t="shared" si="44"/>
        <v>56.069996354356533</v>
      </c>
      <c r="AN93" s="76">
        <f t="shared" si="47"/>
        <v>0.48</v>
      </c>
      <c r="AO93" s="63">
        <v>1.9133613230169877</v>
      </c>
      <c r="AP93" s="76">
        <f t="shared" si="45"/>
        <v>62.059330285345254</v>
      </c>
      <c r="AQ93" s="76">
        <f t="shared" si="46"/>
        <v>7.999999999999996E-2</v>
      </c>
    </row>
    <row r="94" spans="1:43" x14ac:dyDescent="0.2">
      <c r="A94" s="74" t="s">
        <v>160</v>
      </c>
      <c r="B94" s="74" t="s">
        <v>161</v>
      </c>
      <c r="C94" s="23" t="s">
        <v>162</v>
      </c>
      <c r="D94" s="74" t="s">
        <v>162</v>
      </c>
      <c r="E94" s="75">
        <v>13001</v>
      </c>
      <c r="F94" s="74" t="s">
        <v>184</v>
      </c>
      <c r="G94" s="75">
        <v>13123</v>
      </c>
      <c r="H94" s="13">
        <v>995.57</v>
      </c>
      <c r="I94" s="76">
        <f t="shared" si="24"/>
        <v>100</v>
      </c>
      <c r="J94" s="76">
        <f t="shared" si="25"/>
        <v>0.99</v>
      </c>
      <c r="K94" s="14">
        <v>5.3</v>
      </c>
      <c r="L94" s="76">
        <f t="shared" si="26"/>
        <v>96.760408050730646</v>
      </c>
      <c r="M94" s="76">
        <f t="shared" si="27"/>
        <v>0.88</v>
      </c>
      <c r="N94" s="20">
        <v>65.53</v>
      </c>
      <c r="O94" s="76">
        <f t="shared" si="28"/>
        <v>80.62174746644753</v>
      </c>
      <c r="P94" s="76" t="str">
        <f t="shared" si="29"/>
        <v>Alta</v>
      </c>
      <c r="Q94" s="98">
        <v>1.27</v>
      </c>
      <c r="R94" s="76">
        <f t="shared" si="30"/>
        <v>98.658468418110658</v>
      </c>
      <c r="S94" s="76" t="str">
        <f t="shared" si="31"/>
        <v>Nula</v>
      </c>
      <c r="T94" s="99">
        <v>2344</v>
      </c>
      <c r="U94" s="76">
        <f t="shared" si="32"/>
        <v>84.037068004459314</v>
      </c>
      <c r="V94" s="76">
        <f t="shared" si="33"/>
        <v>0.38</v>
      </c>
      <c r="W94" s="77">
        <v>2.23</v>
      </c>
      <c r="X94" s="76">
        <f t="shared" si="34"/>
        <v>90.089470061940801</v>
      </c>
      <c r="Y94" s="76">
        <f t="shared" si="35"/>
        <v>0.98</v>
      </c>
      <c r="Z94" s="77">
        <v>2.34</v>
      </c>
      <c r="AA94" s="76">
        <f t="shared" si="36"/>
        <v>56.979405034324948</v>
      </c>
      <c r="AB94" s="76">
        <f t="shared" si="37"/>
        <v>0.27</v>
      </c>
      <c r="AC94" s="100">
        <v>0.74</v>
      </c>
      <c r="AD94" s="76">
        <f t="shared" si="38"/>
        <v>97.384898710865571</v>
      </c>
      <c r="AE94" s="76">
        <f t="shared" si="39"/>
        <v>0.98</v>
      </c>
      <c r="AF94" s="100">
        <v>4.62</v>
      </c>
      <c r="AG94" s="76">
        <f t="shared" si="40"/>
        <v>95.748746118939579</v>
      </c>
      <c r="AH94" s="76">
        <f t="shared" si="41"/>
        <v>0.99</v>
      </c>
      <c r="AI94" s="29">
        <v>0</v>
      </c>
      <c r="AJ94" s="76">
        <f t="shared" si="42"/>
        <v>0</v>
      </c>
      <c r="AK94" s="76" t="str">
        <f t="shared" si="43"/>
        <v>Alta</v>
      </c>
      <c r="AL94" s="101">
        <v>24.31</v>
      </c>
      <c r="AM94" s="76">
        <f t="shared" si="44"/>
        <v>75.920524972657674</v>
      </c>
      <c r="AN94" s="76">
        <f t="shared" si="47"/>
        <v>0.77</v>
      </c>
      <c r="AO94" s="63">
        <v>0.91563935858900181</v>
      </c>
      <c r="AP94" s="76">
        <f t="shared" si="45"/>
        <v>82.357623147668349</v>
      </c>
      <c r="AQ94" s="76">
        <f t="shared" si="46"/>
        <v>0.24</v>
      </c>
    </row>
    <row r="95" spans="1:43" x14ac:dyDescent="0.2">
      <c r="A95" s="74" t="s">
        <v>160</v>
      </c>
      <c r="B95" s="74" t="s">
        <v>161</v>
      </c>
      <c r="C95" s="23" t="s">
        <v>162</v>
      </c>
      <c r="D95" s="74" t="s">
        <v>162</v>
      </c>
      <c r="E95" s="75">
        <v>13001</v>
      </c>
      <c r="F95" s="74" t="s">
        <v>185</v>
      </c>
      <c r="G95" s="75">
        <v>13124</v>
      </c>
      <c r="H95" s="13">
        <v>635.78</v>
      </c>
      <c r="I95" s="76">
        <f t="shared" si="24"/>
        <v>62.378442813225412</v>
      </c>
      <c r="J95" s="76">
        <f t="shared" si="25"/>
        <v>0.68</v>
      </c>
      <c r="K95" s="14">
        <v>8.9700000000000006</v>
      </c>
      <c r="L95" s="76">
        <f t="shared" si="26"/>
        <v>91.701130410807835</v>
      </c>
      <c r="M95" s="76">
        <f t="shared" si="27"/>
        <v>0.55000000000000004</v>
      </c>
      <c r="N95" s="20">
        <v>40.11</v>
      </c>
      <c r="O95" s="76">
        <f t="shared" si="28"/>
        <v>45.809367296631059</v>
      </c>
      <c r="P95" s="76" t="str">
        <f t="shared" si="29"/>
        <v>Alta</v>
      </c>
      <c r="Q95" s="98">
        <v>9.2899999999999991</v>
      </c>
      <c r="R95" s="76">
        <f t="shared" si="30"/>
        <v>76.243711570709891</v>
      </c>
      <c r="S95" s="76" t="str">
        <f t="shared" si="31"/>
        <v>Nula</v>
      </c>
      <c r="T95" s="99">
        <v>4718</v>
      </c>
      <c r="U95" s="76">
        <f t="shared" si="32"/>
        <v>67.495819397993316</v>
      </c>
      <c r="V95" s="76">
        <f t="shared" si="33"/>
        <v>0.18000000000000005</v>
      </c>
      <c r="W95" s="77">
        <v>8.08</v>
      </c>
      <c r="X95" s="76">
        <f t="shared" si="34"/>
        <v>49.827942188575356</v>
      </c>
      <c r="Y95" s="76">
        <f t="shared" si="35"/>
        <v>0.36</v>
      </c>
      <c r="Z95" s="77">
        <v>2.64</v>
      </c>
      <c r="AA95" s="76">
        <f t="shared" si="36"/>
        <v>50.11441647597254</v>
      </c>
      <c r="AB95" s="76">
        <f t="shared" si="37"/>
        <v>0.20999999999999996</v>
      </c>
      <c r="AC95" s="100">
        <v>7.77</v>
      </c>
      <c r="AD95" s="76">
        <f t="shared" si="38"/>
        <v>71.49171270718233</v>
      </c>
      <c r="AE95" s="76">
        <f t="shared" si="39"/>
        <v>0.7</v>
      </c>
      <c r="AF95" s="100">
        <v>20.52</v>
      </c>
      <c r="AG95" s="76">
        <f t="shared" si="40"/>
        <v>57.774062574635771</v>
      </c>
      <c r="AH95" s="76">
        <f t="shared" si="41"/>
        <v>0.49</v>
      </c>
      <c r="AI95" s="29">
        <v>37.5</v>
      </c>
      <c r="AJ95" s="76">
        <f t="shared" si="42"/>
        <v>40</v>
      </c>
      <c r="AK95" s="76" t="str">
        <f t="shared" si="43"/>
        <v>Alta</v>
      </c>
      <c r="AL95" s="101">
        <v>35.950000000000003</v>
      </c>
      <c r="AM95" s="76">
        <f t="shared" si="44"/>
        <v>54.702880058330287</v>
      </c>
      <c r="AN95" s="76">
        <f t="shared" si="47"/>
        <v>0.42000000000000004</v>
      </c>
      <c r="AO95" s="63">
        <v>0.46702600132501249</v>
      </c>
      <c r="AP95" s="76">
        <f t="shared" si="45"/>
        <v>91.484499805049666</v>
      </c>
      <c r="AQ95" s="76">
        <f t="shared" si="46"/>
        <v>0.44999999999999996</v>
      </c>
    </row>
    <row r="96" spans="1:43" x14ac:dyDescent="0.2">
      <c r="A96" s="74" t="s">
        <v>160</v>
      </c>
      <c r="B96" s="74" t="s">
        <v>161</v>
      </c>
      <c r="C96" s="23" t="s">
        <v>162</v>
      </c>
      <c r="D96" s="74" t="s">
        <v>162</v>
      </c>
      <c r="E96" s="75">
        <v>13001</v>
      </c>
      <c r="F96" s="74" t="s">
        <v>186</v>
      </c>
      <c r="G96" s="75">
        <v>13125</v>
      </c>
      <c r="H96" s="13">
        <v>661.94</v>
      </c>
      <c r="I96" s="76">
        <f t="shared" si="24"/>
        <v>65.113871635610764</v>
      </c>
      <c r="J96" s="76">
        <f t="shared" si="25"/>
        <v>0.72</v>
      </c>
      <c r="K96" s="14">
        <v>12.44</v>
      </c>
      <c r="L96" s="76">
        <f t="shared" si="26"/>
        <v>86.917562724014346</v>
      </c>
      <c r="M96" s="76">
        <f t="shared" si="27"/>
        <v>0.28000000000000003</v>
      </c>
      <c r="N96" s="20">
        <v>32.17</v>
      </c>
      <c r="O96" s="76">
        <f t="shared" si="28"/>
        <v>34.935634072856743</v>
      </c>
      <c r="P96" s="76" t="str">
        <f t="shared" si="29"/>
        <v>Alta</v>
      </c>
      <c r="Q96" s="98">
        <v>7.25</v>
      </c>
      <c r="R96" s="76">
        <f t="shared" si="30"/>
        <v>81.945220793739523</v>
      </c>
      <c r="S96" s="76" t="str">
        <f t="shared" si="31"/>
        <v>Nula</v>
      </c>
      <c r="T96" s="99">
        <v>3467</v>
      </c>
      <c r="U96" s="76">
        <f t="shared" si="32"/>
        <v>76.212374581939798</v>
      </c>
      <c r="V96" s="76">
        <f t="shared" si="33"/>
        <v>0.27</v>
      </c>
      <c r="W96" s="77">
        <v>7.08</v>
      </c>
      <c r="X96" s="76">
        <f t="shared" si="34"/>
        <v>56.710254645560902</v>
      </c>
      <c r="Y96" s="76">
        <f t="shared" si="35"/>
        <v>0.5</v>
      </c>
      <c r="Z96" s="77">
        <v>1.71</v>
      </c>
      <c r="AA96" s="76">
        <f t="shared" si="36"/>
        <v>71.395881006864983</v>
      </c>
      <c r="AB96" s="76">
        <f t="shared" si="37"/>
        <v>0.42000000000000004</v>
      </c>
      <c r="AC96" s="100">
        <v>7.82</v>
      </c>
      <c r="AD96" s="76">
        <f t="shared" si="38"/>
        <v>71.307550644567229</v>
      </c>
      <c r="AE96" s="76">
        <f t="shared" si="39"/>
        <v>0.69</v>
      </c>
      <c r="AF96" s="100">
        <v>18.54</v>
      </c>
      <c r="AG96" s="76">
        <f t="shared" si="40"/>
        <v>62.502985431096242</v>
      </c>
      <c r="AH96" s="76">
        <f t="shared" si="41"/>
        <v>0.62</v>
      </c>
      <c r="AI96" s="29">
        <v>51.72</v>
      </c>
      <c r="AJ96" s="76">
        <f t="shared" si="42"/>
        <v>55.167999999999999</v>
      </c>
      <c r="AK96" s="76" t="str">
        <f t="shared" si="43"/>
        <v>Alta</v>
      </c>
      <c r="AL96" s="101">
        <v>36.99</v>
      </c>
      <c r="AM96" s="76">
        <f t="shared" si="44"/>
        <v>52.807145461173889</v>
      </c>
      <c r="AN96" s="76">
        <f t="shared" si="47"/>
        <v>0.41000000000000003</v>
      </c>
      <c r="AO96" s="63">
        <v>0.65636002100352064</v>
      </c>
      <c r="AP96" s="76">
        <f t="shared" si="45"/>
        <v>87.632567586198931</v>
      </c>
      <c r="AQ96" s="76">
        <f t="shared" si="46"/>
        <v>0.28000000000000003</v>
      </c>
    </row>
    <row r="97" spans="1:43" x14ac:dyDescent="0.2">
      <c r="A97" s="74" t="s">
        <v>160</v>
      </c>
      <c r="B97" s="74" t="s">
        <v>161</v>
      </c>
      <c r="C97" s="23" t="s">
        <v>162</v>
      </c>
      <c r="D97" s="74" t="s">
        <v>162</v>
      </c>
      <c r="E97" s="75">
        <v>13001</v>
      </c>
      <c r="F97" s="74" t="s">
        <v>187</v>
      </c>
      <c r="G97" s="75">
        <v>13126</v>
      </c>
      <c r="H97" s="13">
        <v>803.74</v>
      </c>
      <c r="I97" s="76">
        <f t="shared" si="24"/>
        <v>79.941234289060375</v>
      </c>
      <c r="J97" s="76">
        <f t="shared" si="25"/>
        <v>0.92</v>
      </c>
      <c r="K97" s="14">
        <v>11.11</v>
      </c>
      <c r="L97" s="76">
        <f t="shared" si="26"/>
        <v>88.751033912324246</v>
      </c>
      <c r="M97" s="76">
        <f t="shared" si="27"/>
        <v>0.4</v>
      </c>
      <c r="N97" s="20">
        <v>13.4</v>
      </c>
      <c r="O97" s="76">
        <f t="shared" si="28"/>
        <v>9.2303478499041347</v>
      </c>
      <c r="P97" s="76" t="str">
        <f t="shared" si="29"/>
        <v>Alta</v>
      </c>
      <c r="Q97" s="98">
        <v>14.7</v>
      </c>
      <c r="R97" s="76">
        <f t="shared" si="30"/>
        <v>61.123532699832303</v>
      </c>
      <c r="S97" s="76" t="str">
        <f t="shared" si="31"/>
        <v>Media</v>
      </c>
      <c r="T97" s="99">
        <v>3376</v>
      </c>
      <c r="U97" s="76">
        <f t="shared" si="32"/>
        <v>76.846432552954298</v>
      </c>
      <c r="V97" s="76">
        <f t="shared" si="33"/>
        <v>0.28000000000000003</v>
      </c>
      <c r="W97" s="77">
        <v>9.07</v>
      </c>
      <c r="X97" s="76">
        <f t="shared" si="34"/>
        <v>43.014452856159664</v>
      </c>
      <c r="Y97" s="76">
        <f t="shared" si="35"/>
        <v>0.22999999999999998</v>
      </c>
      <c r="Z97" s="77">
        <v>3.63</v>
      </c>
      <c r="AA97" s="76">
        <f t="shared" si="36"/>
        <v>27.459954233409615</v>
      </c>
      <c r="AB97" s="76">
        <f t="shared" si="37"/>
        <v>0.12</v>
      </c>
      <c r="AC97" s="100">
        <v>5.94</v>
      </c>
      <c r="AD97" s="76">
        <f t="shared" si="38"/>
        <v>78.232044198895025</v>
      </c>
      <c r="AE97" s="76">
        <f t="shared" si="39"/>
        <v>0.78</v>
      </c>
      <c r="AF97" s="100">
        <v>13.46</v>
      </c>
      <c r="AG97" s="76">
        <f t="shared" si="40"/>
        <v>74.635777406257461</v>
      </c>
      <c r="AH97" s="76">
        <f t="shared" si="41"/>
        <v>0.88</v>
      </c>
      <c r="AI97" s="29">
        <v>62.85</v>
      </c>
      <c r="AJ97" s="76">
        <f t="shared" si="42"/>
        <v>67.040000000000006</v>
      </c>
      <c r="AK97" s="76" t="str">
        <f t="shared" si="43"/>
        <v>Alta</v>
      </c>
      <c r="AL97" s="101">
        <v>24.37</v>
      </c>
      <c r="AM97" s="76">
        <f t="shared" si="44"/>
        <v>75.811155668975573</v>
      </c>
      <c r="AN97" s="76">
        <f t="shared" si="47"/>
        <v>0.75</v>
      </c>
      <c r="AO97" s="63">
        <v>1.045710403726708</v>
      </c>
      <c r="AP97" s="76">
        <f t="shared" si="45"/>
        <v>79.711374732532676</v>
      </c>
      <c r="AQ97" s="76">
        <f t="shared" si="46"/>
        <v>0.19999999999999996</v>
      </c>
    </row>
    <row r="98" spans="1:43" x14ac:dyDescent="0.2">
      <c r="A98" s="74" t="s">
        <v>160</v>
      </c>
      <c r="B98" s="74" t="s">
        <v>161</v>
      </c>
      <c r="C98" s="23" t="s">
        <v>162</v>
      </c>
      <c r="D98" s="74" t="s">
        <v>162</v>
      </c>
      <c r="E98" s="75">
        <v>13001</v>
      </c>
      <c r="F98" s="74" t="s">
        <v>188</v>
      </c>
      <c r="G98" s="75">
        <v>13127</v>
      </c>
      <c r="H98" s="13">
        <v>535.64</v>
      </c>
      <c r="I98" s="76">
        <f t="shared" si="24"/>
        <v>51.907271472488866</v>
      </c>
      <c r="J98" s="76">
        <f t="shared" si="25"/>
        <v>0.53</v>
      </c>
      <c r="K98" s="14">
        <v>11.86</v>
      </c>
      <c r="L98" s="76">
        <f t="shared" si="26"/>
        <v>87.717121588089341</v>
      </c>
      <c r="M98" s="76">
        <f t="shared" si="27"/>
        <v>0.33999999999999997</v>
      </c>
      <c r="N98" s="20">
        <v>22.39</v>
      </c>
      <c r="O98" s="76">
        <f t="shared" si="28"/>
        <v>21.542043275814841</v>
      </c>
      <c r="P98" s="76" t="str">
        <f t="shared" si="29"/>
        <v>Alta</v>
      </c>
      <c r="Q98" s="98">
        <v>18.21</v>
      </c>
      <c r="R98" s="76">
        <f t="shared" si="30"/>
        <v>51.313583007266629</v>
      </c>
      <c r="S98" s="76" t="str">
        <f t="shared" si="31"/>
        <v>Alta</v>
      </c>
      <c r="T98" s="99">
        <v>6234</v>
      </c>
      <c r="U98" s="76">
        <f t="shared" si="32"/>
        <v>56.932831661092528</v>
      </c>
      <c r="V98" s="76">
        <f t="shared" si="33"/>
        <v>8.9999999999999969E-2</v>
      </c>
      <c r="W98" s="77">
        <v>13.17</v>
      </c>
      <c r="X98" s="76">
        <f t="shared" si="34"/>
        <v>14.796971782518927</v>
      </c>
      <c r="Y98" s="76">
        <f t="shared" si="35"/>
        <v>3.0000000000000027E-2</v>
      </c>
      <c r="Z98" s="77">
        <v>4.4000000000000004</v>
      </c>
      <c r="AA98" s="76">
        <f t="shared" si="36"/>
        <v>9.8398169336384367</v>
      </c>
      <c r="AB98" s="76">
        <f t="shared" si="37"/>
        <v>6.0000000000000053E-2</v>
      </c>
      <c r="AC98" s="100">
        <v>13.86</v>
      </c>
      <c r="AD98" s="76">
        <f t="shared" si="38"/>
        <v>49.060773480662988</v>
      </c>
      <c r="AE98" s="76">
        <f t="shared" si="39"/>
        <v>0.32999999999999996</v>
      </c>
      <c r="AF98" s="100">
        <v>26.2</v>
      </c>
      <c r="AG98" s="76">
        <f t="shared" si="40"/>
        <v>44.208263673274423</v>
      </c>
      <c r="AH98" s="76">
        <f t="shared" si="41"/>
        <v>0.22999999999999998</v>
      </c>
      <c r="AI98" s="29">
        <v>45.71</v>
      </c>
      <c r="AJ98" s="76">
        <f t="shared" si="42"/>
        <v>48.757333333333335</v>
      </c>
      <c r="AK98" s="76" t="str">
        <f t="shared" si="43"/>
        <v>Alta</v>
      </c>
      <c r="AL98" s="101">
        <v>29.9</v>
      </c>
      <c r="AM98" s="76">
        <f t="shared" si="44"/>
        <v>65.730951512942042</v>
      </c>
      <c r="AN98" s="76">
        <f t="shared" si="47"/>
        <v>0.69</v>
      </c>
      <c r="AO98" s="63">
        <v>1.4637042844624821</v>
      </c>
      <c r="AP98" s="76">
        <f t="shared" si="45"/>
        <v>71.207440261471831</v>
      </c>
      <c r="AQ98" s="76">
        <f t="shared" si="46"/>
        <v>0.16000000000000003</v>
      </c>
    </row>
    <row r="99" spans="1:43" x14ac:dyDescent="0.2">
      <c r="A99" s="74" t="s">
        <v>160</v>
      </c>
      <c r="B99" s="74" t="s">
        <v>161</v>
      </c>
      <c r="C99" s="23" t="s">
        <v>162</v>
      </c>
      <c r="D99" s="74" t="s">
        <v>162</v>
      </c>
      <c r="E99" s="75">
        <v>13001</v>
      </c>
      <c r="F99" s="74" t="s">
        <v>189</v>
      </c>
      <c r="G99" s="75">
        <v>13128</v>
      </c>
      <c r="H99" s="13">
        <v>420.65</v>
      </c>
      <c r="I99" s="76">
        <f t="shared" si="24"/>
        <v>39.883305100696397</v>
      </c>
      <c r="J99" s="76">
        <f t="shared" si="25"/>
        <v>0.36</v>
      </c>
      <c r="K99" s="14">
        <v>6.97</v>
      </c>
      <c r="L99" s="76">
        <f t="shared" si="26"/>
        <v>94.458229942100914</v>
      </c>
      <c r="M99" s="76">
        <f t="shared" si="27"/>
        <v>0.7</v>
      </c>
      <c r="N99" s="20">
        <v>27.91</v>
      </c>
      <c r="O99" s="76">
        <f t="shared" si="28"/>
        <v>29.101615995617635</v>
      </c>
      <c r="P99" s="76" t="str">
        <f t="shared" si="29"/>
        <v>Alta</v>
      </c>
      <c r="Q99" s="98">
        <v>13.88</v>
      </c>
      <c r="R99" s="76">
        <f t="shared" si="30"/>
        <v>63.415315818893234</v>
      </c>
      <c r="S99" s="76" t="str">
        <f t="shared" si="31"/>
        <v>Media</v>
      </c>
      <c r="T99" s="99">
        <v>3787</v>
      </c>
      <c r="U99" s="76">
        <f t="shared" si="32"/>
        <v>73.982720178372347</v>
      </c>
      <c r="V99" s="76">
        <f t="shared" si="33"/>
        <v>0.22999999999999998</v>
      </c>
      <c r="W99" s="77">
        <v>10.57</v>
      </c>
      <c r="X99" s="76">
        <f t="shared" si="34"/>
        <v>32.690984170681347</v>
      </c>
      <c r="Y99" s="76">
        <f t="shared" si="35"/>
        <v>0.10999999999999999</v>
      </c>
      <c r="Z99" s="77">
        <v>2.84</v>
      </c>
      <c r="AA99" s="76">
        <f t="shared" si="36"/>
        <v>45.537757437070944</v>
      </c>
      <c r="AB99" s="76">
        <f t="shared" si="37"/>
        <v>0.18000000000000005</v>
      </c>
      <c r="AC99" s="100">
        <v>8.5399999999999991</v>
      </c>
      <c r="AD99" s="76">
        <f t="shared" si="38"/>
        <v>68.655616942909759</v>
      </c>
      <c r="AE99" s="76">
        <f t="shared" si="39"/>
        <v>0.62</v>
      </c>
      <c r="AF99" s="100">
        <v>26.25</v>
      </c>
      <c r="AG99" s="76">
        <f t="shared" si="40"/>
        <v>44.088846429424407</v>
      </c>
      <c r="AH99" s="76">
        <f t="shared" si="41"/>
        <v>0.21999999999999997</v>
      </c>
      <c r="AI99" s="29">
        <v>57.14</v>
      </c>
      <c r="AJ99" s="76">
        <f t="shared" si="42"/>
        <v>60.949333333333335</v>
      </c>
      <c r="AK99" s="76" t="str">
        <f t="shared" si="43"/>
        <v>Alta</v>
      </c>
      <c r="AL99" s="101">
        <v>25.22</v>
      </c>
      <c r="AM99" s="76">
        <f t="shared" si="44"/>
        <v>74.261757200145823</v>
      </c>
      <c r="AN99" s="76">
        <f t="shared" si="47"/>
        <v>0.73</v>
      </c>
      <c r="AO99" s="63">
        <v>1.3649108688293192</v>
      </c>
      <c r="AP99" s="76">
        <f t="shared" si="45"/>
        <v>73.217356605792105</v>
      </c>
      <c r="AQ99" s="76">
        <f t="shared" si="46"/>
        <v>0.18000000000000005</v>
      </c>
    </row>
    <row r="100" spans="1:43" x14ac:dyDescent="0.2">
      <c r="A100" s="74" t="s">
        <v>160</v>
      </c>
      <c r="B100" s="74" t="s">
        <v>161</v>
      </c>
      <c r="C100" s="23" t="s">
        <v>162</v>
      </c>
      <c r="D100" s="74" t="s">
        <v>162</v>
      </c>
      <c r="E100" s="75">
        <v>13001</v>
      </c>
      <c r="F100" s="74" t="s">
        <v>190</v>
      </c>
      <c r="G100" s="75">
        <v>13129</v>
      </c>
      <c r="H100" s="13">
        <v>526.57000000000005</v>
      </c>
      <c r="I100" s="76">
        <f t="shared" si="24"/>
        <v>50.95886400234226</v>
      </c>
      <c r="J100" s="76">
        <f t="shared" si="25"/>
        <v>0.52</v>
      </c>
      <c r="K100" s="14">
        <v>7.27</v>
      </c>
      <c r="L100" s="76">
        <f t="shared" si="26"/>
        <v>94.044665012406952</v>
      </c>
      <c r="M100" s="76">
        <f t="shared" si="27"/>
        <v>0.66999999999999993</v>
      </c>
      <c r="N100" s="20">
        <v>51.45</v>
      </c>
      <c r="O100" s="76">
        <f t="shared" si="28"/>
        <v>61.339359079704195</v>
      </c>
      <c r="P100" s="76" t="str">
        <f t="shared" si="29"/>
        <v>Alta</v>
      </c>
      <c r="Q100" s="98">
        <v>11.18</v>
      </c>
      <c r="R100" s="76">
        <f t="shared" si="30"/>
        <v>70.961430967020675</v>
      </c>
      <c r="S100" s="76" t="str">
        <f t="shared" si="31"/>
        <v>Baja</v>
      </c>
      <c r="T100" s="99">
        <v>3068</v>
      </c>
      <c r="U100" s="76">
        <f t="shared" si="32"/>
        <v>78.992474916387962</v>
      </c>
      <c r="V100" s="76">
        <f t="shared" si="33"/>
        <v>0.33999999999999997</v>
      </c>
      <c r="W100" s="77">
        <v>9.56</v>
      </c>
      <c r="X100" s="76">
        <f t="shared" si="34"/>
        <v>39.642119752236745</v>
      </c>
      <c r="Y100" s="76">
        <f t="shared" si="35"/>
        <v>0.17000000000000004</v>
      </c>
      <c r="Z100" s="77">
        <v>4.63</v>
      </c>
      <c r="AA100" s="76">
        <f t="shared" si="36"/>
        <v>4.5766590389016057</v>
      </c>
      <c r="AB100" s="76">
        <f t="shared" si="37"/>
        <v>2.0000000000000018E-2</v>
      </c>
      <c r="AC100" s="100">
        <v>6.6</v>
      </c>
      <c r="AD100" s="76">
        <f t="shared" si="38"/>
        <v>75.801104972375697</v>
      </c>
      <c r="AE100" s="76">
        <f t="shared" si="39"/>
        <v>0.73</v>
      </c>
      <c r="AF100" s="100">
        <v>23.7</v>
      </c>
      <c r="AG100" s="76">
        <f t="shared" si="40"/>
        <v>50.179125865775013</v>
      </c>
      <c r="AH100" s="76">
        <f t="shared" si="41"/>
        <v>0.28000000000000003</v>
      </c>
      <c r="AI100" s="29">
        <v>38.700000000000003</v>
      </c>
      <c r="AJ100" s="76">
        <f t="shared" si="42"/>
        <v>41.280000000000008</v>
      </c>
      <c r="AK100" s="76" t="str">
        <f t="shared" si="43"/>
        <v>Alta</v>
      </c>
      <c r="AL100" s="101">
        <v>33.51</v>
      </c>
      <c r="AM100" s="76">
        <f t="shared" si="44"/>
        <v>59.150565074735688</v>
      </c>
      <c r="AN100" s="76">
        <f t="shared" si="47"/>
        <v>0.57000000000000006</v>
      </c>
      <c r="AO100" s="63">
        <v>1.8475429071455562</v>
      </c>
      <c r="AP100" s="76">
        <f t="shared" si="45"/>
        <v>63.398382174273493</v>
      </c>
      <c r="AQ100" s="76">
        <f t="shared" si="46"/>
        <v>8.9999999999999969E-2</v>
      </c>
    </row>
    <row r="101" spans="1:43" x14ac:dyDescent="0.2">
      <c r="A101" s="74" t="s">
        <v>160</v>
      </c>
      <c r="B101" s="74" t="s">
        <v>161</v>
      </c>
      <c r="C101" s="23" t="s">
        <v>162</v>
      </c>
      <c r="D101" s="74" t="s">
        <v>162</v>
      </c>
      <c r="E101" s="75">
        <v>13001</v>
      </c>
      <c r="F101" s="74" t="s">
        <v>191</v>
      </c>
      <c r="G101" s="75">
        <v>13130</v>
      </c>
      <c r="H101" s="13">
        <v>922.63</v>
      </c>
      <c r="I101" s="76">
        <f t="shared" si="24"/>
        <v>92.373005416483679</v>
      </c>
      <c r="J101" s="76">
        <f t="shared" si="25"/>
        <v>0.97</v>
      </c>
      <c r="K101" s="14">
        <v>4.8</v>
      </c>
      <c r="L101" s="76">
        <f t="shared" si="26"/>
        <v>97.449682933553916</v>
      </c>
      <c r="M101" s="76">
        <f t="shared" si="27"/>
        <v>0.89</v>
      </c>
      <c r="N101" s="20">
        <v>21.59</v>
      </c>
      <c r="O101" s="76">
        <f t="shared" si="28"/>
        <v>20.446453026568062</v>
      </c>
      <c r="P101" s="76" t="str">
        <f t="shared" si="29"/>
        <v>Alta</v>
      </c>
      <c r="Q101" s="98">
        <v>5.72</v>
      </c>
      <c r="R101" s="76">
        <f t="shared" si="30"/>
        <v>86.221352711011733</v>
      </c>
      <c r="S101" s="76" t="str">
        <f t="shared" si="31"/>
        <v>Nula</v>
      </c>
      <c r="T101" s="99">
        <v>2072</v>
      </c>
      <c r="U101" s="76">
        <f t="shared" si="32"/>
        <v>85.932274247491634</v>
      </c>
      <c r="V101" s="76">
        <f t="shared" si="33"/>
        <v>0.42000000000000004</v>
      </c>
      <c r="W101" s="77">
        <v>5.23</v>
      </c>
      <c r="X101" s="76">
        <f t="shared" si="34"/>
        <v>69.442532690984166</v>
      </c>
      <c r="Y101" s="76">
        <f t="shared" si="35"/>
        <v>0.83</v>
      </c>
      <c r="Z101" s="77">
        <v>2.2799999999999998</v>
      </c>
      <c r="AA101" s="76">
        <f t="shared" si="36"/>
        <v>58.352402745995427</v>
      </c>
      <c r="AB101" s="76">
        <f t="shared" si="37"/>
        <v>0.28000000000000003</v>
      </c>
      <c r="AC101" s="100">
        <v>3.46</v>
      </c>
      <c r="AD101" s="76">
        <f t="shared" si="38"/>
        <v>87.366482504604051</v>
      </c>
      <c r="AE101" s="76">
        <f t="shared" si="39"/>
        <v>0.92999999999999994</v>
      </c>
      <c r="AF101" s="100">
        <v>11.63</v>
      </c>
      <c r="AG101" s="76">
        <f t="shared" si="40"/>
        <v>79.006448531167891</v>
      </c>
      <c r="AH101" s="76">
        <f t="shared" si="41"/>
        <v>0.92</v>
      </c>
      <c r="AI101" s="29">
        <v>50</v>
      </c>
      <c r="AJ101" s="76">
        <f t="shared" si="42"/>
        <v>53.333333333333336</v>
      </c>
      <c r="AK101" s="76" t="str">
        <f t="shared" si="43"/>
        <v>Alta</v>
      </c>
      <c r="AL101" s="101">
        <v>33.61</v>
      </c>
      <c r="AM101" s="76">
        <f t="shared" si="44"/>
        <v>58.968282901932191</v>
      </c>
      <c r="AN101" s="76">
        <f t="shared" si="47"/>
        <v>0.56000000000000005</v>
      </c>
      <c r="AO101" s="63">
        <v>1.6692462595902606</v>
      </c>
      <c r="AP101" s="76">
        <f t="shared" si="45"/>
        <v>67.025763045378909</v>
      </c>
      <c r="AQ101" s="76">
        <f t="shared" si="46"/>
        <v>0.13</v>
      </c>
    </row>
    <row r="102" spans="1:43" x14ac:dyDescent="0.2">
      <c r="A102" s="74" t="s">
        <v>160</v>
      </c>
      <c r="B102" s="74" t="s">
        <v>161</v>
      </c>
      <c r="C102" s="23" t="s">
        <v>162</v>
      </c>
      <c r="D102" s="74" t="s">
        <v>162</v>
      </c>
      <c r="E102" s="75">
        <v>13001</v>
      </c>
      <c r="F102" s="74" t="s">
        <v>192</v>
      </c>
      <c r="G102" s="75">
        <v>13131</v>
      </c>
      <c r="H102" s="13">
        <v>461.66</v>
      </c>
      <c r="I102" s="76">
        <f t="shared" si="24"/>
        <v>44.171528954137649</v>
      </c>
      <c r="J102" s="76">
        <f t="shared" si="25"/>
        <v>0.42</v>
      </c>
      <c r="K102" s="14">
        <v>5.72</v>
      </c>
      <c r="L102" s="76">
        <f t="shared" si="26"/>
        <v>96.181417149159088</v>
      </c>
      <c r="M102" s="76">
        <f t="shared" si="27"/>
        <v>0.82000000000000006</v>
      </c>
      <c r="N102" s="20">
        <v>42.7</v>
      </c>
      <c r="O102" s="76">
        <f t="shared" si="28"/>
        <v>49.356340728567517</v>
      </c>
      <c r="P102" s="76" t="str">
        <f t="shared" si="29"/>
        <v>Alta</v>
      </c>
      <c r="Q102" s="98">
        <v>19.23</v>
      </c>
      <c r="R102" s="76">
        <f t="shared" si="30"/>
        <v>48.462828395751814</v>
      </c>
      <c r="S102" s="76" t="str">
        <f t="shared" si="31"/>
        <v>Alta</v>
      </c>
      <c r="T102" s="99">
        <v>3146</v>
      </c>
      <c r="U102" s="76">
        <f t="shared" si="32"/>
        <v>78.4489966555184</v>
      </c>
      <c r="V102" s="76">
        <f t="shared" si="33"/>
        <v>0.31999999999999995</v>
      </c>
      <c r="W102" s="77">
        <v>12.67</v>
      </c>
      <c r="X102" s="76">
        <f t="shared" si="34"/>
        <v>18.238128011011703</v>
      </c>
      <c r="Y102" s="76">
        <f t="shared" si="35"/>
        <v>6.0000000000000053E-2</v>
      </c>
      <c r="Z102" s="77">
        <v>4.5999999999999996</v>
      </c>
      <c r="AA102" s="76">
        <f t="shared" si="36"/>
        <v>5.2631578947368514</v>
      </c>
      <c r="AB102" s="76">
        <f t="shared" si="37"/>
        <v>3.0000000000000027E-2</v>
      </c>
      <c r="AC102" s="100">
        <v>9.41</v>
      </c>
      <c r="AD102" s="76">
        <f t="shared" si="38"/>
        <v>65.451197053407</v>
      </c>
      <c r="AE102" s="76">
        <f t="shared" si="39"/>
        <v>0.58000000000000007</v>
      </c>
      <c r="AF102" s="100">
        <v>29.49</v>
      </c>
      <c r="AG102" s="76">
        <f t="shared" si="40"/>
        <v>36.350609027943634</v>
      </c>
      <c r="AH102" s="76">
        <f t="shared" si="41"/>
        <v>9.9999999999999978E-2</v>
      </c>
      <c r="AI102" s="29">
        <v>26.08</v>
      </c>
      <c r="AJ102" s="76">
        <f t="shared" si="42"/>
        <v>27.818666666666665</v>
      </c>
      <c r="AK102" s="76" t="str">
        <f t="shared" si="43"/>
        <v>Alta</v>
      </c>
      <c r="AL102" s="101">
        <v>32.79</v>
      </c>
      <c r="AM102" s="76">
        <f t="shared" si="44"/>
        <v>60.462996718920891</v>
      </c>
      <c r="AN102" s="76">
        <f t="shared" si="47"/>
        <v>0.6</v>
      </c>
      <c r="AO102" s="63">
        <v>1.816921744152469</v>
      </c>
      <c r="AP102" s="76">
        <f t="shared" si="45"/>
        <v>64.021358671112424</v>
      </c>
      <c r="AQ102" s="76">
        <f t="shared" si="46"/>
        <v>9.9999999999999978E-2</v>
      </c>
    </row>
    <row r="103" spans="1:43" x14ac:dyDescent="0.2">
      <c r="A103" s="74" t="s">
        <v>160</v>
      </c>
      <c r="B103" s="74" t="s">
        <v>161</v>
      </c>
      <c r="C103" s="23" t="s">
        <v>162</v>
      </c>
      <c r="D103" s="74" t="s">
        <v>162</v>
      </c>
      <c r="E103" s="75">
        <v>13001</v>
      </c>
      <c r="F103" s="74" t="s">
        <v>193</v>
      </c>
      <c r="G103" s="75">
        <v>13132</v>
      </c>
      <c r="H103" s="13">
        <v>933.62</v>
      </c>
      <c r="I103" s="76">
        <f t="shared" si="24"/>
        <v>93.522178304786991</v>
      </c>
      <c r="J103" s="76">
        <f t="shared" si="25"/>
        <v>0.98</v>
      </c>
      <c r="K103" s="14">
        <v>6.99</v>
      </c>
      <c r="L103" s="76">
        <f t="shared" si="26"/>
        <v>94.430658946787986</v>
      </c>
      <c r="M103" s="76">
        <f t="shared" si="27"/>
        <v>0.69</v>
      </c>
      <c r="N103" s="20">
        <v>35.18</v>
      </c>
      <c r="O103" s="76">
        <f t="shared" si="28"/>
        <v>39.057792385647765</v>
      </c>
      <c r="P103" s="76" t="str">
        <f t="shared" si="29"/>
        <v>Alta</v>
      </c>
      <c r="Q103" s="98">
        <v>0.79</v>
      </c>
      <c r="R103" s="76">
        <f t="shared" si="30"/>
        <v>100</v>
      </c>
      <c r="S103" s="76" t="str">
        <f t="shared" si="31"/>
        <v>Nula</v>
      </c>
      <c r="T103" s="99">
        <v>301</v>
      </c>
      <c r="U103" s="76">
        <f t="shared" si="32"/>
        <v>98.272017837235225</v>
      </c>
      <c r="V103" s="76">
        <f t="shared" si="33"/>
        <v>0.88</v>
      </c>
      <c r="W103" s="77">
        <v>0.79</v>
      </c>
      <c r="X103" s="76">
        <f t="shared" si="34"/>
        <v>99.999999999999986</v>
      </c>
      <c r="Y103" s="76">
        <f t="shared" si="35"/>
        <v>1</v>
      </c>
      <c r="Z103" s="77">
        <v>0.81</v>
      </c>
      <c r="AA103" s="76">
        <f t="shared" si="36"/>
        <v>91.990846681922179</v>
      </c>
      <c r="AB103" s="76">
        <f t="shared" si="37"/>
        <v>0.92</v>
      </c>
      <c r="AC103" s="100">
        <v>0.03</v>
      </c>
      <c r="AD103" s="76">
        <f t="shared" si="38"/>
        <v>100</v>
      </c>
      <c r="AE103" s="76">
        <f t="shared" si="39"/>
        <v>1</v>
      </c>
      <c r="AF103" s="100">
        <v>2.84</v>
      </c>
      <c r="AG103" s="76">
        <f t="shared" si="40"/>
        <v>99.999999999999986</v>
      </c>
      <c r="AH103" s="76">
        <f t="shared" si="41"/>
        <v>1</v>
      </c>
      <c r="AI103" s="29">
        <v>0</v>
      </c>
      <c r="AJ103" s="76">
        <f t="shared" si="42"/>
        <v>0</v>
      </c>
      <c r="AK103" s="76" t="str">
        <f t="shared" si="43"/>
        <v>Alta</v>
      </c>
      <c r="AL103" s="101">
        <v>23.32</v>
      </c>
      <c r="AM103" s="76">
        <f t="shared" si="44"/>
        <v>77.725118483412317</v>
      </c>
      <c r="AN103" s="76">
        <f t="shared" si="47"/>
        <v>0.81</v>
      </c>
      <c r="AO103" s="63">
        <v>1.0318208732647647</v>
      </c>
      <c r="AP103" s="76">
        <f t="shared" si="45"/>
        <v>79.993952211117417</v>
      </c>
      <c r="AQ103" s="76">
        <f t="shared" si="46"/>
        <v>0.21999999999999997</v>
      </c>
    </row>
    <row r="104" spans="1:43" x14ac:dyDescent="0.2">
      <c r="A104" s="74" t="s">
        <v>160</v>
      </c>
      <c r="B104" s="74" t="s">
        <v>194</v>
      </c>
      <c r="C104" s="23" t="s">
        <v>162</v>
      </c>
      <c r="D104" s="74" t="s">
        <v>162</v>
      </c>
      <c r="E104" s="75">
        <v>13001</v>
      </c>
      <c r="F104" s="74" t="s">
        <v>195</v>
      </c>
      <c r="G104" s="75">
        <v>13201</v>
      </c>
      <c r="H104" s="13">
        <v>652.72</v>
      </c>
      <c r="I104" s="76">
        <f t="shared" si="24"/>
        <v>64.149779367170666</v>
      </c>
      <c r="J104" s="76">
        <f t="shared" si="25"/>
        <v>0.69</v>
      </c>
      <c r="K104" s="14">
        <v>6.33</v>
      </c>
      <c r="L104" s="76">
        <f t="shared" si="26"/>
        <v>95.340501792114708</v>
      </c>
      <c r="M104" s="76">
        <f t="shared" si="27"/>
        <v>0.77</v>
      </c>
      <c r="N104" s="20">
        <v>51.76</v>
      </c>
      <c r="O104" s="76">
        <f t="shared" si="28"/>
        <v>61.7639003012873</v>
      </c>
      <c r="P104" s="76" t="str">
        <f t="shared" si="29"/>
        <v>Alta</v>
      </c>
      <c r="Q104" s="98">
        <v>9.34</v>
      </c>
      <c r="R104" s="76">
        <f t="shared" si="30"/>
        <v>76.103968697596414</v>
      </c>
      <c r="S104" s="76" t="str">
        <f t="shared" si="31"/>
        <v>Nula</v>
      </c>
      <c r="T104" s="99">
        <v>7593</v>
      </c>
      <c r="U104" s="76">
        <f t="shared" si="32"/>
        <v>47.463768115942031</v>
      </c>
      <c r="V104" s="76">
        <f t="shared" si="33"/>
        <v>4.0000000000000036E-2</v>
      </c>
      <c r="W104" s="77">
        <v>6.78</v>
      </c>
      <c r="X104" s="76">
        <f t="shared" si="34"/>
        <v>58.774948382656561</v>
      </c>
      <c r="Y104" s="76">
        <f t="shared" si="35"/>
        <v>0.54</v>
      </c>
      <c r="Z104" s="77">
        <v>1.51</v>
      </c>
      <c r="AA104" s="76">
        <f t="shared" si="36"/>
        <v>75.972540045766593</v>
      </c>
      <c r="AB104" s="76">
        <f t="shared" si="37"/>
        <v>0.5</v>
      </c>
      <c r="AC104" s="100">
        <v>8.02</v>
      </c>
      <c r="AD104" s="76">
        <f t="shared" si="38"/>
        <v>70.570902394106824</v>
      </c>
      <c r="AE104" s="76">
        <f t="shared" si="39"/>
        <v>0.65999999999999992</v>
      </c>
      <c r="AF104" s="100">
        <v>27.11</v>
      </c>
      <c r="AG104" s="76">
        <f t="shared" si="40"/>
        <v>42.034869835204205</v>
      </c>
      <c r="AH104" s="76">
        <f t="shared" si="41"/>
        <v>0.16000000000000003</v>
      </c>
      <c r="AI104" s="29">
        <v>49.42</v>
      </c>
      <c r="AJ104" s="76">
        <f t="shared" si="42"/>
        <v>52.714666666666666</v>
      </c>
      <c r="AK104" s="76" t="str">
        <f t="shared" si="43"/>
        <v>Alta</v>
      </c>
      <c r="AL104" s="101">
        <v>35.590000000000003</v>
      </c>
      <c r="AM104" s="76">
        <f t="shared" si="44"/>
        <v>55.359095880422885</v>
      </c>
      <c r="AN104" s="76">
        <f t="shared" si="47"/>
        <v>0.45999999999999996</v>
      </c>
      <c r="AO104" s="63">
        <v>0.25082973632011335</v>
      </c>
      <c r="AP104" s="76">
        <f t="shared" si="45"/>
        <v>95.882934699009141</v>
      </c>
      <c r="AQ104" s="76">
        <f t="shared" si="46"/>
        <v>0.73</v>
      </c>
    </row>
    <row r="105" spans="1:43" x14ac:dyDescent="0.2">
      <c r="A105" s="74" t="s">
        <v>160</v>
      </c>
      <c r="B105" s="74" t="s">
        <v>194</v>
      </c>
      <c r="C105" s="23" t="s">
        <v>162</v>
      </c>
      <c r="D105" s="74" t="s">
        <v>162</v>
      </c>
      <c r="E105" s="75">
        <v>13001</v>
      </c>
      <c r="F105" s="74" t="s">
        <v>196</v>
      </c>
      <c r="G105" s="75">
        <v>13202</v>
      </c>
      <c r="H105" s="13">
        <v>107.67</v>
      </c>
      <c r="I105" s="76">
        <f t="shared" si="24"/>
        <v>7.1564506347115042</v>
      </c>
      <c r="J105" s="76">
        <f t="shared" si="25"/>
        <v>0.04</v>
      </c>
      <c r="K105" s="14">
        <v>14.13</v>
      </c>
      <c r="L105" s="76">
        <f t="shared" si="26"/>
        <v>84.587813620071685</v>
      </c>
      <c r="M105" s="76">
        <f t="shared" si="27"/>
        <v>0.22999999999999998</v>
      </c>
      <c r="N105" s="20">
        <v>28.91</v>
      </c>
      <c r="O105" s="76">
        <f t="shared" si="28"/>
        <v>30.47110380717611</v>
      </c>
      <c r="P105" s="76" t="str">
        <f t="shared" si="29"/>
        <v>Alta</v>
      </c>
      <c r="Q105" s="98">
        <v>28.86</v>
      </c>
      <c r="R105" s="76">
        <f t="shared" si="30"/>
        <v>21.548351034097262</v>
      </c>
      <c r="S105" s="76" t="str">
        <f t="shared" si="31"/>
        <v>Alta</v>
      </c>
      <c r="T105" s="99">
        <v>206</v>
      </c>
      <c r="U105" s="76">
        <f t="shared" si="32"/>
        <v>98.93394648829431</v>
      </c>
      <c r="V105" s="76">
        <f t="shared" si="33"/>
        <v>0.95</v>
      </c>
      <c r="W105" s="77">
        <v>7.29</v>
      </c>
      <c r="X105" s="76">
        <f t="shared" si="34"/>
        <v>55.264969029593949</v>
      </c>
      <c r="Y105" s="76">
        <f t="shared" si="35"/>
        <v>0.43999999999999995</v>
      </c>
      <c r="Z105" s="77">
        <v>1.1200000000000001</v>
      </c>
      <c r="AA105" s="76">
        <f t="shared" si="36"/>
        <v>84.897025171624705</v>
      </c>
      <c r="AB105" s="76">
        <f t="shared" si="37"/>
        <v>0.71</v>
      </c>
      <c r="AC105" s="100">
        <v>3.63</v>
      </c>
      <c r="AD105" s="76">
        <f t="shared" si="38"/>
        <v>86.740331491712709</v>
      </c>
      <c r="AE105" s="76">
        <f t="shared" si="39"/>
        <v>0.92</v>
      </c>
      <c r="AF105" s="100">
        <v>11.32</v>
      </c>
      <c r="AG105" s="76">
        <f t="shared" si="40"/>
        <v>79.746835443037966</v>
      </c>
      <c r="AH105" s="76">
        <f t="shared" si="41"/>
        <v>0.94</v>
      </c>
      <c r="AI105" s="29">
        <v>80</v>
      </c>
      <c r="AJ105" s="76">
        <f t="shared" si="42"/>
        <v>85.333333333333329</v>
      </c>
      <c r="AK105" s="76" t="str">
        <f t="shared" si="43"/>
        <v>Media</v>
      </c>
      <c r="AL105" s="101">
        <v>11.1</v>
      </c>
      <c r="AM105" s="76">
        <f t="shared" si="44"/>
        <v>100</v>
      </c>
      <c r="AN105" s="76">
        <f t="shared" si="47"/>
        <v>0.99</v>
      </c>
      <c r="AO105" s="63">
        <v>3.2501128511406643</v>
      </c>
      <c r="AP105" s="76">
        <f t="shared" si="45"/>
        <v>34.863603450195697</v>
      </c>
      <c r="AQ105" s="76">
        <f t="shared" si="46"/>
        <v>5.0000000000000044E-2</v>
      </c>
    </row>
    <row r="106" spans="1:43" x14ac:dyDescent="0.2">
      <c r="A106" s="74" t="s">
        <v>160</v>
      </c>
      <c r="B106" s="74" t="s">
        <v>194</v>
      </c>
      <c r="C106" s="23" t="s">
        <v>162</v>
      </c>
      <c r="D106" s="74" t="s">
        <v>162</v>
      </c>
      <c r="E106" s="75">
        <v>13001</v>
      </c>
      <c r="F106" s="74" t="s">
        <v>197</v>
      </c>
      <c r="G106" s="75">
        <v>13203</v>
      </c>
      <c r="H106" s="13">
        <v>246.88</v>
      </c>
      <c r="I106" s="76">
        <f t="shared" si="24"/>
        <v>21.712989104293452</v>
      </c>
      <c r="J106" s="76">
        <f t="shared" si="25"/>
        <v>0.21</v>
      </c>
      <c r="K106" s="14">
        <v>35.18</v>
      </c>
      <c r="L106" s="76">
        <f t="shared" si="26"/>
        <v>55.569341053212021</v>
      </c>
      <c r="M106" s="76">
        <f t="shared" si="27"/>
        <v>2.0000000000000018E-2</v>
      </c>
      <c r="N106" s="20">
        <v>8.3699999999999992</v>
      </c>
      <c r="O106" s="76">
        <f t="shared" si="28"/>
        <v>2.3418241577649943</v>
      </c>
      <c r="P106" s="76" t="str">
        <f t="shared" si="29"/>
        <v>Alta</v>
      </c>
      <c r="Q106" s="98">
        <v>28.96</v>
      </c>
      <c r="R106" s="76">
        <f t="shared" si="30"/>
        <v>21.268865287870319</v>
      </c>
      <c r="S106" s="76" t="str">
        <f t="shared" si="31"/>
        <v>Alta</v>
      </c>
      <c r="T106" s="99">
        <v>234</v>
      </c>
      <c r="U106" s="76">
        <f t="shared" si="32"/>
        <v>98.738851727982166</v>
      </c>
      <c r="V106" s="76">
        <f t="shared" si="33"/>
        <v>0.92</v>
      </c>
      <c r="W106" s="77">
        <v>6.44</v>
      </c>
      <c r="X106" s="76">
        <f t="shared" si="34"/>
        <v>61.114934618031647</v>
      </c>
      <c r="Y106" s="76">
        <f t="shared" si="35"/>
        <v>0.62</v>
      </c>
      <c r="Z106" s="77">
        <v>1.29</v>
      </c>
      <c r="AA106" s="76">
        <f t="shared" si="36"/>
        <v>81.006864988558348</v>
      </c>
      <c r="AB106" s="76">
        <f t="shared" si="37"/>
        <v>0.59000000000000008</v>
      </c>
      <c r="AC106" s="100">
        <v>5.68</v>
      </c>
      <c r="AD106" s="76">
        <f t="shared" si="38"/>
        <v>79.189686924493557</v>
      </c>
      <c r="AE106" s="76">
        <f t="shared" si="39"/>
        <v>0.8</v>
      </c>
      <c r="AF106" s="100">
        <v>21.2</v>
      </c>
      <c r="AG106" s="76">
        <f t="shared" si="40"/>
        <v>56.149988058275611</v>
      </c>
      <c r="AH106" s="76">
        <f t="shared" si="41"/>
        <v>0.43000000000000005</v>
      </c>
      <c r="AI106" s="29">
        <v>66.66</v>
      </c>
      <c r="AJ106" s="76">
        <f t="shared" si="42"/>
        <v>71.103999999999999</v>
      </c>
      <c r="AK106" s="76" t="str">
        <f t="shared" si="43"/>
        <v>Alta</v>
      </c>
      <c r="AL106" s="101">
        <v>35.83</v>
      </c>
      <c r="AM106" s="76">
        <f t="shared" si="44"/>
        <v>54.921618665694496</v>
      </c>
      <c r="AN106" s="76">
        <f t="shared" si="47"/>
        <v>0.43999999999999995</v>
      </c>
      <c r="AO106" s="63">
        <v>2.6205509303235179</v>
      </c>
      <c r="AP106" s="76">
        <f t="shared" si="45"/>
        <v>47.671813251449862</v>
      </c>
      <c r="AQ106" s="76">
        <f t="shared" si="46"/>
        <v>6.0000000000000053E-2</v>
      </c>
    </row>
    <row r="107" spans="1:43" x14ac:dyDescent="0.2">
      <c r="A107" s="74" t="s">
        <v>160</v>
      </c>
      <c r="B107" s="74" t="s">
        <v>198</v>
      </c>
      <c r="C107" s="23" t="s">
        <v>162</v>
      </c>
      <c r="D107" s="74" t="s">
        <v>162</v>
      </c>
      <c r="E107" s="75">
        <v>13001</v>
      </c>
      <c r="F107" s="74" t="s">
        <v>199</v>
      </c>
      <c r="G107" s="75">
        <v>13301</v>
      </c>
      <c r="H107" s="13">
        <v>412.14</v>
      </c>
      <c r="I107" s="76">
        <f t="shared" si="24"/>
        <v>38.993454210845513</v>
      </c>
      <c r="J107" s="76">
        <f t="shared" si="25"/>
        <v>0.34</v>
      </c>
      <c r="K107" s="14">
        <v>29.6</v>
      </c>
      <c r="L107" s="76">
        <f t="shared" si="26"/>
        <v>63.261648745519707</v>
      </c>
      <c r="M107" s="76">
        <f t="shared" si="27"/>
        <v>3.0000000000000027E-2</v>
      </c>
      <c r="N107" s="20">
        <v>37.659999999999997</v>
      </c>
      <c r="O107" s="76">
        <f t="shared" si="28"/>
        <v>42.454122158312778</v>
      </c>
      <c r="P107" s="76" t="str">
        <f t="shared" si="29"/>
        <v>Alta</v>
      </c>
      <c r="Q107" s="98">
        <v>12.23</v>
      </c>
      <c r="R107" s="76">
        <f t="shared" si="30"/>
        <v>68.026830631637779</v>
      </c>
      <c r="S107" s="76" t="str">
        <f t="shared" si="31"/>
        <v>Baja</v>
      </c>
      <c r="T107" s="99">
        <v>1830</v>
      </c>
      <c r="U107" s="76">
        <f t="shared" si="32"/>
        <v>87.618450390189523</v>
      </c>
      <c r="V107" s="76">
        <f t="shared" si="33"/>
        <v>0.44999999999999996</v>
      </c>
      <c r="W107" s="77">
        <v>8.3000000000000007</v>
      </c>
      <c r="X107" s="76">
        <f t="shared" si="34"/>
        <v>48.313833448038537</v>
      </c>
      <c r="Y107" s="76">
        <f t="shared" si="35"/>
        <v>0.31000000000000005</v>
      </c>
      <c r="Z107" s="77">
        <v>1.34</v>
      </c>
      <c r="AA107" s="76">
        <f t="shared" si="36"/>
        <v>79.862700228832949</v>
      </c>
      <c r="AB107" s="76">
        <f t="shared" si="37"/>
        <v>0.56000000000000005</v>
      </c>
      <c r="AC107" s="100">
        <v>12.56</v>
      </c>
      <c r="AD107" s="76">
        <f t="shared" si="38"/>
        <v>53.848987108655621</v>
      </c>
      <c r="AE107" s="76">
        <f t="shared" si="39"/>
        <v>0.36</v>
      </c>
      <c r="AF107" s="100">
        <v>32.090000000000003</v>
      </c>
      <c r="AG107" s="76">
        <f t="shared" si="40"/>
        <v>30.140912347743004</v>
      </c>
      <c r="AH107" s="76">
        <f t="shared" si="41"/>
        <v>6.0000000000000053E-2</v>
      </c>
      <c r="AI107" s="29">
        <v>30.76</v>
      </c>
      <c r="AJ107" s="76">
        <f t="shared" si="42"/>
        <v>32.81066666666667</v>
      </c>
      <c r="AK107" s="76" t="str">
        <f t="shared" si="43"/>
        <v>Alta</v>
      </c>
      <c r="AL107" s="101">
        <v>46.48</v>
      </c>
      <c r="AM107" s="76">
        <f t="shared" si="44"/>
        <v>35.508567262121765</v>
      </c>
      <c r="AN107" s="76">
        <f t="shared" si="47"/>
        <v>0.19999999999999996</v>
      </c>
      <c r="AO107" s="63">
        <v>3.6305020790211202</v>
      </c>
      <c r="AP107" s="76">
        <f t="shared" si="45"/>
        <v>27.124722053896878</v>
      </c>
      <c r="AQ107" s="76">
        <f t="shared" si="46"/>
        <v>4.0000000000000036E-2</v>
      </c>
    </row>
    <row r="108" spans="1:43" x14ac:dyDescent="0.2">
      <c r="A108" s="74" t="s">
        <v>160</v>
      </c>
      <c r="B108" s="74" t="s">
        <v>198</v>
      </c>
      <c r="C108" s="23" t="s">
        <v>162</v>
      </c>
      <c r="D108" s="74" t="s">
        <v>162</v>
      </c>
      <c r="E108" s="75">
        <v>13001</v>
      </c>
      <c r="F108" s="74" t="s">
        <v>200</v>
      </c>
      <c r="G108" s="75">
        <v>13302</v>
      </c>
      <c r="H108" s="13">
        <v>407.8</v>
      </c>
      <c r="I108" s="76">
        <f t="shared" si="24"/>
        <v>38.539640713553759</v>
      </c>
      <c r="J108" s="76">
        <f t="shared" si="25"/>
        <v>0.33</v>
      </c>
      <c r="K108" s="14">
        <v>20.83</v>
      </c>
      <c r="L108" s="76">
        <f t="shared" si="26"/>
        <v>75.35153019023987</v>
      </c>
      <c r="M108" s="76">
        <f t="shared" si="27"/>
        <v>0.12</v>
      </c>
      <c r="N108" s="20">
        <v>43.93</v>
      </c>
      <c r="O108" s="76">
        <f t="shared" si="28"/>
        <v>51.040810736784429</v>
      </c>
      <c r="P108" s="76" t="str">
        <f t="shared" si="29"/>
        <v>Alta</v>
      </c>
      <c r="Q108" s="98">
        <v>16.68</v>
      </c>
      <c r="R108" s="76">
        <f t="shared" si="30"/>
        <v>55.589714924538846</v>
      </c>
      <c r="S108" s="76" t="str">
        <f t="shared" si="31"/>
        <v>Alta</v>
      </c>
      <c r="T108" s="99">
        <v>1519</v>
      </c>
      <c r="U108" s="76">
        <f t="shared" si="32"/>
        <v>89.785395763656638</v>
      </c>
      <c r="V108" s="76">
        <f t="shared" si="33"/>
        <v>0.5</v>
      </c>
      <c r="W108" s="77">
        <v>8.68</v>
      </c>
      <c r="X108" s="76">
        <f t="shared" si="34"/>
        <v>45.698554714384031</v>
      </c>
      <c r="Y108" s="76">
        <f t="shared" si="35"/>
        <v>0.25</v>
      </c>
      <c r="Z108" s="77">
        <v>1.1599999999999999</v>
      </c>
      <c r="AA108" s="76">
        <f t="shared" si="36"/>
        <v>83.981693363844386</v>
      </c>
      <c r="AB108" s="76">
        <f t="shared" si="37"/>
        <v>0.67999999999999994</v>
      </c>
      <c r="AC108" s="100">
        <v>9.81</v>
      </c>
      <c r="AD108" s="76">
        <f t="shared" si="38"/>
        <v>63.977900552486183</v>
      </c>
      <c r="AE108" s="76">
        <f t="shared" si="39"/>
        <v>0.56000000000000005</v>
      </c>
      <c r="AF108" s="100">
        <v>26.75</v>
      </c>
      <c r="AG108" s="76">
        <f t="shared" si="40"/>
        <v>42.894673990924282</v>
      </c>
      <c r="AH108" s="76">
        <f t="shared" si="41"/>
        <v>0.18999999999999995</v>
      </c>
      <c r="AI108" s="29">
        <v>26.66</v>
      </c>
      <c r="AJ108" s="76">
        <f t="shared" si="42"/>
        <v>28.437333333333335</v>
      </c>
      <c r="AK108" s="76" t="str">
        <f t="shared" si="43"/>
        <v>Alta</v>
      </c>
      <c r="AL108" s="101">
        <v>51.55</v>
      </c>
      <c r="AM108" s="76">
        <f t="shared" si="44"/>
        <v>26.266861100984318</v>
      </c>
      <c r="AN108" s="76">
        <f t="shared" si="47"/>
        <v>6.0000000000000053E-2</v>
      </c>
      <c r="AO108" s="63">
        <v>0.15905021815084566</v>
      </c>
      <c r="AP108" s="76">
        <f t="shared" si="45"/>
        <v>97.75015583373758</v>
      </c>
      <c r="AQ108" s="76">
        <f t="shared" si="46"/>
        <v>0.91</v>
      </c>
    </row>
    <row r="109" spans="1:43" x14ac:dyDescent="0.2">
      <c r="A109" s="74" t="s">
        <v>160</v>
      </c>
      <c r="B109" s="74" t="s">
        <v>198</v>
      </c>
      <c r="C109" s="23" t="s">
        <v>162</v>
      </c>
      <c r="D109" s="74" t="s">
        <v>162</v>
      </c>
      <c r="E109" s="75">
        <v>13001</v>
      </c>
      <c r="F109" s="74" t="s">
        <v>201</v>
      </c>
      <c r="G109" s="75">
        <v>13303</v>
      </c>
      <c r="H109" s="13">
        <v>241.25</v>
      </c>
      <c r="I109" s="76">
        <f t="shared" si="24"/>
        <v>21.124286341677646</v>
      </c>
      <c r="J109" s="76">
        <f t="shared" si="25"/>
        <v>0.2</v>
      </c>
      <c r="K109" s="14">
        <v>10.33</v>
      </c>
      <c r="L109" s="76">
        <f t="shared" si="26"/>
        <v>89.82630272952855</v>
      </c>
      <c r="M109" s="76">
        <f t="shared" si="27"/>
        <v>0.49</v>
      </c>
      <c r="N109" s="20">
        <v>49.05</v>
      </c>
      <c r="O109" s="76">
        <f t="shared" si="28"/>
        <v>58.05258833196384</v>
      </c>
      <c r="P109" s="76" t="str">
        <f t="shared" si="29"/>
        <v>Alta</v>
      </c>
      <c r="Q109" s="98">
        <v>23.2</v>
      </c>
      <c r="R109" s="76">
        <f t="shared" si="30"/>
        <v>37.367244270542201</v>
      </c>
      <c r="S109" s="76" t="str">
        <f t="shared" si="31"/>
        <v>Alta</v>
      </c>
      <c r="T109" s="99">
        <v>251</v>
      </c>
      <c r="U109" s="76">
        <f t="shared" si="32"/>
        <v>98.620401337792643</v>
      </c>
      <c r="V109" s="76">
        <f t="shared" si="33"/>
        <v>0.9</v>
      </c>
      <c r="W109" s="77">
        <v>6.85</v>
      </c>
      <c r="X109" s="76">
        <f t="shared" si="34"/>
        <v>58.293186510667589</v>
      </c>
      <c r="Y109" s="76">
        <f t="shared" si="35"/>
        <v>0.53</v>
      </c>
      <c r="Z109" s="77">
        <v>1.22</v>
      </c>
      <c r="AA109" s="76">
        <f t="shared" si="36"/>
        <v>82.608695652173921</v>
      </c>
      <c r="AB109" s="76">
        <f t="shared" si="37"/>
        <v>0.63</v>
      </c>
      <c r="AC109" s="100">
        <v>7.89</v>
      </c>
      <c r="AD109" s="76">
        <f t="shared" si="38"/>
        <v>71.049723756906076</v>
      </c>
      <c r="AE109" s="76">
        <f t="shared" si="39"/>
        <v>0.67999999999999994</v>
      </c>
      <c r="AF109" s="100">
        <v>27.19</v>
      </c>
      <c r="AG109" s="76">
        <f t="shared" si="40"/>
        <v>41.843802245044181</v>
      </c>
      <c r="AH109" s="76">
        <f t="shared" si="41"/>
        <v>0.15000000000000002</v>
      </c>
      <c r="AI109" s="29"/>
      <c r="AJ109" s="76" t="str">
        <f t="shared" si="42"/>
        <v/>
      </c>
      <c r="AK109" s="76" t="str">
        <f t="shared" si="43"/>
        <v/>
      </c>
      <c r="AL109" s="101"/>
      <c r="AM109" s="76" t="str">
        <f t="shared" si="44"/>
        <v/>
      </c>
      <c r="AN109" s="76" t="str">
        <f t="shared" si="47"/>
        <v/>
      </c>
      <c r="AO109" s="63">
        <v>0.3339625381152897</v>
      </c>
      <c r="AP109" s="76">
        <f t="shared" si="45"/>
        <v>94.191627884618825</v>
      </c>
      <c r="AQ109" s="76">
        <f t="shared" si="46"/>
        <v>0.62</v>
      </c>
    </row>
    <row r="110" spans="1:43" x14ac:dyDescent="0.2">
      <c r="A110" s="74" t="s">
        <v>160</v>
      </c>
      <c r="B110" s="74" t="s">
        <v>202</v>
      </c>
      <c r="C110" s="23" t="s">
        <v>162</v>
      </c>
      <c r="D110" s="74" t="s">
        <v>162</v>
      </c>
      <c r="E110" s="75">
        <v>13001</v>
      </c>
      <c r="F110" s="74" t="s">
        <v>203</v>
      </c>
      <c r="G110" s="75">
        <v>13401</v>
      </c>
      <c r="H110" s="13">
        <v>486.47</v>
      </c>
      <c r="I110" s="76">
        <f t="shared" si="24"/>
        <v>46.765794591881544</v>
      </c>
      <c r="J110" s="76">
        <f t="shared" si="25"/>
        <v>0.45</v>
      </c>
      <c r="K110" s="14">
        <v>8.2799999999999994</v>
      </c>
      <c r="L110" s="76">
        <f t="shared" si="26"/>
        <v>92.652329749103941</v>
      </c>
      <c r="M110" s="76">
        <f t="shared" si="27"/>
        <v>0.59000000000000008</v>
      </c>
      <c r="N110" s="20">
        <v>31.39</v>
      </c>
      <c r="O110" s="76">
        <f t="shared" si="28"/>
        <v>33.867433579841133</v>
      </c>
      <c r="P110" s="76" t="str">
        <f t="shared" si="29"/>
        <v>Alta</v>
      </c>
      <c r="Q110" s="98">
        <v>12.73</v>
      </c>
      <c r="R110" s="76">
        <f t="shared" si="30"/>
        <v>66.629401900503069</v>
      </c>
      <c r="S110" s="76" t="str">
        <f t="shared" si="31"/>
        <v>Baja</v>
      </c>
      <c r="T110" s="99">
        <v>6355</v>
      </c>
      <c r="U110" s="76">
        <f t="shared" si="32"/>
        <v>56.089743589743591</v>
      </c>
      <c r="V110" s="76">
        <f t="shared" si="33"/>
        <v>7.999999999999996E-2</v>
      </c>
      <c r="W110" s="77">
        <v>9.44</v>
      </c>
      <c r="X110" s="76">
        <f t="shared" si="34"/>
        <v>40.467997247075019</v>
      </c>
      <c r="Y110" s="76">
        <f t="shared" si="35"/>
        <v>0.17000000000000004</v>
      </c>
      <c r="Z110" s="77">
        <v>2.14</v>
      </c>
      <c r="AA110" s="76">
        <f t="shared" si="36"/>
        <v>61.556064073226544</v>
      </c>
      <c r="AB110" s="76">
        <f t="shared" si="37"/>
        <v>0.29000000000000004</v>
      </c>
      <c r="AC110" s="100">
        <v>9.19</v>
      </c>
      <c r="AD110" s="76">
        <f t="shared" si="38"/>
        <v>66.261510128913457</v>
      </c>
      <c r="AE110" s="76">
        <f t="shared" si="39"/>
        <v>0.59000000000000008</v>
      </c>
      <c r="AF110" s="100">
        <v>21.99</v>
      </c>
      <c r="AG110" s="76">
        <f t="shared" si="40"/>
        <v>54.263195605445432</v>
      </c>
      <c r="AH110" s="76">
        <f t="shared" si="41"/>
        <v>0.38</v>
      </c>
      <c r="AI110" s="29">
        <v>62.29</v>
      </c>
      <c r="AJ110" s="76">
        <f t="shared" si="42"/>
        <v>66.442666666666668</v>
      </c>
      <c r="AK110" s="76" t="str">
        <f t="shared" si="43"/>
        <v>Alta</v>
      </c>
      <c r="AL110" s="101">
        <v>33.85</v>
      </c>
      <c r="AM110" s="76">
        <f t="shared" si="44"/>
        <v>58.530805687203781</v>
      </c>
      <c r="AN110" s="76">
        <f t="shared" si="47"/>
        <v>0.52</v>
      </c>
      <c r="AO110" s="63">
        <v>0.31012785430484052</v>
      </c>
      <c r="AP110" s="76">
        <f t="shared" si="45"/>
        <v>94.676535914625703</v>
      </c>
      <c r="AQ110" s="76">
        <f t="shared" si="46"/>
        <v>0.67999999999999994</v>
      </c>
    </row>
    <row r="111" spans="1:43" x14ac:dyDescent="0.2">
      <c r="A111" s="74" t="s">
        <v>160</v>
      </c>
      <c r="B111" s="74" t="s">
        <v>202</v>
      </c>
      <c r="C111" s="23" t="s">
        <v>162</v>
      </c>
      <c r="D111" s="74" t="s">
        <v>162</v>
      </c>
      <c r="E111" s="75">
        <v>13001</v>
      </c>
      <c r="F111" s="74" t="s">
        <v>204</v>
      </c>
      <c r="G111" s="75">
        <v>13402</v>
      </c>
      <c r="H111" s="13">
        <v>462.88</v>
      </c>
      <c r="I111" s="76">
        <f t="shared" si="24"/>
        <v>44.299098646924733</v>
      </c>
      <c r="J111" s="76">
        <f t="shared" si="25"/>
        <v>0.43</v>
      </c>
      <c r="K111" s="14">
        <v>10.54</v>
      </c>
      <c r="L111" s="76">
        <f t="shared" si="26"/>
        <v>89.536807278742756</v>
      </c>
      <c r="M111" s="76">
        <f t="shared" si="27"/>
        <v>0.47</v>
      </c>
      <c r="N111" s="20">
        <v>42.65</v>
      </c>
      <c r="O111" s="76">
        <f t="shared" si="28"/>
        <v>49.287866337989577</v>
      </c>
      <c r="P111" s="76" t="str">
        <f t="shared" si="29"/>
        <v>Alta</v>
      </c>
      <c r="Q111" s="98">
        <v>16.53</v>
      </c>
      <c r="R111" s="76">
        <f t="shared" si="30"/>
        <v>56.008943543879262</v>
      </c>
      <c r="S111" s="76" t="str">
        <f t="shared" si="31"/>
        <v>Alta</v>
      </c>
      <c r="T111" s="99">
        <v>1553</v>
      </c>
      <c r="U111" s="76">
        <f t="shared" si="32"/>
        <v>89.548494983277592</v>
      </c>
      <c r="V111" s="76">
        <f t="shared" si="33"/>
        <v>0.5</v>
      </c>
      <c r="W111" s="77">
        <v>7.55</v>
      </c>
      <c r="X111" s="76">
        <f t="shared" si="34"/>
        <v>53.475567790777696</v>
      </c>
      <c r="Y111" s="76">
        <f t="shared" si="35"/>
        <v>0.43000000000000005</v>
      </c>
      <c r="Z111" s="77">
        <v>1.6</v>
      </c>
      <c r="AA111" s="76">
        <f t="shared" si="36"/>
        <v>73.913043478260875</v>
      </c>
      <c r="AB111" s="76">
        <f t="shared" si="37"/>
        <v>0.44999999999999996</v>
      </c>
      <c r="AC111" s="100">
        <v>10.27</v>
      </c>
      <c r="AD111" s="76">
        <f t="shared" si="38"/>
        <v>62.28360957642726</v>
      </c>
      <c r="AE111" s="76">
        <f t="shared" si="39"/>
        <v>0.48</v>
      </c>
      <c r="AF111" s="100">
        <v>18.88</v>
      </c>
      <c r="AG111" s="76">
        <f t="shared" si="40"/>
        <v>61.690948172916166</v>
      </c>
      <c r="AH111" s="76">
        <f t="shared" si="41"/>
        <v>0.6</v>
      </c>
      <c r="AI111" s="29"/>
      <c r="AJ111" s="76" t="str">
        <f t="shared" si="42"/>
        <v/>
      </c>
      <c r="AK111" s="76" t="str">
        <f t="shared" si="43"/>
        <v/>
      </c>
      <c r="AL111" s="101"/>
      <c r="AM111" s="76" t="str">
        <f t="shared" si="44"/>
        <v/>
      </c>
      <c r="AN111" s="76" t="str">
        <f t="shared" si="47"/>
        <v/>
      </c>
      <c r="AO111" s="63">
        <v>0.94692250186892601</v>
      </c>
      <c r="AP111" s="76">
        <f t="shared" si="45"/>
        <v>81.721178901085111</v>
      </c>
      <c r="AQ111" s="76">
        <f t="shared" si="46"/>
        <v>0.22999999999999998</v>
      </c>
    </row>
    <row r="112" spans="1:43" x14ac:dyDescent="0.2">
      <c r="A112" s="74" t="s">
        <v>160</v>
      </c>
      <c r="B112" s="74" t="s">
        <v>202</v>
      </c>
      <c r="C112" s="23" t="s">
        <v>162</v>
      </c>
      <c r="D112" s="74" t="s">
        <v>162</v>
      </c>
      <c r="E112" s="75">
        <v>13001</v>
      </c>
      <c r="F112" s="74" t="s">
        <v>205</v>
      </c>
      <c r="G112" s="75">
        <v>13403</v>
      </c>
      <c r="H112" s="13">
        <v>318.31</v>
      </c>
      <c r="I112" s="76">
        <f t="shared" si="24"/>
        <v>29.182090051655269</v>
      </c>
      <c r="J112" s="76">
        <f t="shared" si="25"/>
        <v>0.25</v>
      </c>
      <c r="K112" s="14">
        <v>21.12</v>
      </c>
      <c r="L112" s="76">
        <f t="shared" si="26"/>
        <v>74.951750758202365</v>
      </c>
      <c r="M112" s="76">
        <f t="shared" si="27"/>
        <v>0.12</v>
      </c>
      <c r="N112" s="20">
        <v>15.66</v>
      </c>
      <c r="O112" s="76">
        <f t="shared" si="28"/>
        <v>12.325390304026293</v>
      </c>
      <c r="P112" s="76" t="str">
        <f t="shared" si="29"/>
        <v>Alta</v>
      </c>
      <c r="Q112" s="98">
        <v>22.44</v>
      </c>
      <c r="R112" s="76">
        <f t="shared" si="30"/>
        <v>39.491335941866964</v>
      </c>
      <c r="S112" s="76" t="str">
        <f t="shared" si="31"/>
        <v>Alta</v>
      </c>
      <c r="T112" s="99">
        <v>294</v>
      </c>
      <c r="U112" s="76">
        <f t="shared" si="32"/>
        <v>98.320791527313261</v>
      </c>
      <c r="V112" s="76">
        <f t="shared" si="33"/>
        <v>0.89</v>
      </c>
      <c r="W112" s="77">
        <v>9.3800000000000008</v>
      </c>
      <c r="X112" s="76">
        <f t="shared" si="34"/>
        <v>40.880935994494145</v>
      </c>
      <c r="Y112" s="76">
        <f t="shared" si="35"/>
        <v>0.18000000000000005</v>
      </c>
      <c r="Z112" s="77">
        <v>1.49</v>
      </c>
      <c r="AA112" s="76">
        <f t="shared" si="36"/>
        <v>76.430205949656752</v>
      </c>
      <c r="AB112" s="76">
        <f t="shared" si="37"/>
        <v>0.51</v>
      </c>
      <c r="AC112" s="100">
        <v>2.76</v>
      </c>
      <c r="AD112" s="76">
        <f t="shared" si="38"/>
        <v>89.944751381215468</v>
      </c>
      <c r="AE112" s="76">
        <f t="shared" si="39"/>
        <v>0.95</v>
      </c>
      <c r="AF112" s="100">
        <v>29.41</v>
      </c>
      <c r="AG112" s="76">
        <f t="shared" si="40"/>
        <v>36.541676618103651</v>
      </c>
      <c r="AH112" s="76">
        <f t="shared" si="41"/>
        <v>0.10999999999999999</v>
      </c>
      <c r="AI112" s="29"/>
      <c r="AJ112" s="76" t="str">
        <f t="shared" si="42"/>
        <v/>
      </c>
      <c r="AK112" s="76" t="str">
        <f t="shared" si="43"/>
        <v/>
      </c>
      <c r="AL112" s="101"/>
      <c r="AM112" s="76" t="str">
        <f t="shared" si="44"/>
        <v/>
      </c>
      <c r="AN112" s="76" t="str">
        <f t="shared" si="47"/>
        <v/>
      </c>
      <c r="AO112" s="63">
        <v>0.34420886887106816</v>
      </c>
      <c r="AP112" s="76">
        <f t="shared" si="45"/>
        <v>93.983169987669285</v>
      </c>
      <c r="AQ112" s="76">
        <f t="shared" si="46"/>
        <v>0.61</v>
      </c>
    </row>
    <row r="113" spans="1:43" x14ac:dyDescent="0.2">
      <c r="A113" s="74" t="s">
        <v>160</v>
      </c>
      <c r="B113" s="74" t="s">
        <v>202</v>
      </c>
      <c r="C113" s="23" t="s">
        <v>162</v>
      </c>
      <c r="D113" s="74" t="s">
        <v>162</v>
      </c>
      <c r="E113" s="75">
        <v>13001</v>
      </c>
      <c r="F113" s="74" t="s">
        <v>206</v>
      </c>
      <c r="G113" s="75">
        <v>13404</v>
      </c>
      <c r="H113" s="13">
        <v>223.79</v>
      </c>
      <c r="I113" s="76">
        <f t="shared" si="24"/>
        <v>19.298575820314952</v>
      </c>
      <c r="J113" s="76">
        <f t="shared" si="25"/>
        <v>0.17</v>
      </c>
      <c r="K113" s="14">
        <v>22.31</v>
      </c>
      <c r="L113" s="76">
        <f t="shared" si="26"/>
        <v>73.311276537082989</v>
      </c>
      <c r="M113" s="76">
        <f t="shared" si="27"/>
        <v>8.9999999999999969E-2</v>
      </c>
      <c r="N113" s="20">
        <v>57.66</v>
      </c>
      <c r="O113" s="76">
        <f t="shared" si="28"/>
        <v>69.843878389482327</v>
      </c>
      <c r="P113" s="76" t="str">
        <f t="shared" si="29"/>
        <v>Alta</v>
      </c>
      <c r="Q113" s="98">
        <v>20.18</v>
      </c>
      <c r="R113" s="76">
        <f t="shared" si="30"/>
        <v>45.807713806595864</v>
      </c>
      <c r="S113" s="76" t="str">
        <f t="shared" si="31"/>
        <v>Alta</v>
      </c>
      <c r="T113" s="99">
        <v>1005</v>
      </c>
      <c r="U113" s="76">
        <f t="shared" si="32"/>
        <v>93.366778149386846</v>
      </c>
      <c r="V113" s="76">
        <f t="shared" si="33"/>
        <v>0.63</v>
      </c>
      <c r="W113" s="77">
        <v>9.26</v>
      </c>
      <c r="X113" s="76">
        <f t="shared" si="34"/>
        <v>41.706813489332411</v>
      </c>
      <c r="Y113" s="76">
        <f t="shared" si="35"/>
        <v>0.21999999999999997</v>
      </c>
      <c r="Z113" s="77">
        <v>1.59</v>
      </c>
      <c r="AA113" s="76">
        <f t="shared" si="36"/>
        <v>74.141876430205954</v>
      </c>
      <c r="AB113" s="76">
        <f t="shared" si="37"/>
        <v>0.47</v>
      </c>
      <c r="AC113" s="100">
        <v>8.08</v>
      </c>
      <c r="AD113" s="76">
        <f t="shared" si="38"/>
        <v>70.349907918968711</v>
      </c>
      <c r="AE113" s="76">
        <f t="shared" si="39"/>
        <v>0.65</v>
      </c>
      <c r="AF113" s="100">
        <v>26.95</v>
      </c>
      <c r="AG113" s="76">
        <f t="shared" si="40"/>
        <v>42.417005015524239</v>
      </c>
      <c r="AH113" s="76">
        <f t="shared" si="41"/>
        <v>0.18000000000000005</v>
      </c>
      <c r="AI113" s="29"/>
      <c r="AJ113" s="76" t="str">
        <f t="shared" si="42"/>
        <v/>
      </c>
      <c r="AK113" s="76" t="str">
        <f t="shared" si="43"/>
        <v/>
      </c>
      <c r="AL113" s="101"/>
      <c r="AM113" s="76" t="str">
        <f t="shared" si="44"/>
        <v/>
      </c>
      <c r="AN113" s="76" t="str">
        <f t="shared" si="47"/>
        <v/>
      </c>
      <c r="AO113" s="63">
        <v>4.9637635092180545</v>
      </c>
      <c r="AP113" s="76">
        <f t="shared" si="45"/>
        <v>0</v>
      </c>
      <c r="AQ113" s="76">
        <f t="shared" si="46"/>
        <v>1.0000000000000009E-2</v>
      </c>
    </row>
    <row r="114" spans="1:43" x14ac:dyDescent="0.2">
      <c r="A114" s="74" t="s">
        <v>160</v>
      </c>
      <c r="B114" s="74" t="s">
        <v>207</v>
      </c>
      <c r="C114" s="23" t="s">
        <v>61</v>
      </c>
      <c r="D114" s="74" t="s">
        <v>207</v>
      </c>
      <c r="E114" s="75">
        <v>13501</v>
      </c>
      <c r="F114" s="80" t="s">
        <v>207</v>
      </c>
      <c r="G114" s="75">
        <v>13501</v>
      </c>
      <c r="H114" s="13">
        <v>203.94</v>
      </c>
      <c r="I114" s="76">
        <f t="shared" si="24"/>
        <v>17.222954179475916</v>
      </c>
      <c r="J114" s="76">
        <f t="shared" si="25"/>
        <v>0.16</v>
      </c>
      <c r="K114" s="14">
        <v>11.04</v>
      </c>
      <c r="L114" s="76">
        <f t="shared" si="26"/>
        <v>88.847532395919487</v>
      </c>
      <c r="M114" s="76">
        <f t="shared" si="27"/>
        <v>0.42000000000000004</v>
      </c>
      <c r="N114" s="20">
        <v>28.12</v>
      </c>
      <c r="O114" s="76">
        <f t="shared" si="28"/>
        <v>29.389208436044914</v>
      </c>
      <c r="P114" s="76" t="str">
        <f t="shared" si="29"/>
        <v>Alta</v>
      </c>
      <c r="Q114" s="98">
        <v>16.13</v>
      </c>
      <c r="R114" s="76">
        <f t="shared" si="30"/>
        <v>57.12688652878704</v>
      </c>
      <c r="S114" s="76" t="str">
        <f t="shared" si="31"/>
        <v>Alta</v>
      </c>
      <c r="T114" s="99">
        <v>1350</v>
      </c>
      <c r="U114" s="76">
        <f t="shared" si="32"/>
        <v>90.962931995540686</v>
      </c>
      <c r="V114" s="76">
        <f t="shared" si="33"/>
        <v>0.53</v>
      </c>
      <c r="W114" s="77">
        <v>7.12</v>
      </c>
      <c r="X114" s="76">
        <f t="shared" si="34"/>
        <v>56.434962147281475</v>
      </c>
      <c r="Y114" s="76">
        <f t="shared" si="35"/>
        <v>0.48</v>
      </c>
      <c r="Z114" s="77">
        <v>1.53</v>
      </c>
      <c r="AA114" s="76">
        <f t="shared" si="36"/>
        <v>75.514874141876433</v>
      </c>
      <c r="AB114" s="76">
        <f t="shared" si="37"/>
        <v>0.48</v>
      </c>
      <c r="AC114" s="100">
        <v>14.01</v>
      </c>
      <c r="AD114" s="76">
        <f t="shared" si="38"/>
        <v>48.508287292817684</v>
      </c>
      <c r="AE114" s="76">
        <f t="shared" si="39"/>
        <v>0.28000000000000003</v>
      </c>
      <c r="AF114" s="100">
        <v>20.77</v>
      </c>
      <c r="AG114" s="76">
        <f t="shared" si="40"/>
        <v>57.176976355385712</v>
      </c>
      <c r="AH114" s="76">
        <f t="shared" si="41"/>
        <v>0.45999999999999996</v>
      </c>
      <c r="AI114" s="29"/>
      <c r="AJ114" s="76" t="str">
        <f t="shared" si="42"/>
        <v/>
      </c>
      <c r="AK114" s="76" t="str">
        <f t="shared" si="43"/>
        <v/>
      </c>
      <c r="AL114" s="101"/>
      <c r="AM114" s="76" t="str">
        <f t="shared" si="44"/>
        <v/>
      </c>
      <c r="AN114" s="76" t="str">
        <f t="shared" si="47"/>
        <v/>
      </c>
      <c r="AO114" s="63">
        <v>0.4214939865386737</v>
      </c>
      <c r="AP114" s="76">
        <f t="shared" si="45"/>
        <v>92.410832193927774</v>
      </c>
      <c r="AQ114" s="76">
        <f t="shared" si="46"/>
        <v>0.52</v>
      </c>
    </row>
    <row r="115" spans="1:43" x14ac:dyDescent="0.2">
      <c r="A115" s="74" t="s">
        <v>160</v>
      </c>
      <c r="B115" s="74" t="s">
        <v>208</v>
      </c>
      <c r="C115" s="23" t="s">
        <v>162</v>
      </c>
      <c r="D115" s="74" t="s">
        <v>162</v>
      </c>
      <c r="E115" s="75">
        <v>13001</v>
      </c>
      <c r="F115" s="74" t="s">
        <v>208</v>
      </c>
      <c r="G115" s="75">
        <v>13601</v>
      </c>
      <c r="H115" s="13">
        <v>396.98</v>
      </c>
      <c r="I115" s="76">
        <f t="shared" si="24"/>
        <v>37.408243929983058</v>
      </c>
      <c r="J115" s="76">
        <f t="shared" si="25"/>
        <v>0.33</v>
      </c>
      <c r="K115" s="14">
        <v>18.98</v>
      </c>
      <c r="L115" s="76">
        <f t="shared" si="26"/>
        <v>77.901847256685969</v>
      </c>
      <c r="M115" s="76">
        <f t="shared" si="27"/>
        <v>0.14000000000000001</v>
      </c>
      <c r="N115" s="20">
        <v>52.79</v>
      </c>
      <c r="O115" s="76">
        <f t="shared" si="28"/>
        <v>63.174472747192539</v>
      </c>
      <c r="P115" s="76" t="str">
        <f t="shared" si="29"/>
        <v>Alta</v>
      </c>
      <c r="Q115" s="98">
        <v>14.05</v>
      </c>
      <c r="R115" s="76">
        <f t="shared" si="30"/>
        <v>62.940190050307436</v>
      </c>
      <c r="S115" s="76" t="str">
        <f t="shared" si="31"/>
        <v>Media</v>
      </c>
      <c r="T115" s="99">
        <v>907</v>
      </c>
      <c r="U115" s="76">
        <f t="shared" si="32"/>
        <v>94.049609810479382</v>
      </c>
      <c r="V115" s="76">
        <f t="shared" si="33"/>
        <v>0.67999999999999994</v>
      </c>
      <c r="W115" s="77">
        <v>8.6</v>
      </c>
      <c r="X115" s="76">
        <f t="shared" si="34"/>
        <v>46.249139710942885</v>
      </c>
      <c r="Y115" s="76">
        <f t="shared" si="35"/>
        <v>0.26</v>
      </c>
      <c r="Z115" s="77">
        <v>1.04</v>
      </c>
      <c r="AA115" s="76">
        <f t="shared" si="36"/>
        <v>86.727688787185357</v>
      </c>
      <c r="AB115" s="76">
        <f t="shared" si="37"/>
        <v>0.78</v>
      </c>
      <c r="AC115" s="100">
        <v>11.95</v>
      </c>
      <c r="AD115" s="76">
        <f t="shared" si="38"/>
        <v>56.095764272559855</v>
      </c>
      <c r="AE115" s="76">
        <f t="shared" si="39"/>
        <v>0.39</v>
      </c>
      <c r="AF115" s="100">
        <v>29.9</v>
      </c>
      <c r="AG115" s="76">
        <f t="shared" si="40"/>
        <v>35.37138762837354</v>
      </c>
      <c r="AH115" s="76">
        <f t="shared" si="41"/>
        <v>8.9999999999999969E-2</v>
      </c>
      <c r="AI115" s="29"/>
      <c r="AJ115" s="76" t="str">
        <f t="shared" si="42"/>
        <v/>
      </c>
      <c r="AK115" s="76" t="str">
        <f t="shared" si="43"/>
        <v/>
      </c>
      <c r="AL115" s="101"/>
      <c r="AM115" s="76" t="str">
        <f t="shared" si="44"/>
        <v/>
      </c>
      <c r="AN115" s="76" t="str">
        <f t="shared" si="47"/>
        <v/>
      </c>
      <c r="AO115" s="63">
        <v>0.27034538517900908</v>
      </c>
      <c r="AP115" s="76">
        <f t="shared" si="45"/>
        <v>95.485895874507335</v>
      </c>
      <c r="AQ115" s="76">
        <f t="shared" si="46"/>
        <v>0.71</v>
      </c>
    </row>
    <row r="116" spans="1:43" x14ac:dyDescent="0.2">
      <c r="A116" s="74" t="s">
        <v>160</v>
      </c>
      <c r="B116" s="74" t="s">
        <v>208</v>
      </c>
      <c r="C116" s="23" t="s">
        <v>162</v>
      </c>
      <c r="D116" s="74" t="s">
        <v>162</v>
      </c>
      <c r="E116" s="75">
        <v>13001</v>
      </c>
      <c r="F116" s="74" t="s">
        <v>209</v>
      </c>
      <c r="G116" s="75">
        <v>13602</v>
      </c>
      <c r="H116" s="13">
        <v>145.22999999999999</v>
      </c>
      <c r="I116" s="76">
        <f t="shared" si="24"/>
        <v>11.083924127402389</v>
      </c>
      <c r="J116" s="76">
        <f t="shared" si="25"/>
        <v>0.09</v>
      </c>
      <c r="K116" s="14">
        <v>10.91</v>
      </c>
      <c r="L116" s="76">
        <f t="shared" si="26"/>
        <v>89.026743865453554</v>
      </c>
      <c r="M116" s="76">
        <f t="shared" si="27"/>
        <v>0.43000000000000005</v>
      </c>
      <c r="N116" s="20">
        <v>35.5</v>
      </c>
      <c r="O116" s="76">
        <f t="shared" si="28"/>
        <v>39.496028485346471</v>
      </c>
      <c r="P116" s="76" t="str">
        <f t="shared" si="29"/>
        <v>Alta</v>
      </c>
      <c r="Q116" s="98">
        <v>24.1</v>
      </c>
      <c r="R116" s="76">
        <f t="shared" si="30"/>
        <v>34.851872554499721</v>
      </c>
      <c r="S116" s="76" t="str">
        <f t="shared" si="31"/>
        <v>Alta</v>
      </c>
      <c r="T116" s="99">
        <v>459</v>
      </c>
      <c r="U116" s="76">
        <f t="shared" si="32"/>
        <v>97.171125975473799</v>
      </c>
      <c r="V116" s="76">
        <f t="shared" si="33"/>
        <v>0.81</v>
      </c>
      <c r="W116" s="77">
        <v>9.31</v>
      </c>
      <c r="X116" s="76">
        <f t="shared" si="34"/>
        <v>41.362697866483138</v>
      </c>
      <c r="Y116" s="76">
        <f t="shared" si="35"/>
        <v>0.20999999999999996</v>
      </c>
      <c r="Z116" s="77">
        <v>1.17</v>
      </c>
      <c r="AA116" s="76">
        <f t="shared" si="36"/>
        <v>83.752860411899306</v>
      </c>
      <c r="AB116" s="76">
        <f t="shared" si="37"/>
        <v>0.66999999999999993</v>
      </c>
      <c r="AC116" s="100">
        <v>6.09</v>
      </c>
      <c r="AD116" s="76">
        <f t="shared" si="38"/>
        <v>77.679558011049721</v>
      </c>
      <c r="AE116" s="76">
        <f t="shared" si="39"/>
        <v>0.76</v>
      </c>
      <c r="AF116" s="100">
        <v>27.02</v>
      </c>
      <c r="AG116" s="76">
        <f t="shared" si="40"/>
        <v>42.249820874134222</v>
      </c>
      <c r="AH116" s="76">
        <f t="shared" si="41"/>
        <v>0.17000000000000004</v>
      </c>
      <c r="AI116" s="29"/>
      <c r="AJ116" s="76" t="str">
        <f t="shared" si="42"/>
        <v/>
      </c>
      <c r="AK116" s="76" t="str">
        <f t="shared" si="43"/>
        <v/>
      </c>
      <c r="AL116" s="101"/>
      <c r="AM116" s="76" t="str">
        <f t="shared" si="44"/>
        <v/>
      </c>
      <c r="AN116" s="76" t="str">
        <f t="shared" si="47"/>
        <v/>
      </c>
      <c r="AO116" s="63">
        <v>1.0416396755888373</v>
      </c>
      <c r="AP116" s="76">
        <f t="shared" si="45"/>
        <v>79.794192225633338</v>
      </c>
      <c r="AQ116" s="76">
        <f t="shared" si="46"/>
        <v>0.20999999999999996</v>
      </c>
    </row>
    <row r="117" spans="1:43" x14ac:dyDescent="0.2">
      <c r="A117" s="74" t="s">
        <v>160</v>
      </c>
      <c r="B117" s="74" t="s">
        <v>208</v>
      </c>
      <c r="C117" s="23" t="s">
        <v>162</v>
      </c>
      <c r="D117" s="74" t="s">
        <v>162</v>
      </c>
      <c r="E117" s="75">
        <v>13001</v>
      </c>
      <c r="F117" s="74" t="s">
        <v>210</v>
      </c>
      <c r="G117" s="75">
        <v>13603</v>
      </c>
      <c r="H117" s="13">
        <v>142.51</v>
      </c>
      <c r="I117" s="76">
        <f t="shared" si="24"/>
        <v>10.799506451680365</v>
      </c>
      <c r="J117" s="76">
        <f t="shared" si="25"/>
        <v>0.08</v>
      </c>
      <c r="K117" s="14">
        <v>17.149999999999999</v>
      </c>
      <c r="L117" s="76">
        <f t="shared" si="26"/>
        <v>80.424593327819139</v>
      </c>
      <c r="M117" s="76">
        <f t="shared" si="27"/>
        <v>0.18999999999999995</v>
      </c>
      <c r="N117" s="20">
        <v>66.53</v>
      </c>
      <c r="O117" s="76">
        <f t="shared" si="28"/>
        <v>81.991235278006016</v>
      </c>
      <c r="P117" s="76" t="str">
        <f t="shared" si="29"/>
        <v>Alta</v>
      </c>
      <c r="Q117" s="98">
        <v>24.02</v>
      </c>
      <c r="R117" s="76">
        <f t="shared" si="30"/>
        <v>35.075461151481271</v>
      </c>
      <c r="S117" s="76" t="str">
        <f t="shared" si="31"/>
        <v>Alta</v>
      </c>
      <c r="T117" s="99">
        <v>474</v>
      </c>
      <c r="U117" s="76">
        <f t="shared" si="32"/>
        <v>97.066610925306577</v>
      </c>
      <c r="V117" s="76">
        <f t="shared" si="33"/>
        <v>0.8</v>
      </c>
      <c r="W117" s="77">
        <v>8.99</v>
      </c>
      <c r="X117" s="76">
        <f t="shared" si="34"/>
        <v>43.565037852718511</v>
      </c>
      <c r="Y117" s="76">
        <f t="shared" si="35"/>
        <v>0.22999999999999998</v>
      </c>
      <c r="Z117" s="77">
        <v>1.03</v>
      </c>
      <c r="AA117" s="76">
        <f t="shared" si="36"/>
        <v>86.956521739130437</v>
      </c>
      <c r="AB117" s="76">
        <f t="shared" si="37"/>
        <v>0.79</v>
      </c>
      <c r="AC117" s="100">
        <v>10.32</v>
      </c>
      <c r="AD117" s="76">
        <f t="shared" si="38"/>
        <v>62.099447513812159</v>
      </c>
      <c r="AE117" s="76">
        <f t="shared" si="39"/>
        <v>0.45999999999999996</v>
      </c>
      <c r="AF117" s="100">
        <v>24.3</v>
      </c>
      <c r="AG117" s="76">
        <f t="shared" si="40"/>
        <v>48.74611893957487</v>
      </c>
      <c r="AH117" s="76">
        <f t="shared" si="41"/>
        <v>0.26</v>
      </c>
      <c r="AI117" s="29"/>
      <c r="AJ117" s="76" t="str">
        <f t="shared" si="42"/>
        <v/>
      </c>
      <c r="AK117" s="76" t="str">
        <f t="shared" si="43"/>
        <v/>
      </c>
      <c r="AL117" s="101"/>
      <c r="AM117" s="76" t="str">
        <f t="shared" si="44"/>
        <v/>
      </c>
      <c r="AN117" s="76" t="str">
        <f t="shared" si="47"/>
        <v/>
      </c>
      <c r="AO117" s="63">
        <v>2.2615662962005687</v>
      </c>
      <c r="AP117" s="76">
        <f t="shared" si="45"/>
        <v>54.975225921811571</v>
      </c>
      <c r="AQ117" s="76">
        <f t="shared" si="46"/>
        <v>6.9999999999999951E-2</v>
      </c>
    </row>
    <row r="118" spans="1:43" x14ac:dyDescent="0.2">
      <c r="A118" s="74" t="s">
        <v>160</v>
      </c>
      <c r="B118" s="74" t="s">
        <v>208</v>
      </c>
      <c r="C118" s="23" t="s">
        <v>162</v>
      </c>
      <c r="D118" s="74" t="s">
        <v>162</v>
      </c>
      <c r="E118" s="75">
        <v>13001</v>
      </c>
      <c r="F118" s="74" t="s">
        <v>211</v>
      </c>
      <c r="G118" s="75">
        <v>13604</v>
      </c>
      <c r="H118" s="13">
        <v>448</v>
      </c>
      <c r="I118" s="76">
        <f t="shared" si="24"/>
        <v>42.743166656210136</v>
      </c>
      <c r="J118" s="76">
        <f t="shared" si="25"/>
        <v>0.39</v>
      </c>
      <c r="K118" s="14">
        <v>28.97</v>
      </c>
      <c r="L118" s="76">
        <f t="shared" si="26"/>
        <v>64.130135097877044</v>
      </c>
      <c r="M118" s="76">
        <f t="shared" si="27"/>
        <v>4.0000000000000036E-2</v>
      </c>
      <c r="N118" s="20">
        <v>32.25</v>
      </c>
      <c r="O118" s="76">
        <f t="shared" si="28"/>
        <v>35.045193097781421</v>
      </c>
      <c r="P118" s="76" t="str">
        <f t="shared" si="29"/>
        <v>Alta</v>
      </c>
      <c r="Q118" s="98">
        <v>17.43</v>
      </c>
      <c r="R118" s="76">
        <f t="shared" si="30"/>
        <v>53.493571827836782</v>
      </c>
      <c r="S118" s="76" t="str">
        <f t="shared" si="31"/>
        <v>Alta</v>
      </c>
      <c r="T118" s="99">
        <v>1154</v>
      </c>
      <c r="U118" s="76">
        <f t="shared" si="32"/>
        <v>92.328595317725757</v>
      </c>
      <c r="V118" s="76">
        <f t="shared" si="33"/>
        <v>0.58000000000000007</v>
      </c>
      <c r="W118" s="77">
        <v>8.2100000000000009</v>
      </c>
      <c r="X118" s="76">
        <f t="shared" si="34"/>
        <v>48.933241569167237</v>
      </c>
      <c r="Y118" s="76">
        <f t="shared" si="35"/>
        <v>0.31999999999999995</v>
      </c>
      <c r="Z118" s="77">
        <v>1.88</v>
      </c>
      <c r="AA118" s="76">
        <f t="shared" si="36"/>
        <v>67.505720823798626</v>
      </c>
      <c r="AB118" s="76">
        <f t="shared" si="37"/>
        <v>0.35</v>
      </c>
      <c r="AC118" s="100">
        <v>10.27</v>
      </c>
      <c r="AD118" s="76">
        <f t="shared" si="38"/>
        <v>62.28360957642726</v>
      </c>
      <c r="AE118" s="76">
        <f t="shared" si="39"/>
        <v>0.48</v>
      </c>
      <c r="AF118" s="100">
        <v>21.13</v>
      </c>
      <c r="AG118" s="76">
        <f t="shared" si="40"/>
        <v>56.317172199665627</v>
      </c>
      <c r="AH118" s="76">
        <f t="shared" si="41"/>
        <v>0.43999999999999995</v>
      </c>
      <c r="AI118" s="29">
        <v>50</v>
      </c>
      <c r="AJ118" s="76">
        <f t="shared" si="42"/>
        <v>53.333333333333336</v>
      </c>
      <c r="AK118" s="76" t="str">
        <f t="shared" si="43"/>
        <v>Alta</v>
      </c>
      <c r="AL118" s="101">
        <v>22.13</v>
      </c>
      <c r="AM118" s="76">
        <f t="shared" si="44"/>
        <v>79.894276339773981</v>
      </c>
      <c r="AN118" s="76">
        <f t="shared" si="47"/>
        <v>0.87</v>
      </c>
      <c r="AO118" s="63">
        <v>0.545025741321292</v>
      </c>
      <c r="AP118" s="76">
        <f t="shared" si="45"/>
        <v>89.897623278243671</v>
      </c>
      <c r="AQ118" s="76">
        <f t="shared" si="46"/>
        <v>0.36</v>
      </c>
    </row>
    <row r="119" spans="1:43" x14ac:dyDescent="0.2">
      <c r="A119" s="74" t="s">
        <v>160</v>
      </c>
      <c r="B119" s="74" t="s">
        <v>208</v>
      </c>
      <c r="C119" s="23" t="s">
        <v>162</v>
      </c>
      <c r="D119" s="74" t="s">
        <v>162</v>
      </c>
      <c r="E119" s="75">
        <v>13001</v>
      </c>
      <c r="F119" s="74" t="s">
        <v>212</v>
      </c>
      <c r="G119" s="75">
        <v>13605</v>
      </c>
      <c r="H119" s="13">
        <v>538.30999999999995</v>
      </c>
      <c r="I119" s="76">
        <f t="shared" si="24"/>
        <v>52.186460882113046</v>
      </c>
      <c r="J119" s="76">
        <f t="shared" si="25"/>
        <v>0.54</v>
      </c>
      <c r="K119" s="14">
        <v>11.74</v>
      </c>
      <c r="L119" s="76">
        <f t="shared" si="26"/>
        <v>87.882547559966909</v>
      </c>
      <c r="M119" s="76">
        <f t="shared" si="27"/>
        <v>0.35</v>
      </c>
      <c r="N119" s="20">
        <v>42.57</v>
      </c>
      <c r="O119" s="76">
        <f t="shared" si="28"/>
        <v>49.178307313064899</v>
      </c>
      <c r="P119" s="76" t="str">
        <f t="shared" si="29"/>
        <v>Alta</v>
      </c>
      <c r="Q119" s="98">
        <v>13.13</v>
      </c>
      <c r="R119" s="76">
        <f t="shared" si="30"/>
        <v>65.511458915595298</v>
      </c>
      <c r="S119" s="76" t="str">
        <f t="shared" si="31"/>
        <v>Media</v>
      </c>
      <c r="T119" s="99">
        <v>1223</v>
      </c>
      <c r="U119" s="76">
        <f t="shared" si="32"/>
        <v>91.847826086956516</v>
      </c>
      <c r="V119" s="76">
        <f t="shared" si="33"/>
        <v>0.55000000000000004</v>
      </c>
      <c r="W119" s="77">
        <v>7.82</v>
      </c>
      <c r="X119" s="76">
        <f t="shared" si="34"/>
        <v>51.617343427391603</v>
      </c>
      <c r="Y119" s="76">
        <f t="shared" si="35"/>
        <v>0.38</v>
      </c>
      <c r="Z119" s="77">
        <v>1.27</v>
      </c>
      <c r="AA119" s="76">
        <f t="shared" si="36"/>
        <v>81.464530892448508</v>
      </c>
      <c r="AB119" s="76">
        <f t="shared" si="37"/>
        <v>0.62</v>
      </c>
      <c r="AC119" s="100">
        <v>7.92</v>
      </c>
      <c r="AD119" s="76">
        <f t="shared" si="38"/>
        <v>70.939226519337012</v>
      </c>
      <c r="AE119" s="76">
        <f t="shared" si="39"/>
        <v>0.66999999999999993</v>
      </c>
      <c r="AF119" s="100">
        <v>14.91</v>
      </c>
      <c r="AG119" s="76">
        <f t="shared" si="40"/>
        <v>71.172677334607116</v>
      </c>
      <c r="AH119" s="76">
        <f t="shared" si="41"/>
        <v>0.83</v>
      </c>
      <c r="AI119" s="29">
        <v>84.61</v>
      </c>
      <c r="AJ119" s="76">
        <f t="shared" si="42"/>
        <v>90.25066666666666</v>
      </c>
      <c r="AK119" s="76" t="str">
        <f t="shared" si="43"/>
        <v>Media</v>
      </c>
      <c r="AL119" s="101">
        <v>19.75</v>
      </c>
      <c r="AM119" s="76">
        <f t="shared" si="44"/>
        <v>84.232592052497267</v>
      </c>
      <c r="AN119" s="76">
        <f t="shared" si="47"/>
        <v>0.91</v>
      </c>
      <c r="AO119" s="63">
        <v>0.16143128887974911</v>
      </c>
      <c r="AP119" s="76">
        <f t="shared" si="45"/>
        <v>97.701713810103371</v>
      </c>
      <c r="AQ119" s="76">
        <f t="shared" si="46"/>
        <v>0.89</v>
      </c>
    </row>
    <row r="120" spans="1:43" x14ac:dyDescent="0.2">
      <c r="A120" s="74" t="s">
        <v>213</v>
      </c>
      <c r="B120" s="74" t="s">
        <v>214</v>
      </c>
      <c r="C120" s="23" t="s">
        <v>61</v>
      </c>
      <c r="D120" s="74" t="s">
        <v>214</v>
      </c>
      <c r="E120" s="75">
        <v>14101</v>
      </c>
      <c r="F120" s="74" t="s">
        <v>214</v>
      </c>
      <c r="G120" s="75">
        <v>14101</v>
      </c>
      <c r="H120" s="13">
        <v>699.09</v>
      </c>
      <c r="I120" s="76">
        <f t="shared" si="24"/>
        <v>68.998473346299434</v>
      </c>
      <c r="J120" s="76">
        <f t="shared" si="25"/>
        <v>0.78</v>
      </c>
      <c r="K120" s="14">
        <v>10.84</v>
      </c>
      <c r="L120" s="76">
        <f t="shared" si="26"/>
        <v>89.123242349048795</v>
      </c>
      <c r="M120" s="76">
        <f t="shared" si="27"/>
        <v>0.43999999999999995</v>
      </c>
      <c r="N120" s="20">
        <v>32.71</v>
      </c>
      <c r="O120" s="76">
        <f t="shared" si="28"/>
        <v>35.675157491098325</v>
      </c>
      <c r="P120" s="76" t="str">
        <f t="shared" si="29"/>
        <v>Alta</v>
      </c>
      <c r="Q120" s="98">
        <v>15.57</v>
      </c>
      <c r="R120" s="76">
        <f t="shared" si="30"/>
        <v>58.69200670765791</v>
      </c>
      <c r="S120" s="76" t="str">
        <f t="shared" si="31"/>
        <v>Media</v>
      </c>
      <c r="T120" s="99">
        <v>5332</v>
      </c>
      <c r="U120" s="76">
        <f t="shared" si="32"/>
        <v>63.217670011148272</v>
      </c>
      <c r="V120" s="76">
        <f t="shared" si="33"/>
        <v>0.14000000000000001</v>
      </c>
      <c r="W120" s="77">
        <v>5.87</v>
      </c>
      <c r="X120" s="76">
        <f t="shared" si="34"/>
        <v>65.037852718513406</v>
      </c>
      <c r="Y120" s="76">
        <f t="shared" si="35"/>
        <v>0.75</v>
      </c>
      <c r="Z120" s="77">
        <v>1.76</v>
      </c>
      <c r="AA120" s="76">
        <f t="shared" si="36"/>
        <v>70.251716247139584</v>
      </c>
      <c r="AB120" s="76">
        <f t="shared" si="37"/>
        <v>0.39</v>
      </c>
      <c r="AC120" s="100">
        <v>9.93</v>
      </c>
      <c r="AD120" s="76">
        <f t="shared" si="38"/>
        <v>63.53591160220995</v>
      </c>
      <c r="AE120" s="76">
        <f t="shared" si="39"/>
        <v>0.52</v>
      </c>
      <c r="AF120" s="100">
        <v>15.53</v>
      </c>
      <c r="AG120" s="76">
        <f t="shared" si="40"/>
        <v>69.691903510866965</v>
      </c>
      <c r="AH120" s="76">
        <f t="shared" si="41"/>
        <v>0.78</v>
      </c>
      <c r="AI120" s="29">
        <v>65.510000000000005</v>
      </c>
      <c r="AJ120" s="76">
        <f t="shared" si="42"/>
        <v>69.87733333333334</v>
      </c>
      <c r="AK120" s="76" t="str">
        <f t="shared" si="43"/>
        <v>Alta</v>
      </c>
      <c r="AL120" s="101">
        <v>30.55</v>
      </c>
      <c r="AM120" s="76">
        <f t="shared" si="44"/>
        <v>64.546117389719285</v>
      </c>
      <c r="AN120" s="76">
        <f t="shared" si="47"/>
        <v>0.64</v>
      </c>
      <c r="AO120" s="63">
        <v>7.6115788259716294E-2</v>
      </c>
      <c r="AP120" s="76">
        <f t="shared" si="45"/>
        <v>99.437426843417214</v>
      </c>
      <c r="AQ120" s="76">
        <f t="shared" si="46"/>
        <v>0.98</v>
      </c>
    </row>
    <row r="121" spans="1:43" x14ac:dyDescent="0.2">
      <c r="A121" s="74" t="s">
        <v>215</v>
      </c>
      <c r="B121" s="74" t="s">
        <v>216</v>
      </c>
      <c r="C121" s="23" t="s">
        <v>61</v>
      </c>
      <c r="D121" s="74" t="s">
        <v>216</v>
      </c>
      <c r="E121" s="75">
        <v>15101</v>
      </c>
      <c r="F121" s="74" t="s">
        <v>216</v>
      </c>
      <c r="G121" s="75">
        <v>15101</v>
      </c>
      <c r="H121" s="13">
        <v>655.16999999999996</v>
      </c>
      <c r="I121" s="76">
        <f t="shared" si="24"/>
        <v>64.405964405964397</v>
      </c>
      <c r="J121" s="76">
        <f t="shared" si="25"/>
        <v>0.7</v>
      </c>
      <c r="K121" s="14">
        <v>23.49</v>
      </c>
      <c r="L121" s="76">
        <f t="shared" si="26"/>
        <v>71.684587813620084</v>
      </c>
      <c r="M121" s="76">
        <f t="shared" si="27"/>
        <v>6.0000000000000053E-2</v>
      </c>
      <c r="N121" s="20">
        <v>19.68</v>
      </c>
      <c r="O121" s="76">
        <f t="shared" si="28"/>
        <v>17.830731306491369</v>
      </c>
      <c r="P121" s="76" t="str">
        <f t="shared" si="29"/>
        <v>Alta</v>
      </c>
      <c r="Q121" s="98">
        <v>17.239999999999998</v>
      </c>
      <c r="R121" s="76">
        <f t="shared" si="30"/>
        <v>54.024594745667976</v>
      </c>
      <c r="S121" s="76" t="str">
        <f t="shared" si="31"/>
        <v>Alta</v>
      </c>
      <c r="T121" s="99">
        <v>6561</v>
      </c>
      <c r="U121" s="76">
        <f t="shared" si="32"/>
        <v>54.654403567447048</v>
      </c>
      <c r="V121" s="76">
        <f t="shared" si="33"/>
        <v>6.9999999999999951E-2</v>
      </c>
      <c r="W121" s="77">
        <v>8.15</v>
      </c>
      <c r="X121" s="76">
        <f t="shared" si="34"/>
        <v>49.34618031658637</v>
      </c>
      <c r="Y121" s="76">
        <f t="shared" si="35"/>
        <v>0.33999999999999997</v>
      </c>
      <c r="Z121" s="77">
        <v>4.12</v>
      </c>
      <c r="AA121" s="76">
        <f t="shared" si="36"/>
        <v>16.247139588100687</v>
      </c>
      <c r="AB121" s="76">
        <f t="shared" si="37"/>
        <v>0.10999999999999999</v>
      </c>
      <c r="AC121" s="100">
        <v>8.86</v>
      </c>
      <c r="AD121" s="76">
        <f t="shared" si="38"/>
        <v>67.476979742173114</v>
      </c>
      <c r="AE121" s="76">
        <f t="shared" si="39"/>
        <v>0.61</v>
      </c>
      <c r="AF121" s="100">
        <v>18.05</v>
      </c>
      <c r="AG121" s="76">
        <f t="shared" si="40"/>
        <v>63.67327442082636</v>
      </c>
      <c r="AH121" s="76">
        <f t="shared" si="41"/>
        <v>0.65</v>
      </c>
      <c r="AI121" s="29">
        <v>26.41</v>
      </c>
      <c r="AJ121" s="76">
        <f t="shared" si="42"/>
        <v>28.170666666666666</v>
      </c>
      <c r="AK121" s="76" t="str">
        <f t="shared" si="43"/>
        <v>Alta</v>
      </c>
      <c r="AL121" s="101">
        <v>46.8</v>
      </c>
      <c r="AM121" s="76">
        <f t="shared" si="44"/>
        <v>34.925264309150563</v>
      </c>
      <c r="AN121" s="76">
        <f t="shared" si="47"/>
        <v>0.18999999999999995</v>
      </c>
      <c r="AO121" s="63">
        <v>0.19459841962495578</v>
      </c>
      <c r="AP121" s="76">
        <f t="shared" si="45"/>
        <v>97.026940519274646</v>
      </c>
      <c r="AQ121" s="76">
        <f t="shared" si="46"/>
        <v>0.84</v>
      </c>
    </row>
    <row r="122" spans="1:43" x14ac:dyDescent="0.2">
      <c r="A122" s="74" t="s">
        <v>217</v>
      </c>
      <c r="B122" s="22" t="s">
        <v>218</v>
      </c>
      <c r="C122" s="23" t="s">
        <v>61</v>
      </c>
      <c r="D122" s="74" t="s">
        <v>219</v>
      </c>
      <c r="E122" s="75">
        <v>16101</v>
      </c>
      <c r="F122" s="74" t="s">
        <v>220</v>
      </c>
      <c r="G122" s="75">
        <v>16101</v>
      </c>
      <c r="H122" s="13">
        <v>602.19000000000005</v>
      </c>
      <c r="I122" s="76">
        <f t="shared" si="24"/>
        <v>58.866093648702339</v>
      </c>
      <c r="J122" s="76">
        <f t="shared" si="25"/>
        <v>0.63</v>
      </c>
      <c r="K122" s="14">
        <v>4.6500000000000004</v>
      </c>
      <c r="L122" s="76">
        <f t="shared" si="26"/>
        <v>97.656465398400883</v>
      </c>
      <c r="M122" s="76">
        <f t="shared" si="27"/>
        <v>0.9</v>
      </c>
      <c r="N122" s="20">
        <v>58.84</v>
      </c>
      <c r="O122" s="76">
        <f t="shared" si="28"/>
        <v>71.459874007121343</v>
      </c>
      <c r="P122" s="76" t="str">
        <f t="shared" si="29"/>
        <v>Alta</v>
      </c>
      <c r="Q122" s="98">
        <v>11.53</v>
      </c>
      <c r="R122" s="76">
        <f t="shared" si="30"/>
        <v>69.983230855226381</v>
      </c>
      <c r="S122" s="76" t="str">
        <f t="shared" si="31"/>
        <v>Baja</v>
      </c>
      <c r="T122" s="102">
        <v>2339</v>
      </c>
      <c r="U122" s="76">
        <f t="shared" si="32"/>
        <v>84.07190635451505</v>
      </c>
      <c r="V122" s="76">
        <f t="shared" si="33"/>
        <v>0.39</v>
      </c>
      <c r="W122" s="77">
        <v>5.43</v>
      </c>
      <c r="X122" s="76">
        <f t="shared" si="34"/>
        <v>68.06607019958706</v>
      </c>
      <c r="Y122" s="76">
        <f t="shared" si="35"/>
        <v>0.8</v>
      </c>
      <c r="Z122" s="77">
        <v>1.37</v>
      </c>
      <c r="AA122" s="76">
        <f t="shared" si="36"/>
        <v>79.17620137299771</v>
      </c>
      <c r="AB122" s="76">
        <f t="shared" si="37"/>
        <v>0.53</v>
      </c>
      <c r="AC122" s="100">
        <v>16.260000000000002</v>
      </c>
      <c r="AD122" s="76">
        <f t="shared" si="38"/>
        <v>40.220994475138113</v>
      </c>
      <c r="AE122" s="76">
        <f t="shared" si="39"/>
        <v>0.16000000000000003</v>
      </c>
      <c r="AF122" s="100">
        <v>18.079999999999998</v>
      </c>
      <c r="AG122" s="76">
        <f t="shared" si="40"/>
        <v>63.601624074516366</v>
      </c>
      <c r="AH122" s="76">
        <f t="shared" si="41"/>
        <v>0.64</v>
      </c>
      <c r="AI122" s="101">
        <v>50</v>
      </c>
      <c r="AJ122" s="76">
        <f t="shared" si="42"/>
        <v>53.333333333333336</v>
      </c>
      <c r="AK122" s="76" t="str">
        <f t="shared" si="43"/>
        <v>Alta</v>
      </c>
      <c r="AL122" s="101">
        <v>33.65</v>
      </c>
      <c r="AM122" s="76">
        <f t="shared" si="44"/>
        <v>58.895370032810789</v>
      </c>
      <c r="AN122" s="76">
        <f t="shared" si="47"/>
        <v>0.55000000000000004</v>
      </c>
      <c r="AO122" s="63">
        <v>0.22764327683268221</v>
      </c>
      <c r="AP122" s="76">
        <f t="shared" si="45"/>
        <v>96.354654839385219</v>
      </c>
      <c r="AQ122" s="76">
        <f t="shared" si="46"/>
        <v>0.77</v>
      </c>
    </row>
    <row r="123" spans="1:43" x14ac:dyDescent="0.2">
      <c r="A123" s="74" t="s">
        <v>217</v>
      </c>
      <c r="B123" s="22" t="s">
        <v>218</v>
      </c>
      <c r="C123" s="23" t="s">
        <v>61</v>
      </c>
      <c r="D123" s="74" t="s">
        <v>219</v>
      </c>
      <c r="E123" s="75">
        <v>16101</v>
      </c>
      <c r="F123" s="74" t="s">
        <v>221</v>
      </c>
      <c r="G123" s="75">
        <v>16103</v>
      </c>
      <c r="H123" s="13">
        <v>307.24</v>
      </c>
      <c r="I123" s="76">
        <f t="shared" si="24"/>
        <v>28.024551937595415</v>
      </c>
      <c r="J123" s="88">
        <f t="shared" si="25"/>
        <v>0.23</v>
      </c>
      <c r="K123" s="14">
        <v>5.45</v>
      </c>
      <c r="L123" s="76">
        <f t="shared" si="26"/>
        <v>96.553625585883651</v>
      </c>
      <c r="M123" s="76">
        <f t="shared" si="27"/>
        <v>0.84</v>
      </c>
      <c r="N123" s="20">
        <v>60.57</v>
      </c>
      <c r="O123" s="76">
        <f t="shared" si="28"/>
        <v>73.829087921117491</v>
      </c>
      <c r="P123" s="76" t="str">
        <f t="shared" si="29"/>
        <v>Alta</v>
      </c>
      <c r="Q123" s="98">
        <v>13.56</v>
      </c>
      <c r="R123" s="76">
        <f t="shared" si="30"/>
        <v>64.309670206819447</v>
      </c>
      <c r="S123" s="76" t="str">
        <f t="shared" si="31"/>
        <v>Media</v>
      </c>
      <c r="T123" s="102">
        <v>382</v>
      </c>
      <c r="U123" s="76">
        <f t="shared" si="32"/>
        <v>97.707636566332212</v>
      </c>
      <c r="V123" s="76">
        <f t="shared" si="33"/>
        <v>0.83</v>
      </c>
      <c r="W123" s="77">
        <v>6.61</v>
      </c>
      <c r="X123" s="76">
        <f t="shared" si="34"/>
        <v>59.944941500344122</v>
      </c>
      <c r="Y123" s="76">
        <f t="shared" si="35"/>
        <v>0.56000000000000005</v>
      </c>
      <c r="Z123" s="77">
        <v>0.73</v>
      </c>
      <c r="AA123" s="76">
        <f t="shared" si="36"/>
        <v>93.821510297482817</v>
      </c>
      <c r="AB123" s="76">
        <f t="shared" si="37"/>
        <v>0.95</v>
      </c>
      <c r="AC123" s="100">
        <v>9.92</v>
      </c>
      <c r="AD123" s="76">
        <f t="shared" si="38"/>
        <v>63.572744014732962</v>
      </c>
      <c r="AE123" s="76">
        <f t="shared" si="39"/>
        <v>0.53</v>
      </c>
      <c r="AF123" s="100">
        <v>14.55</v>
      </c>
      <c r="AG123" s="76">
        <f t="shared" si="40"/>
        <v>72.0324814903272</v>
      </c>
      <c r="AH123" s="76">
        <f t="shared" si="41"/>
        <v>0.84</v>
      </c>
      <c r="AI123" s="101">
        <v>41.66</v>
      </c>
      <c r="AJ123" s="76">
        <f t="shared" si="42"/>
        <v>44.437333333333335</v>
      </c>
      <c r="AK123" s="76" t="str">
        <f t="shared" si="43"/>
        <v>Alta</v>
      </c>
      <c r="AL123" s="101">
        <v>33.94</v>
      </c>
      <c r="AM123" s="76">
        <f t="shared" si="44"/>
        <v>58.366751731680644</v>
      </c>
      <c r="AN123" s="76">
        <f t="shared" si="47"/>
        <v>0.5</v>
      </c>
      <c r="AO123" s="63">
        <v>1.5243623033450435</v>
      </c>
      <c r="AP123" s="76">
        <f t="shared" si="45"/>
        <v>69.973374784690975</v>
      </c>
      <c r="AQ123" s="76">
        <f t="shared" si="46"/>
        <v>0.15000000000000002</v>
      </c>
    </row>
    <row r="124" spans="1:43" x14ac:dyDescent="0.2">
      <c r="A124" s="74" t="s">
        <v>217</v>
      </c>
      <c r="B124" s="22" t="s">
        <v>222</v>
      </c>
      <c r="C124" s="23" t="s">
        <v>61</v>
      </c>
      <c r="D124" s="79" t="s">
        <v>223</v>
      </c>
      <c r="E124" s="75">
        <v>16301</v>
      </c>
      <c r="F124" s="79" t="s">
        <v>223</v>
      </c>
      <c r="G124" s="75">
        <v>16301</v>
      </c>
      <c r="H124" s="13">
        <v>238.74</v>
      </c>
      <c r="I124" s="76">
        <f t="shared" si="24"/>
        <v>20.861827383566517</v>
      </c>
      <c r="J124" s="76">
        <f t="shared" si="25"/>
        <v>0.19</v>
      </c>
      <c r="K124" s="14">
        <v>15.2</v>
      </c>
      <c r="L124" s="76">
        <f t="shared" si="26"/>
        <v>83.112765370829877</v>
      </c>
      <c r="M124" s="76">
        <f t="shared" si="27"/>
        <v>0.20999999999999996</v>
      </c>
      <c r="N124" s="20">
        <v>39.130000000000003</v>
      </c>
      <c r="O124" s="76">
        <f t="shared" si="28"/>
        <v>44.467269241303747</v>
      </c>
      <c r="P124" s="76" t="str">
        <f t="shared" si="29"/>
        <v>Alta</v>
      </c>
      <c r="Q124" s="98">
        <v>16.64</v>
      </c>
      <c r="R124" s="76">
        <f t="shared" si="30"/>
        <v>55.701509223029625</v>
      </c>
      <c r="S124" s="76" t="str">
        <f t="shared" si="31"/>
        <v>Alta</v>
      </c>
      <c r="T124" s="102">
        <v>373</v>
      </c>
      <c r="U124" s="76">
        <f t="shared" si="32"/>
        <v>97.770345596432549</v>
      </c>
      <c r="V124" s="76">
        <f t="shared" si="33"/>
        <v>0.84</v>
      </c>
      <c r="W124" s="77">
        <v>6</v>
      </c>
      <c r="X124" s="76">
        <f t="shared" si="34"/>
        <v>64.143152099105293</v>
      </c>
      <c r="Y124" s="76">
        <f t="shared" si="35"/>
        <v>0.73</v>
      </c>
      <c r="Z124" s="77">
        <v>0.81</v>
      </c>
      <c r="AA124" s="76">
        <f t="shared" si="36"/>
        <v>91.990846681922179</v>
      </c>
      <c r="AB124" s="76">
        <f t="shared" si="37"/>
        <v>0.92</v>
      </c>
      <c r="AC124" s="100">
        <v>27.18</v>
      </c>
      <c r="AD124" s="76">
        <f t="shared" si="38"/>
        <v>0</v>
      </c>
      <c r="AE124" s="76">
        <f t="shared" si="39"/>
        <v>1.0000000000000009E-2</v>
      </c>
      <c r="AF124" s="100">
        <v>26.51</v>
      </c>
      <c r="AG124" s="76">
        <f t="shared" si="40"/>
        <v>43.467876761404341</v>
      </c>
      <c r="AH124" s="76">
        <f t="shared" si="41"/>
        <v>0.20999999999999996</v>
      </c>
      <c r="AI124" s="101"/>
      <c r="AJ124" s="76" t="str">
        <f t="shared" si="42"/>
        <v/>
      </c>
      <c r="AK124" s="76" t="str">
        <f t="shared" si="43"/>
        <v/>
      </c>
      <c r="AL124" s="101">
        <v>40.18</v>
      </c>
      <c r="AM124" s="76">
        <f t="shared" si="44"/>
        <v>46.992344148742248</v>
      </c>
      <c r="AN124" s="76">
        <f t="shared" si="47"/>
        <v>0.33999999999999997</v>
      </c>
      <c r="AO124" s="63">
        <v>1.6616314199395772</v>
      </c>
      <c r="AP124" s="76">
        <f t="shared" si="45"/>
        <v>67.180684206624278</v>
      </c>
      <c r="AQ124" s="76">
        <f t="shared" si="46"/>
        <v>0.14000000000000001</v>
      </c>
    </row>
    <row r="125" spans="1:43" s="8" customFormat="1" x14ac:dyDescent="0.2">
      <c r="A125" s="40"/>
      <c r="B125" s="41"/>
      <c r="C125" s="41"/>
      <c r="D125" s="103"/>
      <c r="E125" s="40"/>
      <c r="F125" s="42"/>
      <c r="G125" s="41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82"/>
      <c r="AP125" s="82"/>
      <c r="AQ125" s="82"/>
    </row>
    <row r="126" spans="1:43" x14ac:dyDescent="0.2">
      <c r="C126" s="84"/>
      <c r="D126" s="84"/>
      <c r="E126" s="85"/>
      <c r="F126" s="43"/>
      <c r="G126" s="86" t="s">
        <v>224</v>
      </c>
      <c r="H126" s="76">
        <f>MIN(H8:H124)</f>
        <v>39.229999999999997</v>
      </c>
      <c r="I126" s="76">
        <f t="shared" ref="I126:I131" si="48">+IF(H126&lt;&gt;"",(H126-H$126)*100/(H$127-H$126),"")</f>
        <v>0</v>
      </c>
      <c r="J126" s="76">
        <f t="shared" ref="J126:J131" si="49">+IF(H126&lt;&gt;"",_xlfn.PERCENTRANK.EXC(H$8:H$124,H126,2),"")</f>
        <v>0</v>
      </c>
      <c r="K126" s="76">
        <v>2.95</v>
      </c>
      <c r="L126" s="76">
        <f t="shared" ref="L126:L131" si="50">+IF(K126&lt;&gt;"",(K$127-K126)*100/(K$127-K$126),"")</f>
        <v>100</v>
      </c>
      <c r="M126" s="76">
        <f t="shared" ref="M126:M131" si="51">+IF(K126&lt;&gt;"",1-_xlfn.PERCENTRANK.EXC(K$8:K$124,K126,2),"")</f>
        <v>1</v>
      </c>
      <c r="N126" s="76">
        <v>6.66</v>
      </c>
      <c r="O126" s="76">
        <f t="shared" ref="O126:O131" si="52">+IF(N126&lt;&gt;"",(N126-N$126)*100/(N$127-N$126),"")</f>
        <v>0</v>
      </c>
      <c r="P126" s="76" t="str">
        <f t="shared" ref="P126:P131" si="53">+IF(AND(O126&lt;&gt;"",O126&gt;=P$6),"Nula",IF(AND(O126&lt;&gt;"",O126&lt;P$6,O126&gt;P$6-(_xlfn.STDEV.S(O$8:O$124)/2)),"Baja",IF(AND(O126&lt;&gt;"",O126&lt;P$6-(_xlfn.STDEV.S(O$8:O$124)/2),O126&gt;P$6-(_xlfn.STDEV.S(O$8:O$124))),"Media",IF(AND(O126&lt;&gt;"",O126&lt;P$6-(_xlfn.STDEV.S(O$8:O$124))),"Alta",""))))</f>
        <v>Alta</v>
      </c>
      <c r="Q126" s="87">
        <v>0.79</v>
      </c>
      <c r="R126" s="76">
        <f t="shared" ref="R126:R131" si="54">+IF(Q126&lt;&gt;"",(Q$127-Q126)*100/(Q$127-Q$126),"")</f>
        <v>100</v>
      </c>
      <c r="S126" s="76" t="str">
        <f t="shared" ref="S126:S132" si="55">+IF(AND(R126&lt;&gt;"",R126&gt;=S$6),"Nula",IF(AND(R126&lt;&gt;"",R126&lt;S$6,R126&gt;S$6-(_xlfn.STDEV.S(R$8:R$124)/2)),"Baja",IF(AND(R126&lt;&gt;"",R126&lt;S$6-(_xlfn.STDEV.S(R$8:R$124)/2),R126&gt;S$6-(_xlfn.STDEV.S(R$8:R$124))),"Media",IF(AND(R126&lt;&gt;"",R126&lt;S$6-(_xlfn.STDEV.S(R$8:R$124))),"Alta",""))))</f>
        <v>Nula</v>
      </c>
      <c r="T126" s="122">
        <f>MIN($T$8:$T$124)</f>
        <v>53</v>
      </c>
      <c r="U126" s="76">
        <f t="shared" ref="U126:U131" si="56">+IF(T126&lt;&gt;"",(T$127-T126)*100/(T$127-T$126),"")</f>
        <v>100</v>
      </c>
      <c r="V126" s="76">
        <f t="shared" ref="V126:V131" si="57">+IF(T126&lt;&gt;"",1-_xlfn.PERCENTRANK.EXC(T$8:T$124,T126,2),"")</f>
        <v>1</v>
      </c>
      <c r="W126" s="87">
        <v>0.79</v>
      </c>
      <c r="X126" s="76">
        <f t="shared" ref="X126:X131" si="58">+IF(W126&lt;&gt;"",(W$127-W126)*100/(W$127-W$126),"")</f>
        <v>99.999999999999986</v>
      </c>
      <c r="Y126" s="76">
        <f t="shared" ref="Y126:Y131" si="59">+IF(W126&lt;&gt;"",1-_xlfn.PERCENTRANK.EXC(W$8:W$124,W126,2),"")</f>
        <v>1</v>
      </c>
      <c r="Z126" s="104">
        <v>0.46</v>
      </c>
      <c r="AA126" s="76">
        <f t="shared" ref="AA126:AA131" si="60">+IF(Z126&lt;&gt;"",(Z$127-Z126)*100/(Z$127-Z$126),"")</f>
        <v>100</v>
      </c>
      <c r="AB126" s="76">
        <f t="shared" ref="AB126:AB131" si="61">+IF(Z126&lt;&gt;"",1-_xlfn.PERCENTRANK.EXC(Z$8:Z$124,Z126,2),"")</f>
        <v>1</v>
      </c>
      <c r="AC126" s="128">
        <f>MIN([12]IS_36_I!$I$3:$I$119)</f>
        <v>0.03</v>
      </c>
      <c r="AD126" s="76">
        <f>+IF(AC126&lt;&gt;"",(AC$127-AC126)*100/(AC$127-AC$126),"")</f>
        <v>100</v>
      </c>
      <c r="AE126" s="76">
        <f t="shared" ref="AE126:AE131" si="62">+IF(AC126&lt;&gt;"",1-_xlfn.PERCENTRANK.EXC(AC$8:AC$124,AC126,2),"")</f>
        <v>1</v>
      </c>
      <c r="AF126" s="128">
        <f>MIN([12]IS_37_I!$I$3:$I$119)</f>
        <v>2.84</v>
      </c>
      <c r="AG126" s="76">
        <f t="shared" ref="AG126:AG131" si="63">+IF(AF126&lt;&gt;"",(AF$127-AF126)*100/(AF$127-AF$126),"")</f>
        <v>99.999999999999986</v>
      </c>
      <c r="AH126" s="76">
        <f t="shared" ref="AH126:AH131" si="64">+IF(AF126&lt;&gt;"",1-_xlfn.PERCENTRANK.EXC(AF$8:AF$124,AF126,2),"")</f>
        <v>1</v>
      </c>
      <c r="AI126" s="76">
        <v>0</v>
      </c>
      <c r="AJ126" s="76">
        <f t="shared" ref="AJ126:AJ131" si="65">+IF(AI126&lt;&gt;"",(AI126-AI$126)*100/(AI$127-AI$126),"")</f>
        <v>0</v>
      </c>
      <c r="AK126" s="76" t="str">
        <f>+IF(AND(AJ126&lt;&gt;"",AJ126&gt;=AK$6),"Nula",IF(AND(AJ126&lt;&gt;"",AJ126&lt;AK$6,AJ126&gt;AK$6-(_xlfn.STDEV.S(AJ$8:AJ$124)/2)),"Baja",IF(AND(AJ126&lt;&gt;"",AJ126&lt;AK$6-(_xlfn.STDEV.S(AJ$8:AJ$124)/2),AJ126&gt;AK$6-(_xlfn.STDEV.S(AJ$8:AJ$124))),"Media",IF(AND(AJ126&lt;&gt;"",AJ126&lt;AK$6-(_xlfn.STDEV.S(AJ$8:AJ$124))),"Alta",""))))</f>
        <v>Alta</v>
      </c>
      <c r="AL126" s="76">
        <f>MIN(AL8:AL124)</f>
        <v>11.1</v>
      </c>
      <c r="AM126" s="76">
        <f t="shared" ref="AM126:AM130" si="66">+IF(AL126&lt;&gt;"",(AL$127-AL126)*100/(AL$127-AL$126),"")</f>
        <v>100</v>
      </c>
      <c r="AN126" s="76">
        <f>+IF(AL126&lt;&gt;"",1-_xlfn.PERCENTRANK.EXC(AL8:AL124,AL126,2),"")</f>
        <v>0.99</v>
      </c>
      <c r="AO126" s="87">
        <v>4.8463630576934209E-2</v>
      </c>
      <c r="AP126" s="76">
        <f t="shared" ref="AP126:AP131" si="67">+IF(AO126&lt;&gt;"",(AO$127-AO126)*100/(AO$127-AO$126),"")</f>
        <v>100</v>
      </c>
      <c r="AQ126" s="76">
        <f t="shared" ref="AQ126:AQ131" si="68">+IF(AO126&lt;&gt;"",1-_xlfn.PERCENTRANK.EXC(AO$8:AO$124,AO126,2),"")</f>
        <v>1</v>
      </c>
    </row>
    <row r="127" spans="1:43" x14ac:dyDescent="0.2">
      <c r="C127" s="84"/>
      <c r="D127" s="84"/>
      <c r="E127" s="85"/>
      <c r="F127" s="43"/>
      <c r="G127" s="90" t="s">
        <v>225</v>
      </c>
      <c r="H127" s="96">
        <f>MAX(H8:H124)</f>
        <v>995.57</v>
      </c>
      <c r="I127" s="76">
        <f t="shared" si="48"/>
        <v>100</v>
      </c>
      <c r="J127" s="76">
        <f t="shared" si="49"/>
        <v>0.99</v>
      </c>
      <c r="K127" s="76">
        <v>75.489999999999995</v>
      </c>
      <c r="L127" s="76">
        <f t="shared" si="50"/>
        <v>0</v>
      </c>
      <c r="M127" s="76">
        <f t="shared" si="51"/>
        <v>1.0000000000000009E-2</v>
      </c>
      <c r="N127" s="76">
        <v>79.680000000000007</v>
      </c>
      <c r="O127" s="76">
        <f t="shared" si="52"/>
        <v>100</v>
      </c>
      <c r="P127" s="76" t="str">
        <f t="shared" si="53"/>
        <v>Alta</v>
      </c>
      <c r="Q127" s="87">
        <v>36.57</v>
      </c>
      <c r="R127" s="76">
        <f t="shared" si="54"/>
        <v>0</v>
      </c>
      <c r="S127" s="76" t="str">
        <f t="shared" si="55"/>
        <v>Alta</v>
      </c>
      <c r="T127" s="122">
        <f>MAX($T$8:$T$124)</f>
        <v>14405</v>
      </c>
      <c r="U127" s="76">
        <f t="shared" si="56"/>
        <v>0</v>
      </c>
      <c r="V127" s="76">
        <f t="shared" si="57"/>
        <v>1.0000000000000009E-2</v>
      </c>
      <c r="W127" s="87">
        <v>15.32</v>
      </c>
      <c r="X127" s="76">
        <f t="shared" si="58"/>
        <v>0</v>
      </c>
      <c r="Y127" s="76">
        <f t="shared" si="59"/>
        <v>1.0000000000000009E-2</v>
      </c>
      <c r="Z127" s="104">
        <v>4.83</v>
      </c>
      <c r="AA127" s="76">
        <f t="shared" si="60"/>
        <v>0</v>
      </c>
      <c r="AB127" s="76">
        <f t="shared" si="61"/>
        <v>1.0000000000000009E-2</v>
      </c>
      <c r="AC127" s="128">
        <f>MAX([12]IS_36_I!$I$3:$I$119)</f>
        <v>27.18</v>
      </c>
      <c r="AD127" s="76">
        <f t="shared" ref="AD127:AD131" si="69">+IF(AC127&lt;&gt;"",(AC$127-AC127)*100/(AC$127-AC$126),"")</f>
        <v>0</v>
      </c>
      <c r="AE127" s="76">
        <f t="shared" si="62"/>
        <v>1.0000000000000009E-2</v>
      </c>
      <c r="AF127" s="128">
        <f>MAX([12]IS_37_I!$I$3:$I$119)</f>
        <v>44.71</v>
      </c>
      <c r="AG127" s="76">
        <f t="shared" si="63"/>
        <v>0</v>
      </c>
      <c r="AH127" s="76">
        <f t="shared" si="64"/>
        <v>1.0000000000000009E-2</v>
      </c>
      <c r="AI127" s="76">
        <v>93.75</v>
      </c>
      <c r="AJ127" s="76">
        <f t="shared" si="65"/>
        <v>100</v>
      </c>
      <c r="AK127" s="76" t="str">
        <f>+IF(AND(AJ127&lt;&gt;"",AJ127&gt;=AK$6),"Nula",IF(AND(AJ127&lt;&gt;"",AJ127&lt;AK$6,AJ127&gt;AK$6-(_xlfn.STDEV.S(AJ$8:AJ$124)/2)),"Baja",IF(AND(AJ127&lt;&gt;"",AJ127&lt;AK$6-(_xlfn.STDEV.S(AJ$8:AJ$124)/2),AJ127&gt;AK$6-(_xlfn.STDEV.S(AJ$8:AJ$124))),"Media",IF(AND(AJ127&lt;&gt;"",AJ127&lt;AK$6-(_xlfn.STDEV.S(AJ$8:AJ$124))),"Alta",""))))</f>
        <v>Baja</v>
      </c>
      <c r="AL127" s="96">
        <f>MAX(AL8:AL124)</f>
        <v>65.959999999999994</v>
      </c>
      <c r="AM127" s="76">
        <f t="shared" si="66"/>
        <v>0</v>
      </c>
      <c r="AN127" s="76" t="str">
        <f t="shared" ref="AN127:AN132" si="70">+IF(AND(AM127&lt;&gt;"",AM127&gt;=AN$6),"Nula",IF(AND(AM127&lt;&gt;"",AM127&lt;AN$6,AM127&gt;AN$6-(_xlfn.STDEV.S(AM$8:AM$124)/2)),"Baja",IF(AND(AM127&lt;&gt;"",AM127&lt;AN$6-(_xlfn.STDEV.S(AM$8:AM$124)/2),AM127&gt;AN$6-(_xlfn.STDEV.S(AM$8:AM$124))),"Media",IF(AND(AM127&lt;&gt;"",AM127&lt;AN$6-(_xlfn.STDEV.S(AM$8:AM$124))),"Alta",""))))</f>
        <v>Nula</v>
      </c>
      <c r="AO127" s="87">
        <v>4.9637635092180545</v>
      </c>
      <c r="AP127" s="76">
        <f t="shared" si="67"/>
        <v>0</v>
      </c>
      <c r="AQ127" s="76">
        <f t="shared" si="68"/>
        <v>1.0000000000000009E-2</v>
      </c>
    </row>
    <row r="128" spans="1:43" x14ac:dyDescent="0.2">
      <c r="C128" s="84"/>
      <c r="D128" s="84"/>
      <c r="E128" s="85"/>
      <c r="F128" s="43"/>
      <c r="G128" s="86" t="s">
        <v>226</v>
      </c>
      <c r="H128" s="76">
        <f>AVERAGE(H8:H124)</f>
        <v>495.26333333333338</v>
      </c>
      <c r="I128" s="76">
        <f t="shared" si="48"/>
        <v>47.68527232295348</v>
      </c>
      <c r="J128" s="76">
        <f t="shared" si="49"/>
        <v>0.47</v>
      </c>
      <c r="K128" s="76">
        <v>11.58</v>
      </c>
      <c r="L128" s="76">
        <f t="shared" si="50"/>
        <v>88.103115522470375</v>
      </c>
      <c r="M128" s="76">
        <f t="shared" si="51"/>
        <v>0.37</v>
      </c>
      <c r="N128" s="76">
        <v>39.28</v>
      </c>
      <c r="O128" s="76">
        <f t="shared" si="52"/>
        <v>44.672692413037524</v>
      </c>
      <c r="P128" s="76" t="str">
        <f t="shared" si="53"/>
        <v>Alta</v>
      </c>
      <c r="Q128" s="87">
        <v>14.82</v>
      </c>
      <c r="R128" s="76">
        <f t="shared" si="54"/>
        <v>60.788149804359975</v>
      </c>
      <c r="S128" s="76" t="str">
        <f t="shared" si="55"/>
        <v>Media</v>
      </c>
      <c r="T128" s="122">
        <f>AVERAGE($T$8:$T$124)</f>
        <v>2459.3760683760684</v>
      </c>
      <c r="U128" s="76">
        <f t="shared" si="56"/>
        <v>83.233165632831188</v>
      </c>
      <c r="V128" s="76">
        <f t="shared" si="57"/>
        <v>0.37</v>
      </c>
      <c r="W128" s="87">
        <v>7.34</v>
      </c>
      <c r="X128" s="76">
        <f t="shared" si="58"/>
        <v>54.920853406744662</v>
      </c>
      <c r="Y128" s="76">
        <f t="shared" si="59"/>
        <v>0.43999999999999995</v>
      </c>
      <c r="Z128" s="104">
        <v>1.84</v>
      </c>
      <c r="AA128" s="76">
        <f t="shared" si="60"/>
        <v>68.421052631578945</v>
      </c>
      <c r="AB128" s="76">
        <f t="shared" si="61"/>
        <v>0.38</v>
      </c>
      <c r="AC128" s="128">
        <f>AVERAGE([12]IS_36_I!$I$3:$I$119)</f>
        <v>10.754102564102567</v>
      </c>
      <c r="AD128" s="76">
        <f t="shared" si="69"/>
        <v>60.500543041979498</v>
      </c>
      <c r="AE128" s="76">
        <f t="shared" si="62"/>
        <v>0.43999999999999995</v>
      </c>
      <c r="AF128" s="128">
        <f>AVERAGE([12]IS_37_I!$I$3:$I$119)</f>
        <v>20.614700854700857</v>
      </c>
      <c r="AG128" s="76">
        <f t="shared" si="63"/>
        <v>57.547884273463438</v>
      </c>
      <c r="AH128" s="76">
        <f t="shared" si="64"/>
        <v>0.48</v>
      </c>
      <c r="AI128" s="76">
        <v>47.89</v>
      </c>
      <c r="AJ128" s="76">
        <f t="shared" si="65"/>
        <v>51.082666666666668</v>
      </c>
      <c r="AK128" s="76" t="str">
        <f t="shared" ref="AK128:AK132" si="71">+IF(AND(AJ128&lt;&gt;"",AJ128&gt;=AK$6),"Nula",IF(AND(AJ128&lt;&gt;"",AJ128&lt;AK$6,AJ128&gt;AK$6-(_xlfn.STDEV.S(AJ$8:AJ$124)/2)),"Baja",IF(AND(AJ128&lt;&gt;"",AJ128&lt;AK$6-(_xlfn.STDEV.S(AJ$8:AJ$124)/2),AJ128&gt;AK$6-(_xlfn.STDEV.S(AJ$8:AJ$124))),"Media",IF(AND(AJ128&lt;&gt;"",AJ128&lt;AK$6-(_xlfn.STDEV.S(AJ$8:AJ$124))),"Alta",""))))</f>
        <v>Alta</v>
      </c>
      <c r="AL128" s="76">
        <f>AVERAGE(AL8:AL124)</f>
        <v>34.983239436619726</v>
      </c>
      <c r="AM128" s="76">
        <f t="shared" si="66"/>
        <v>56.465112219067208</v>
      </c>
      <c r="AN128" s="76" t="str">
        <f t="shared" si="70"/>
        <v>Nula</v>
      </c>
      <c r="AO128" s="87">
        <v>0.74862657892261686</v>
      </c>
      <c r="AP128" s="76">
        <f t="shared" si="67"/>
        <v>85.75543780374089</v>
      </c>
      <c r="AQ128" s="76">
        <f t="shared" si="68"/>
        <v>0.27</v>
      </c>
    </row>
    <row r="129" spans="3:43" x14ac:dyDescent="0.2">
      <c r="C129" s="84"/>
      <c r="D129" s="84"/>
      <c r="E129" s="85"/>
      <c r="F129" s="43"/>
      <c r="G129" s="86" t="s">
        <v>227</v>
      </c>
      <c r="H129" s="76">
        <f>PERCENTILE(H8:H124,0.25)</f>
        <v>318.31</v>
      </c>
      <c r="I129" s="76">
        <f t="shared" si="48"/>
        <v>29.182090051655269</v>
      </c>
      <c r="J129" s="76">
        <f t="shared" si="49"/>
        <v>0.25</v>
      </c>
      <c r="K129" s="76">
        <v>6.53</v>
      </c>
      <c r="L129" s="76">
        <f t="shared" si="50"/>
        <v>95.064791838985386</v>
      </c>
      <c r="M129" s="76">
        <f t="shared" si="51"/>
        <v>0.75</v>
      </c>
      <c r="N129" s="76">
        <v>28.12</v>
      </c>
      <c r="O129" s="76">
        <f t="shared" si="52"/>
        <v>29.389208436044914</v>
      </c>
      <c r="P129" s="76" t="str">
        <f t="shared" si="53"/>
        <v>Alta</v>
      </c>
      <c r="Q129" s="87">
        <v>11.3</v>
      </c>
      <c r="R129" s="76">
        <f t="shared" si="54"/>
        <v>70.626048071548354</v>
      </c>
      <c r="S129" s="76" t="str">
        <f t="shared" si="55"/>
        <v>Baja</v>
      </c>
      <c r="T129" s="122">
        <f>PERCENTILE($T$8:$T$124,0.25)</f>
        <v>619</v>
      </c>
      <c r="U129" s="76">
        <f t="shared" si="56"/>
        <v>96.056298773690074</v>
      </c>
      <c r="V129" s="76">
        <f t="shared" si="57"/>
        <v>0.75</v>
      </c>
      <c r="W129" s="87">
        <v>5.87</v>
      </c>
      <c r="X129" s="76">
        <f t="shared" si="58"/>
        <v>65.037852718513406</v>
      </c>
      <c r="Y129" s="76">
        <f t="shared" si="59"/>
        <v>0.75</v>
      </c>
      <c r="Z129" s="104">
        <v>1.06</v>
      </c>
      <c r="AA129" s="76">
        <f t="shared" si="60"/>
        <v>86.270022883295198</v>
      </c>
      <c r="AB129" s="76">
        <f t="shared" si="61"/>
        <v>0.76</v>
      </c>
      <c r="AC129" s="128">
        <f>PERCENTILE([12]IS_36_I!$I$3:$I$119,0.25)</f>
        <v>6.11</v>
      </c>
      <c r="AD129" s="76">
        <f t="shared" si="69"/>
        <v>77.605893186003684</v>
      </c>
      <c r="AE129" s="76">
        <f t="shared" si="62"/>
        <v>0.75</v>
      </c>
      <c r="AF129" s="128">
        <f>PERCENTILE([12]IS_37_I!$I$3:$I$119,0.25)</f>
        <v>16.690000000000001</v>
      </c>
      <c r="AG129" s="76">
        <f t="shared" si="63"/>
        <v>66.92142345354668</v>
      </c>
      <c r="AH129" s="76">
        <f t="shared" si="64"/>
        <v>0.75</v>
      </c>
      <c r="AI129" s="76">
        <v>32.049999999999997</v>
      </c>
      <c r="AJ129" s="76">
        <f t="shared" si="65"/>
        <v>34.18666666666666</v>
      </c>
      <c r="AK129" s="76" t="str">
        <f t="shared" si="71"/>
        <v>Alta</v>
      </c>
      <c r="AL129" s="76">
        <f>PERCENTILE(AL8:AL124,0.25)</f>
        <v>24.490000000000002</v>
      </c>
      <c r="AM129" s="76">
        <f>+IF(AL129&lt;&gt;"",(AL$127-AL129)*100/(AL$127-AL$126),"")</f>
        <v>75.592417061611371</v>
      </c>
      <c r="AN129" s="76" t="str">
        <f t="shared" si="70"/>
        <v>Nula</v>
      </c>
      <c r="AO129" s="87">
        <v>0.23526446246271479</v>
      </c>
      <c r="AP129" s="76">
        <f t="shared" si="67"/>
        <v>96.199604571482965</v>
      </c>
      <c r="AQ129" s="76">
        <f t="shared" si="68"/>
        <v>0.75</v>
      </c>
    </row>
    <row r="130" spans="3:43" x14ac:dyDescent="0.2">
      <c r="C130" s="84"/>
      <c r="D130" s="84"/>
      <c r="E130" s="85"/>
      <c r="F130" s="43"/>
      <c r="G130" s="86" t="s">
        <v>228</v>
      </c>
      <c r="H130" s="76">
        <f>PERCENTILE(H8:H124,0.5)</f>
        <v>514.54999999999995</v>
      </c>
      <c r="I130" s="76">
        <f t="shared" si="48"/>
        <v>49.701988832423609</v>
      </c>
      <c r="J130" s="76">
        <f t="shared" si="49"/>
        <v>0.5</v>
      </c>
      <c r="K130" s="76">
        <v>9.68</v>
      </c>
      <c r="L130" s="76">
        <f t="shared" si="50"/>
        <v>90.7223600771988</v>
      </c>
      <c r="M130" s="76">
        <f t="shared" si="51"/>
        <v>0.51</v>
      </c>
      <c r="N130" s="76">
        <v>40.11</v>
      </c>
      <c r="O130" s="76">
        <f t="shared" si="52"/>
        <v>45.809367296631059</v>
      </c>
      <c r="P130" s="76" t="str">
        <f t="shared" si="53"/>
        <v>Alta</v>
      </c>
      <c r="Q130" s="87">
        <v>14.08</v>
      </c>
      <c r="R130" s="76">
        <f t="shared" si="54"/>
        <v>62.856344326439348</v>
      </c>
      <c r="S130" s="76" t="str">
        <f t="shared" si="55"/>
        <v>Media</v>
      </c>
      <c r="T130" s="122">
        <f>PERCENTILE($T$8:$T$124,0.5)</f>
        <v>1519</v>
      </c>
      <c r="U130" s="76">
        <f t="shared" si="56"/>
        <v>89.785395763656638</v>
      </c>
      <c r="V130" s="76">
        <f t="shared" si="57"/>
        <v>0.5</v>
      </c>
      <c r="W130" s="87">
        <v>7.05</v>
      </c>
      <c r="X130" s="76">
        <f t="shared" si="58"/>
        <v>56.916724019270468</v>
      </c>
      <c r="Y130" s="76">
        <f t="shared" si="59"/>
        <v>0.5</v>
      </c>
      <c r="Z130" s="104">
        <v>1.49</v>
      </c>
      <c r="AA130" s="76">
        <f t="shared" si="60"/>
        <v>76.430205949656752</v>
      </c>
      <c r="AB130" s="76">
        <f t="shared" si="61"/>
        <v>0.51</v>
      </c>
      <c r="AC130" s="128">
        <f>PERCENTILE([12]IS_36_I!$I$3:$I$119,0.5)</f>
        <v>10.17</v>
      </c>
      <c r="AD130" s="76">
        <f t="shared" si="69"/>
        <v>62.651933701657455</v>
      </c>
      <c r="AE130" s="76">
        <f t="shared" si="62"/>
        <v>0.5</v>
      </c>
      <c r="AF130" s="128">
        <f>PERCENTILE([12]IS_37_I!$I$3:$I$119,0.5)</f>
        <v>20.27</v>
      </c>
      <c r="AG130" s="76">
        <f t="shared" si="63"/>
        <v>58.37114879388583</v>
      </c>
      <c r="AH130" s="76">
        <f t="shared" si="64"/>
        <v>0.5</v>
      </c>
      <c r="AI130" s="76">
        <v>50</v>
      </c>
      <c r="AJ130" s="76">
        <f t="shared" si="65"/>
        <v>53.333333333333336</v>
      </c>
      <c r="AK130" s="76" t="str">
        <f t="shared" si="71"/>
        <v>Alta</v>
      </c>
      <c r="AL130" s="76">
        <f>PERCENTILE(AL8:AL124,0.5)</f>
        <v>33.94</v>
      </c>
      <c r="AM130" s="76">
        <f t="shared" si="66"/>
        <v>58.366751731680644</v>
      </c>
      <c r="AN130" s="76" t="str">
        <f t="shared" si="70"/>
        <v>Nula</v>
      </c>
      <c r="AO130" s="87">
        <v>0.44255229685693265</v>
      </c>
      <c r="AP130" s="76">
        <f t="shared" si="67"/>
        <v>91.982408479440579</v>
      </c>
      <c r="AQ130" s="76">
        <f t="shared" si="68"/>
        <v>0.5</v>
      </c>
    </row>
    <row r="131" spans="3:43" x14ac:dyDescent="0.2">
      <c r="C131" s="84"/>
      <c r="D131" s="84"/>
      <c r="E131" s="85"/>
      <c r="F131" s="43"/>
      <c r="G131" s="86" t="s">
        <v>229</v>
      </c>
      <c r="H131" s="76">
        <f>PERCENTILE(H8:H124,0.75)</f>
        <v>674.29</v>
      </c>
      <c r="I131" s="76">
        <f t="shared" si="48"/>
        <v>66.405253361775095</v>
      </c>
      <c r="J131" s="76">
        <f t="shared" si="49"/>
        <v>0.74</v>
      </c>
      <c r="K131" s="76">
        <v>12.47</v>
      </c>
      <c r="L131" s="76">
        <f t="shared" si="50"/>
        <v>86.876206231044947</v>
      </c>
      <c r="M131" s="76">
        <f t="shared" si="51"/>
        <v>0.27</v>
      </c>
      <c r="N131" s="76">
        <v>49.9</v>
      </c>
      <c r="O131" s="76">
        <f t="shared" si="52"/>
        <v>59.216652971788527</v>
      </c>
      <c r="P131" s="76" t="str">
        <f t="shared" si="53"/>
        <v>Alta</v>
      </c>
      <c r="Q131" s="87">
        <v>18.22</v>
      </c>
      <c r="R131" s="76">
        <f t="shared" si="54"/>
        <v>51.285634432643938</v>
      </c>
      <c r="S131" s="76" t="str">
        <f t="shared" si="55"/>
        <v>Alta</v>
      </c>
      <c r="T131" s="122">
        <f>PERCENTILE($T$8:$T$124,0.75)</f>
        <v>3497</v>
      </c>
      <c r="U131" s="76">
        <f t="shared" si="56"/>
        <v>76.003344481605353</v>
      </c>
      <c r="V131" s="76">
        <f t="shared" si="57"/>
        <v>0.26</v>
      </c>
      <c r="W131" s="87">
        <v>8.6</v>
      </c>
      <c r="X131" s="76">
        <f t="shared" si="58"/>
        <v>46.249139710942885</v>
      </c>
      <c r="Y131" s="76">
        <f t="shared" si="59"/>
        <v>0.26</v>
      </c>
      <c r="Z131" s="104">
        <v>2.34</v>
      </c>
      <c r="AA131" s="76">
        <f t="shared" si="60"/>
        <v>56.979405034324948</v>
      </c>
      <c r="AB131" s="76">
        <f t="shared" si="61"/>
        <v>0.27</v>
      </c>
      <c r="AC131" s="128">
        <f>PERCENTILE([12]IS_36_I!$I$3:$I$119,0.75)</f>
        <v>14.44</v>
      </c>
      <c r="AD131" s="76">
        <f t="shared" si="69"/>
        <v>46.92449355432781</v>
      </c>
      <c r="AE131" s="76">
        <f t="shared" si="62"/>
        <v>0.26</v>
      </c>
      <c r="AF131" s="128">
        <f>PERCENTILE([12]IS_37_I!$I$3:$I$119,0.75)</f>
        <v>24.3</v>
      </c>
      <c r="AG131" s="76">
        <f t="shared" si="63"/>
        <v>48.74611893957487</v>
      </c>
      <c r="AH131" s="76">
        <f t="shared" si="64"/>
        <v>0.26</v>
      </c>
      <c r="AI131" s="76">
        <v>62.4</v>
      </c>
      <c r="AJ131" s="76">
        <f t="shared" si="65"/>
        <v>66.56</v>
      </c>
      <c r="AK131" s="76" t="str">
        <f t="shared" si="71"/>
        <v>Alta</v>
      </c>
      <c r="AL131" s="76">
        <f>PERCENTILE(AL8:AL124,0.75)</f>
        <v>42.954999999999998</v>
      </c>
      <c r="AM131" s="76">
        <f>+IF(AL131&lt;&gt;"",(AL$127-AL131)*100/(AL$127-AL$126),"")</f>
        <v>41.93401385344513</v>
      </c>
      <c r="AN131" s="76" t="str">
        <f t="shared" si="70"/>
        <v>Nula</v>
      </c>
      <c r="AO131" s="87">
        <v>0.86595977710111094</v>
      </c>
      <c r="AP131" s="76">
        <f t="shared" si="67"/>
        <v>83.368336282461357</v>
      </c>
      <c r="AQ131" s="76">
        <f t="shared" si="68"/>
        <v>0.26</v>
      </c>
    </row>
    <row r="132" spans="3:43" x14ac:dyDescent="0.2">
      <c r="G132" s="86" t="s">
        <v>230</v>
      </c>
      <c r="H132" s="76">
        <f>STDEV(H8:H124)</f>
        <v>231.67596174770514</v>
      </c>
      <c r="I132" s="76"/>
      <c r="J132" s="76"/>
      <c r="K132" s="76">
        <v>8.66</v>
      </c>
      <c r="L132" s="76"/>
      <c r="M132" s="76"/>
      <c r="N132" s="76">
        <v>16.14</v>
      </c>
      <c r="O132" s="76"/>
      <c r="P132" s="76" t="str">
        <f>+IF(AND(O132&lt;&gt;"",O132&gt;=P$6),"Nula",IF(AND(O132&lt;&gt;"",O132&lt;P$6,O132&gt;P$6-(_xlfn.STDEV.S(O$8:O$124)/2)),"Baja",IF(AND(O132&lt;&gt;"",O132&lt;P$6-(_xlfn.STDEV.S(O$8:O$124)/2),O132&gt;P$6-(_xlfn.STDEV.S(O$8:O$124))),"Media",IF(AND(O132&lt;&gt;"",O132&lt;P$6-(_xlfn.STDEV.S(O$8:O$124))),"Alta",""))))</f>
        <v/>
      </c>
      <c r="Q132" s="87">
        <v>5.89</v>
      </c>
      <c r="R132" s="76"/>
      <c r="S132" s="76" t="str">
        <f t="shared" si="55"/>
        <v/>
      </c>
      <c r="T132" s="122">
        <f>STDEV($T$8:$T$124)</f>
        <v>2549.730938227282</v>
      </c>
      <c r="U132" s="76"/>
      <c r="V132" s="76"/>
      <c r="W132" s="87">
        <v>2.5499999999999998</v>
      </c>
      <c r="X132" s="76"/>
      <c r="Y132" s="76"/>
      <c r="Z132" s="104">
        <v>1.0900000000000001</v>
      </c>
      <c r="AA132" s="76"/>
      <c r="AB132" s="76"/>
      <c r="AC132" s="128">
        <f>STDEV([12]IS_36_I!$I$3:$I$119)</f>
        <v>5.5560344879031449</v>
      </c>
      <c r="AD132" s="76"/>
      <c r="AE132" s="76"/>
      <c r="AF132" s="128">
        <f>STDEV([12]IS_37_I!$I$3:$I$119)</f>
        <v>7.0010089879528179</v>
      </c>
      <c r="AG132" s="76"/>
      <c r="AH132" s="76"/>
      <c r="AI132" s="76">
        <v>20.65</v>
      </c>
      <c r="AJ132" s="76"/>
      <c r="AK132" s="76" t="str">
        <f t="shared" si="71"/>
        <v/>
      </c>
      <c r="AL132" s="76">
        <f>STDEV(AL8:AL124)</f>
        <v>11.747310424658028</v>
      </c>
      <c r="AM132" s="76"/>
      <c r="AN132" s="76" t="str">
        <f t="shared" si="70"/>
        <v/>
      </c>
      <c r="AO132" s="87">
        <v>0.90479597979004844</v>
      </c>
      <c r="AP132" s="76"/>
      <c r="AQ132" s="76"/>
    </row>
    <row r="134" spans="3:43" x14ac:dyDescent="0.2">
      <c r="O134" s="9"/>
      <c r="P134" s="9"/>
      <c r="R134" s="9"/>
      <c r="S134" s="9"/>
      <c r="AJ134" s="9"/>
      <c r="AK134" s="9"/>
      <c r="AM134" s="9"/>
      <c r="AN134" s="9"/>
    </row>
    <row r="135" spans="3:43" x14ac:dyDescent="0.2">
      <c r="O135" s="9"/>
      <c r="P135" s="9"/>
      <c r="R135" s="9"/>
      <c r="S135" s="9"/>
      <c r="AJ135" s="9"/>
      <c r="AK135" s="9"/>
      <c r="AM135" s="9"/>
      <c r="AN135" s="9"/>
    </row>
    <row r="136" spans="3:43" x14ac:dyDescent="0.2">
      <c r="O136" s="9"/>
      <c r="P136" s="9"/>
      <c r="R136" s="9"/>
      <c r="S136" s="9"/>
      <c r="AJ136" s="9"/>
      <c r="AK136" s="9"/>
      <c r="AM136" s="9"/>
      <c r="AN136" s="9"/>
    </row>
    <row r="137" spans="3:43" x14ac:dyDescent="0.2">
      <c r="O137" s="9"/>
      <c r="P137" s="9"/>
      <c r="R137" s="9"/>
      <c r="S137" s="9"/>
      <c r="AJ137" s="9"/>
      <c r="AK137" s="9"/>
      <c r="AM137" s="9"/>
      <c r="AN137" s="9"/>
    </row>
  </sheetData>
  <mergeCells count="57">
    <mergeCell ref="H1:J1"/>
    <mergeCell ref="K1:M1"/>
    <mergeCell ref="N1:P1"/>
    <mergeCell ref="T1:AB1"/>
    <mergeCell ref="AI2:AK2"/>
    <mergeCell ref="AF2:AH2"/>
    <mergeCell ref="Q1:S1"/>
    <mergeCell ref="AI1:AN1"/>
    <mergeCell ref="AC1:AH1"/>
    <mergeCell ref="AI3:AK3"/>
    <mergeCell ref="B1:F1"/>
    <mergeCell ref="T5:V5"/>
    <mergeCell ref="W5:Y5"/>
    <mergeCell ref="Z5:AB5"/>
    <mergeCell ref="AC5:AE5"/>
    <mergeCell ref="H5:J5"/>
    <mergeCell ref="K5:M5"/>
    <mergeCell ref="N5:P5"/>
    <mergeCell ref="Q5:S5"/>
    <mergeCell ref="N3:P3"/>
    <mergeCell ref="Q3:S3"/>
    <mergeCell ref="N2:P2"/>
    <mergeCell ref="Q2:S2"/>
    <mergeCell ref="Z2:AB2"/>
    <mergeCell ref="AC2:AE2"/>
    <mergeCell ref="AO4:AQ4"/>
    <mergeCell ref="AL5:AN5"/>
    <mergeCell ref="AO5:AQ5"/>
    <mergeCell ref="AI5:AK5"/>
    <mergeCell ref="W4:Y4"/>
    <mergeCell ref="Z4:AB4"/>
    <mergeCell ref="AC4:AE4"/>
    <mergeCell ref="AF4:AH4"/>
    <mergeCell ref="AF5:AH5"/>
    <mergeCell ref="AI4:AK4"/>
    <mergeCell ref="AL4:AN4"/>
    <mergeCell ref="H4:J4"/>
    <mergeCell ref="K4:M4"/>
    <mergeCell ref="N4:P4"/>
    <mergeCell ref="Q4:S4"/>
    <mergeCell ref="T4:V4"/>
    <mergeCell ref="AO1:AQ1"/>
    <mergeCell ref="T3:V3"/>
    <mergeCell ref="H3:J3"/>
    <mergeCell ref="K3:M3"/>
    <mergeCell ref="H2:J2"/>
    <mergeCell ref="K2:M2"/>
    <mergeCell ref="AO2:AQ2"/>
    <mergeCell ref="T2:V2"/>
    <mergeCell ref="W2:Y2"/>
    <mergeCell ref="AF3:AH3"/>
    <mergeCell ref="AL3:AN3"/>
    <mergeCell ref="AL2:AN2"/>
    <mergeCell ref="W3:Y3"/>
    <mergeCell ref="Z3:AB3"/>
    <mergeCell ref="AC3:AE3"/>
    <mergeCell ref="AO3:AQ3"/>
  </mergeCells>
  <conditionalFormatting sqref="U125:V125 X125:Y125 AA125:AB125">
    <cfRule type="containsText" dxfId="489" priority="249" operator="containsText" text="Alta">
      <formula>NOT(ISERROR(SEARCH("Alta",U125)))</formula>
    </cfRule>
    <cfRule type="containsText" dxfId="488" priority="250" operator="containsText" text="Media">
      <formula>NOT(ISERROR(SEARCH("Media",U125)))</formula>
    </cfRule>
    <cfRule type="containsText" dxfId="487" priority="251" operator="containsText" text="Baja">
      <formula>NOT(ISERROR(SEARCH("Baja",U125)))</formula>
    </cfRule>
    <cfRule type="containsText" dxfId="486" priority="252" operator="containsText" text="Nula">
      <formula>NOT(ISERROR(SEARCH("Nula",U125)))</formula>
    </cfRule>
  </conditionalFormatting>
  <conditionalFormatting sqref="L125:M125">
    <cfRule type="containsText" dxfId="485" priority="253" operator="containsText" text="Alta">
      <formula>NOT(ISERROR(SEARCH("Alta",L125)))</formula>
    </cfRule>
    <cfRule type="containsText" dxfId="484" priority="254" operator="containsText" text="Media">
      <formula>NOT(ISERROR(SEARCH("Media",L125)))</formula>
    </cfRule>
    <cfRule type="containsText" dxfId="483" priority="255" operator="containsText" text="Baja">
      <formula>NOT(ISERROR(SEARCH("Baja",L125)))</formula>
    </cfRule>
    <cfRule type="containsText" dxfId="482" priority="256" operator="containsText" text="Nula">
      <formula>NOT(ISERROR(SEARCH("Nula",L125)))</formula>
    </cfRule>
  </conditionalFormatting>
  <conditionalFormatting sqref="O125:P125">
    <cfRule type="containsText" dxfId="481" priority="245" operator="containsText" text="Alta">
      <formula>NOT(ISERROR(SEARCH("Alta",O125)))</formula>
    </cfRule>
    <cfRule type="containsText" dxfId="480" priority="246" operator="containsText" text="Media">
      <formula>NOT(ISERROR(SEARCH("Media",O125)))</formula>
    </cfRule>
    <cfRule type="containsText" dxfId="479" priority="247" operator="containsText" text="Baja">
      <formula>NOT(ISERROR(SEARCH("Baja",O125)))</formula>
    </cfRule>
    <cfRule type="containsText" dxfId="478" priority="248" operator="containsText" text="Nula">
      <formula>NOT(ISERROR(SEARCH("Nula",O125)))</formula>
    </cfRule>
  </conditionalFormatting>
  <conditionalFormatting sqref="AG125:AH125">
    <cfRule type="containsText" dxfId="477" priority="233" operator="containsText" text="Alta">
      <formula>NOT(ISERROR(SEARCH("Alta",AG125)))</formula>
    </cfRule>
    <cfRule type="containsText" dxfId="476" priority="234" operator="containsText" text="Media">
      <formula>NOT(ISERROR(SEARCH("Media",AG125)))</formula>
    </cfRule>
    <cfRule type="containsText" dxfId="475" priority="235" operator="containsText" text="Baja">
      <formula>NOT(ISERROR(SEARCH("Baja",AG125)))</formula>
    </cfRule>
    <cfRule type="containsText" dxfId="474" priority="236" operator="containsText" text="Nula">
      <formula>NOT(ISERROR(SEARCH("Nula",AG125)))</formula>
    </cfRule>
  </conditionalFormatting>
  <conditionalFormatting sqref="R125:S125">
    <cfRule type="containsText" dxfId="473" priority="241" operator="containsText" text="Alta">
      <formula>NOT(ISERROR(SEARCH("Alta",R125)))</formula>
    </cfRule>
    <cfRule type="containsText" dxfId="472" priority="242" operator="containsText" text="Media">
      <formula>NOT(ISERROR(SEARCH("Media",R125)))</formula>
    </cfRule>
    <cfRule type="containsText" dxfId="471" priority="243" operator="containsText" text="Baja">
      <formula>NOT(ISERROR(SEARCH("Baja",R125)))</formula>
    </cfRule>
    <cfRule type="containsText" dxfId="470" priority="244" operator="containsText" text="Nula">
      <formula>NOT(ISERROR(SEARCH("Nula",R125)))</formula>
    </cfRule>
  </conditionalFormatting>
  <conditionalFormatting sqref="AD125:AE125">
    <cfRule type="containsText" dxfId="469" priority="237" operator="containsText" text="Alta">
      <formula>NOT(ISERROR(SEARCH("Alta",AD125)))</formula>
    </cfRule>
    <cfRule type="containsText" dxfId="468" priority="238" operator="containsText" text="Media">
      <formula>NOT(ISERROR(SEARCH("Media",AD125)))</formula>
    </cfRule>
    <cfRule type="containsText" dxfId="467" priority="239" operator="containsText" text="Baja">
      <formula>NOT(ISERROR(SEARCH("Baja",AD125)))</formula>
    </cfRule>
    <cfRule type="containsText" dxfId="466" priority="240" operator="containsText" text="Nula">
      <formula>NOT(ISERROR(SEARCH("Nula",AD125)))</formula>
    </cfRule>
  </conditionalFormatting>
  <conditionalFormatting sqref="AP125:AQ125">
    <cfRule type="containsText" dxfId="465" priority="225" operator="containsText" text="Alta">
      <formula>NOT(ISERROR(SEARCH("Alta",AP125)))</formula>
    </cfRule>
    <cfRule type="containsText" dxfId="464" priority="226" operator="containsText" text="Media">
      <formula>NOT(ISERROR(SEARCH("Media",AP125)))</formula>
    </cfRule>
    <cfRule type="containsText" dxfId="463" priority="227" operator="containsText" text="Baja">
      <formula>NOT(ISERROR(SEARCH("Baja",AP125)))</formula>
    </cfRule>
    <cfRule type="containsText" dxfId="462" priority="228" operator="containsText" text="Nula">
      <formula>NOT(ISERROR(SEARCH("Nula",AP125)))</formula>
    </cfRule>
  </conditionalFormatting>
  <conditionalFormatting sqref="AJ125:AK125">
    <cfRule type="containsText" dxfId="461" priority="229" operator="containsText" text="Alta">
      <formula>NOT(ISERROR(SEARCH("Alta",AJ125)))</formula>
    </cfRule>
    <cfRule type="containsText" dxfId="460" priority="230" operator="containsText" text="Media">
      <formula>NOT(ISERROR(SEARCH("Media",AJ125)))</formula>
    </cfRule>
    <cfRule type="containsText" dxfId="459" priority="231" operator="containsText" text="Baja">
      <formula>NOT(ISERROR(SEARCH("Baja",AJ125)))</formula>
    </cfRule>
    <cfRule type="containsText" dxfId="458" priority="232" operator="containsText" text="Nula">
      <formula>NOT(ISERROR(SEARCH("Nula",AJ125)))</formula>
    </cfRule>
  </conditionalFormatting>
  <conditionalFormatting sqref="I125">
    <cfRule type="containsText" dxfId="457" priority="221" operator="containsText" text="Alta">
      <formula>NOT(ISERROR(SEARCH("Alta",I125)))</formula>
    </cfRule>
    <cfRule type="containsText" dxfId="456" priority="222" operator="containsText" text="Media">
      <formula>NOT(ISERROR(SEARCH("Media",I125)))</formula>
    </cfRule>
    <cfRule type="containsText" dxfId="455" priority="223" operator="containsText" text="Baja">
      <formula>NOT(ISERROR(SEARCH("Baja",I125)))</formula>
    </cfRule>
    <cfRule type="containsText" dxfId="454" priority="224" operator="containsText" text="Nula">
      <formula>NOT(ISERROR(SEARCH("Nula",I125)))</formula>
    </cfRule>
  </conditionalFormatting>
  <conditionalFormatting sqref="J8:J124">
    <cfRule type="cellIs" dxfId="453" priority="217" operator="between">
      <formula>0.75</formula>
      <formula>1</formula>
    </cfRule>
    <cfRule type="cellIs" dxfId="452" priority="218" operator="between">
      <formula>0.5</formula>
      <formula>0.75</formula>
    </cfRule>
    <cfRule type="cellIs" dxfId="451" priority="219" operator="between">
      <formula>0.25</formula>
      <formula>0.5</formula>
    </cfRule>
    <cfRule type="cellIs" dxfId="450" priority="220" operator="between">
      <formula>0</formula>
      <formula>0.25</formula>
    </cfRule>
  </conditionalFormatting>
  <conditionalFormatting sqref="I8:I124">
    <cfRule type="containsText" dxfId="449" priority="213" operator="containsText" text="Alta">
      <formula>NOT(ISERROR(SEARCH("Alta",I8)))</formula>
    </cfRule>
    <cfRule type="containsText" dxfId="448" priority="214" operator="containsText" text="Media">
      <formula>NOT(ISERROR(SEARCH("Media",I8)))</formula>
    </cfRule>
    <cfRule type="containsText" dxfId="447" priority="215" operator="containsText" text="Baja">
      <formula>NOT(ISERROR(SEARCH("Baja",I8)))</formula>
    </cfRule>
    <cfRule type="containsText" dxfId="446" priority="216" operator="containsText" text="Nula">
      <formula>NOT(ISERROR(SEARCH("Nula",I8)))</formula>
    </cfRule>
  </conditionalFormatting>
  <conditionalFormatting sqref="J126:J131">
    <cfRule type="cellIs" dxfId="445" priority="209" operator="between">
      <formula>0.75</formula>
      <formula>1</formula>
    </cfRule>
    <cfRule type="cellIs" dxfId="444" priority="210" operator="between">
      <formula>0.5</formula>
      <formula>0.75</formula>
    </cfRule>
    <cfRule type="cellIs" dxfId="443" priority="211" operator="between">
      <formula>0.25</formula>
      <formula>0.5</formula>
    </cfRule>
    <cfRule type="cellIs" dxfId="442" priority="212" operator="between">
      <formula>0</formula>
      <formula>0.25</formula>
    </cfRule>
  </conditionalFormatting>
  <conditionalFormatting sqref="L8:L124">
    <cfRule type="containsText" dxfId="441" priority="197" operator="containsText" text="Alta">
      <formula>NOT(ISERROR(SEARCH("Alta",L8)))</formula>
    </cfRule>
    <cfRule type="containsText" dxfId="440" priority="198" operator="containsText" text="Media">
      <formula>NOT(ISERROR(SEARCH("Media",L8)))</formula>
    </cfRule>
    <cfRule type="containsText" dxfId="439" priority="199" operator="containsText" text="Baja">
      <formula>NOT(ISERROR(SEARCH("Baja",L8)))</formula>
    </cfRule>
    <cfRule type="containsText" dxfId="438" priority="200" operator="containsText" text="Nula">
      <formula>NOT(ISERROR(SEARCH("Nula",L8)))</formula>
    </cfRule>
  </conditionalFormatting>
  <conditionalFormatting sqref="M126:M131">
    <cfRule type="cellIs" dxfId="437" priority="193" operator="between">
      <formula>0.75</formula>
      <formula>1</formula>
    </cfRule>
    <cfRule type="cellIs" dxfId="436" priority="194" operator="between">
      <formula>0.5</formula>
      <formula>0.75</formula>
    </cfRule>
    <cfRule type="cellIs" dxfId="435" priority="195" operator="between">
      <formula>0.25</formula>
      <formula>0.5</formula>
    </cfRule>
    <cfRule type="cellIs" dxfId="434" priority="196" operator="between">
      <formula>0</formula>
      <formula>0.25</formula>
    </cfRule>
  </conditionalFormatting>
  <conditionalFormatting sqref="I126:I132">
    <cfRule type="containsText" dxfId="433" priority="205" operator="containsText" text="Alta">
      <formula>NOT(ISERROR(SEARCH("Alta",I126)))</formula>
    </cfRule>
    <cfRule type="containsText" dxfId="432" priority="206" operator="containsText" text="Media">
      <formula>NOT(ISERROR(SEARCH("Media",I126)))</formula>
    </cfRule>
    <cfRule type="containsText" dxfId="431" priority="207" operator="containsText" text="Baja">
      <formula>NOT(ISERROR(SEARCH("Baja",I126)))</formula>
    </cfRule>
    <cfRule type="containsText" dxfId="430" priority="208" operator="containsText" text="Nula">
      <formula>NOT(ISERROR(SEARCH("Nula",I126)))</formula>
    </cfRule>
  </conditionalFormatting>
  <conditionalFormatting sqref="M8:M124">
    <cfRule type="cellIs" dxfId="429" priority="201" operator="between">
      <formula>0.75</formula>
      <formula>1</formula>
    </cfRule>
    <cfRule type="cellIs" dxfId="428" priority="202" operator="between">
      <formula>0.5</formula>
      <formula>0.75</formula>
    </cfRule>
    <cfRule type="cellIs" dxfId="427" priority="203" operator="between">
      <formula>0.25</formula>
      <formula>0.5</formula>
    </cfRule>
    <cfRule type="cellIs" dxfId="426" priority="204" operator="between">
      <formula>0</formula>
      <formula>0.25</formula>
    </cfRule>
  </conditionalFormatting>
  <conditionalFormatting sqref="L126:L132">
    <cfRule type="containsText" dxfId="425" priority="189" operator="containsText" text="Alta">
      <formula>NOT(ISERROR(SEARCH("Alta",L126)))</formula>
    </cfRule>
    <cfRule type="containsText" dxfId="424" priority="190" operator="containsText" text="Media">
      <formula>NOT(ISERROR(SEARCH("Media",L126)))</formula>
    </cfRule>
    <cfRule type="containsText" dxfId="423" priority="191" operator="containsText" text="Baja">
      <formula>NOT(ISERROR(SEARCH("Baja",L126)))</formula>
    </cfRule>
    <cfRule type="containsText" dxfId="422" priority="192" operator="containsText" text="Nula">
      <formula>NOT(ISERROR(SEARCH("Nula",L126)))</formula>
    </cfRule>
  </conditionalFormatting>
  <conditionalFormatting sqref="O126:P132">
    <cfRule type="containsText" dxfId="421" priority="169" operator="containsText" text="Alta">
      <formula>NOT(ISERROR(SEARCH("Alta",O126)))</formula>
    </cfRule>
    <cfRule type="containsText" dxfId="420" priority="170" operator="containsText" text="Media">
      <formula>NOT(ISERROR(SEARCH("Media",O126)))</formula>
    </cfRule>
    <cfRule type="containsText" dxfId="419" priority="171" operator="containsText" text="Baja">
      <formula>NOT(ISERROR(SEARCH("Baja",O126)))</formula>
    </cfRule>
    <cfRule type="containsText" dxfId="418" priority="172" operator="containsText" text="Nula">
      <formula>NOT(ISERROR(SEARCH("Nula",O126)))</formula>
    </cfRule>
  </conditionalFormatting>
  <conditionalFormatting sqref="U8:U124">
    <cfRule type="containsText" dxfId="417" priority="157" operator="containsText" text="Alta">
      <formula>NOT(ISERROR(SEARCH("Alta",U8)))</formula>
    </cfRule>
    <cfRule type="containsText" dxfId="416" priority="158" operator="containsText" text="Media">
      <formula>NOT(ISERROR(SEARCH("Media",U8)))</formula>
    </cfRule>
    <cfRule type="containsText" dxfId="415" priority="159" operator="containsText" text="Baja">
      <formula>NOT(ISERROR(SEARCH("Baja",U8)))</formula>
    </cfRule>
    <cfRule type="containsText" dxfId="414" priority="160" operator="containsText" text="Nula">
      <formula>NOT(ISERROR(SEARCH("Nula",U8)))</formula>
    </cfRule>
  </conditionalFormatting>
  <conditionalFormatting sqref="U126:U132">
    <cfRule type="containsText" dxfId="413" priority="149" operator="containsText" text="Alta">
      <formula>NOT(ISERROR(SEARCH("Alta",U126)))</formula>
    </cfRule>
    <cfRule type="containsText" dxfId="412" priority="150" operator="containsText" text="Media">
      <formula>NOT(ISERROR(SEARCH("Media",U126)))</formula>
    </cfRule>
    <cfRule type="containsText" dxfId="411" priority="151" operator="containsText" text="Baja">
      <formula>NOT(ISERROR(SEARCH("Baja",U126)))</formula>
    </cfRule>
    <cfRule type="containsText" dxfId="410" priority="152" operator="containsText" text="Nula">
      <formula>NOT(ISERROR(SEARCH("Nula",U126)))</formula>
    </cfRule>
  </conditionalFormatting>
  <conditionalFormatting sqref="O8:P124">
    <cfRule type="containsText" dxfId="409" priority="165" operator="containsText" text="Alta">
      <formula>NOT(ISERROR(SEARCH("Alta",O8)))</formula>
    </cfRule>
    <cfRule type="containsText" dxfId="408" priority="166" operator="containsText" text="Media">
      <formula>NOT(ISERROR(SEARCH("Media",O8)))</formula>
    </cfRule>
    <cfRule type="containsText" dxfId="407" priority="167" operator="containsText" text="Baja">
      <formula>NOT(ISERROR(SEARCH("Baja",O8)))</formula>
    </cfRule>
    <cfRule type="containsText" dxfId="406" priority="168" operator="containsText" text="Nula">
      <formula>NOT(ISERROR(SEARCH("Nula",O8)))</formula>
    </cfRule>
  </conditionalFormatting>
  <conditionalFormatting sqref="X126:X132">
    <cfRule type="containsText" dxfId="405" priority="133" operator="containsText" text="Alta">
      <formula>NOT(ISERROR(SEARCH("Alta",X126)))</formula>
    </cfRule>
    <cfRule type="containsText" dxfId="404" priority="134" operator="containsText" text="Media">
      <formula>NOT(ISERROR(SEARCH("Media",X126)))</formula>
    </cfRule>
    <cfRule type="containsText" dxfId="403" priority="135" operator="containsText" text="Baja">
      <formula>NOT(ISERROR(SEARCH("Baja",X126)))</formula>
    </cfRule>
    <cfRule type="containsText" dxfId="402" priority="136" operator="containsText" text="Nula">
      <formula>NOT(ISERROR(SEARCH("Nula",X126)))</formula>
    </cfRule>
  </conditionalFormatting>
  <conditionalFormatting sqref="X8:X124">
    <cfRule type="containsText" dxfId="401" priority="141" operator="containsText" text="Alta">
      <formula>NOT(ISERROR(SEARCH("Alta",X8)))</formula>
    </cfRule>
    <cfRule type="containsText" dxfId="400" priority="142" operator="containsText" text="Media">
      <formula>NOT(ISERROR(SEARCH("Media",X8)))</formula>
    </cfRule>
    <cfRule type="containsText" dxfId="399" priority="143" operator="containsText" text="Baja">
      <formula>NOT(ISERROR(SEARCH("Baja",X8)))</formula>
    </cfRule>
    <cfRule type="containsText" dxfId="398" priority="144" operator="containsText" text="Nula">
      <formula>NOT(ISERROR(SEARCH("Nula",X8)))</formula>
    </cfRule>
  </conditionalFormatting>
  <conditionalFormatting sqref="V126:V131">
    <cfRule type="cellIs" dxfId="397" priority="153" operator="between">
      <formula>0.75</formula>
      <formula>1</formula>
    </cfRule>
    <cfRule type="cellIs" dxfId="396" priority="154" operator="between">
      <formula>0.5</formula>
      <formula>0.75</formula>
    </cfRule>
    <cfRule type="cellIs" dxfId="395" priority="155" operator="between">
      <formula>0.25</formula>
      <formula>0.5</formula>
    </cfRule>
    <cfRule type="cellIs" dxfId="394" priority="156" operator="between">
      <formula>0</formula>
      <formula>0.25</formula>
    </cfRule>
  </conditionalFormatting>
  <conditionalFormatting sqref="AA126:AA132">
    <cfRule type="containsText" dxfId="393" priority="117" operator="containsText" text="Alta">
      <formula>NOT(ISERROR(SEARCH("Alta",AA126)))</formula>
    </cfRule>
    <cfRule type="containsText" dxfId="392" priority="118" operator="containsText" text="Media">
      <formula>NOT(ISERROR(SEARCH("Media",AA126)))</formula>
    </cfRule>
    <cfRule type="containsText" dxfId="391" priority="119" operator="containsText" text="Baja">
      <formula>NOT(ISERROR(SEARCH("Baja",AA126)))</formula>
    </cfRule>
    <cfRule type="containsText" dxfId="390" priority="120" operator="containsText" text="Nula">
      <formula>NOT(ISERROR(SEARCH("Nula",AA126)))</formula>
    </cfRule>
  </conditionalFormatting>
  <conditionalFormatting sqref="AA8:AA124">
    <cfRule type="containsText" dxfId="389" priority="125" operator="containsText" text="Alta">
      <formula>NOT(ISERROR(SEARCH("Alta",AA8)))</formula>
    </cfRule>
    <cfRule type="containsText" dxfId="388" priority="126" operator="containsText" text="Media">
      <formula>NOT(ISERROR(SEARCH("Media",AA8)))</formula>
    </cfRule>
    <cfRule type="containsText" dxfId="387" priority="127" operator="containsText" text="Baja">
      <formula>NOT(ISERROR(SEARCH("Baja",AA8)))</formula>
    </cfRule>
    <cfRule type="containsText" dxfId="386" priority="128" operator="containsText" text="Nula">
      <formula>NOT(ISERROR(SEARCH("Nula",AA8)))</formula>
    </cfRule>
  </conditionalFormatting>
  <conditionalFormatting sqref="V8:V124">
    <cfRule type="cellIs" dxfId="385" priority="161" operator="between">
      <formula>0.75</formula>
      <formula>1</formula>
    </cfRule>
    <cfRule type="cellIs" dxfId="384" priority="162" operator="between">
      <formula>0.5</formula>
      <formula>0.75</formula>
    </cfRule>
    <cfRule type="cellIs" dxfId="383" priority="163" operator="between">
      <formula>0.25</formula>
      <formula>0.5</formula>
    </cfRule>
    <cfRule type="cellIs" dxfId="382" priority="164" operator="between">
      <formula>0</formula>
      <formula>0.25</formula>
    </cfRule>
  </conditionalFormatting>
  <conditionalFormatting sqref="AD126:AD132">
    <cfRule type="containsText" dxfId="381" priority="101" operator="containsText" text="Alta">
      <formula>NOT(ISERROR(SEARCH("Alta",AD126)))</formula>
    </cfRule>
    <cfRule type="containsText" dxfId="380" priority="102" operator="containsText" text="Media">
      <formula>NOT(ISERROR(SEARCH("Media",AD126)))</formula>
    </cfRule>
    <cfRule type="containsText" dxfId="379" priority="103" operator="containsText" text="Baja">
      <formula>NOT(ISERROR(SEARCH("Baja",AD126)))</formula>
    </cfRule>
    <cfRule type="containsText" dxfId="378" priority="104" operator="containsText" text="Nula">
      <formula>NOT(ISERROR(SEARCH("Nula",AD126)))</formula>
    </cfRule>
  </conditionalFormatting>
  <conditionalFormatting sqref="Y126:Y131">
    <cfRule type="cellIs" dxfId="377" priority="137" operator="between">
      <formula>0.75</formula>
      <formula>1</formula>
    </cfRule>
    <cfRule type="cellIs" dxfId="376" priority="138" operator="between">
      <formula>0.5</formula>
      <formula>0.75</formula>
    </cfRule>
    <cfRule type="cellIs" dxfId="375" priority="139" operator="between">
      <formula>0.25</formula>
      <formula>0.5</formula>
    </cfRule>
    <cfRule type="cellIs" dxfId="374" priority="140" operator="between">
      <formula>0</formula>
      <formula>0.25</formula>
    </cfRule>
  </conditionalFormatting>
  <conditionalFormatting sqref="AD8:AD124">
    <cfRule type="containsText" dxfId="373" priority="109" operator="containsText" text="Alta">
      <formula>NOT(ISERROR(SEARCH("Alta",AD8)))</formula>
    </cfRule>
    <cfRule type="containsText" dxfId="372" priority="110" operator="containsText" text="Media">
      <formula>NOT(ISERROR(SEARCH("Media",AD8)))</formula>
    </cfRule>
    <cfRule type="containsText" dxfId="371" priority="111" operator="containsText" text="Baja">
      <formula>NOT(ISERROR(SEARCH("Baja",AD8)))</formula>
    </cfRule>
    <cfRule type="containsText" dxfId="370" priority="112" operator="containsText" text="Nula">
      <formula>NOT(ISERROR(SEARCH("Nula",AD8)))</formula>
    </cfRule>
  </conditionalFormatting>
  <conditionalFormatting sqref="Y8:Y124">
    <cfRule type="cellIs" dxfId="369" priority="145" operator="between">
      <formula>0.75</formula>
      <formula>1</formula>
    </cfRule>
    <cfRule type="cellIs" dxfId="368" priority="146" operator="between">
      <formula>0.5</formula>
      <formula>0.75</formula>
    </cfRule>
    <cfRule type="cellIs" dxfId="367" priority="147" operator="between">
      <formula>0.25</formula>
      <formula>0.5</formula>
    </cfRule>
    <cfRule type="cellIs" dxfId="366" priority="148" operator="between">
      <formula>0</formula>
      <formula>0.25</formula>
    </cfRule>
  </conditionalFormatting>
  <conditionalFormatting sqref="AG126:AG132">
    <cfRule type="containsText" dxfId="365" priority="85" operator="containsText" text="Alta">
      <formula>NOT(ISERROR(SEARCH("Alta",AG126)))</formula>
    </cfRule>
    <cfRule type="containsText" dxfId="364" priority="86" operator="containsText" text="Media">
      <formula>NOT(ISERROR(SEARCH("Media",AG126)))</formula>
    </cfRule>
    <cfRule type="containsText" dxfId="363" priority="87" operator="containsText" text="Baja">
      <formula>NOT(ISERROR(SEARCH("Baja",AG126)))</formula>
    </cfRule>
    <cfRule type="containsText" dxfId="362" priority="88" operator="containsText" text="Nula">
      <formula>NOT(ISERROR(SEARCH("Nula",AG126)))</formula>
    </cfRule>
  </conditionalFormatting>
  <conditionalFormatting sqref="AB126:AB131">
    <cfRule type="cellIs" dxfId="361" priority="121" operator="between">
      <formula>0.75</formula>
      <formula>1</formula>
    </cfRule>
    <cfRule type="cellIs" dxfId="360" priority="122" operator="between">
      <formula>0.5</formula>
      <formula>0.75</formula>
    </cfRule>
    <cfRule type="cellIs" dxfId="359" priority="123" operator="between">
      <formula>0.25</formula>
      <formula>0.5</formula>
    </cfRule>
    <cfRule type="cellIs" dxfId="358" priority="124" operator="between">
      <formula>0</formula>
      <formula>0.25</formula>
    </cfRule>
  </conditionalFormatting>
  <conditionalFormatting sqref="AG8:AG124">
    <cfRule type="containsText" dxfId="357" priority="93" operator="containsText" text="Alta">
      <formula>NOT(ISERROR(SEARCH("Alta",AG8)))</formula>
    </cfRule>
    <cfRule type="containsText" dxfId="356" priority="94" operator="containsText" text="Media">
      <formula>NOT(ISERROR(SEARCH("Media",AG8)))</formula>
    </cfRule>
    <cfRule type="containsText" dxfId="355" priority="95" operator="containsText" text="Baja">
      <formula>NOT(ISERROR(SEARCH("Baja",AG8)))</formula>
    </cfRule>
    <cfRule type="containsText" dxfId="354" priority="96" operator="containsText" text="Nula">
      <formula>NOT(ISERROR(SEARCH("Nula",AG8)))</formula>
    </cfRule>
  </conditionalFormatting>
  <conditionalFormatting sqref="AB8:AB124">
    <cfRule type="cellIs" dxfId="353" priority="129" operator="between">
      <formula>0.75</formula>
      <formula>1</formula>
    </cfRule>
    <cfRule type="cellIs" dxfId="352" priority="130" operator="between">
      <formula>0.5</formula>
      <formula>0.75</formula>
    </cfRule>
    <cfRule type="cellIs" dxfId="351" priority="131" operator="between">
      <formula>0.25</formula>
      <formula>0.5</formula>
    </cfRule>
    <cfRule type="cellIs" dxfId="350" priority="132" operator="between">
      <formula>0</formula>
      <formula>0.25</formula>
    </cfRule>
  </conditionalFormatting>
  <conditionalFormatting sqref="AE126:AE131">
    <cfRule type="cellIs" dxfId="349" priority="105" operator="between">
      <formula>0.75</formula>
      <formula>1</formula>
    </cfRule>
    <cfRule type="cellIs" dxfId="348" priority="106" operator="between">
      <formula>0.5</formula>
      <formula>0.75</formula>
    </cfRule>
    <cfRule type="cellIs" dxfId="347" priority="107" operator="between">
      <formula>0.25</formula>
      <formula>0.5</formula>
    </cfRule>
    <cfRule type="cellIs" dxfId="346" priority="108" operator="between">
      <formula>0</formula>
      <formula>0.25</formula>
    </cfRule>
  </conditionalFormatting>
  <conditionalFormatting sqref="AM126:AM132">
    <cfRule type="containsText" dxfId="345" priority="77" operator="containsText" text="Alta">
      <formula>NOT(ISERROR(SEARCH("Alta",AM126)))</formula>
    </cfRule>
    <cfRule type="containsText" dxfId="344" priority="78" operator="containsText" text="Media">
      <formula>NOT(ISERROR(SEARCH("Media",AM126)))</formula>
    </cfRule>
    <cfRule type="containsText" dxfId="343" priority="79" operator="containsText" text="Baja">
      <formula>NOT(ISERROR(SEARCH("Baja",AM126)))</formula>
    </cfRule>
    <cfRule type="containsText" dxfId="342" priority="80" operator="containsText" text="Nula">
      <formula>NOT(ISERROR(SEARCH("Nula",AM126)))</formula>
    </cfRule>
  </conditionalFormatting>
  <conditionalFormatting sqref="AE8:AE124">
    <cfRule type="cellIs" dxfId="341" priority="113" operator="between">
      <formula>0.75</formula>
      <formula>1</formula>
    </cfRule>
    <cfRule type="cellIs" dxfId="340" priority="114" operator="between">
      <formula>0.5</formula>
      <formula>0.75</formula>
    </cfRule>
    <cfRule type="cellIs" dxfId="339" priority="115" operator="between">
      <formula>0.25</formula>
      <formula>0.5</formula>
    </cfRule>
    <cfRule type="cellIs" dxfId="338" priority="116" operator="between">
      <formula>0</formula>
      <formula>0.25</formula>
    </cfRule>
  </conditionalFormatting>
  <conditionalFormatting sqref="AP126:AP132">
    <cfRule type="containsText" dxfId="337" priority="53" operator="containsText" text="Alta">
      <formula>NOT(ISERROR(SEARCH("Alta",AP126)))</formula>
    </cfRule>
    <cfRule type="containsText" dxfId="336" priority="54" operator="containsText" text="Media">
      <formula>NOT(ISERROR(SEARCH("Media",AP126)))</formula>
    </cfRule>
    <cfRule type="containsText" dxfId="335" priority="55" operator="containsText" text="Baja">
      <formula>NOT(ISERROR(SEARCH("Baja",AP126)))</formula>
    </cfRule>
    <cfRule type="containsText" dxfId="334" priority="56" operator="containsText" text="Nula">
      <formula>NOT(ISERROR(SEARCH("Nula",AP126)))</formula>
    </cfRule>
  </conditionalFormatting>
  <conditionalFormatting sqref="AH126:AH131">
    <cfRule type="cellIs" dxfId="333" priority="89" operator="between">
      <formula>0.75</formula>
      <formula>1</formula>
    </cfRule>
    <cfRule type="cellIs" dxfId="332" priority="90" operator="between">
      <formula>0.5</formula>
      <formula>0.75</formula>
    </cfRule>
    <cfRule type="cellIs" dxfId="331" priority="91" operator="between">
      <formula>0.25</formula>
      <formula>0.5</formula>
    </cfRule>
    <cfRule type="cellIs" dxfId="330" priority="92" operator="between">
      <formula>0</formula>
      <formula>0.25</formula>
    </cfRule>
  </conditionalFormatting>
  <conditionalFormatting sqref="AP8:AP124">
    <cfRule type="containsText" dxfId="329" priority="61" operator="containsText" text="Alta">
      <formula>NOT(ISERROR(SEARCH("Alta",AP8)))</formula>
    </cfRule>
    <cfRule type="containsText" dxfId="328" priority="62" operator="containsText" text="Media">
      <formula>NOT(ISERROR(SEARCH("Media",AP8)))</formula>
    </cfRule>
    <cfRule type="containsText" dxfId="327" priority="63" operator="containsText" text="Baja">
      <formula>NOT(ISERROR(SEARCH("Baja",AP8)))</formula>
    </cfRule>
    <cfRule type="containsText" dxfId="326" priority="64" operator="containsText" text="Nula">
      <formula>NOT(ISERROR(SEARCH("Nula",AP8)))</formula>
    </cfRule>
  </conditionalFormatting>
  <conditionalFormatting sqref="AH8:AH124">
    <cfRule type="cellIs" dxfId="325" priority="97" operator="between">
      <formula>0.75</formula>
      <formula>1</formula>
    </cfRule>
    <cfRule type="cellIs" dxfId="324" priority="98" operator="between">
      <formula>0.5</formula>
      <formula>0.75</formula>
    </cfRule>
    <cfRule type="cellIs" dxfId="323" priority="99" operator="between">
      <formula>0.25</formula>
      <formula>0.5</formula>
    </cfRule>
    <cfRule type="cellIs" dxfId="322" priority="100" operator="between">
      <formula>0</formula>
      <formula>0.25</formula>
    </cfRule>
  </conditionalFormatting>
  <conditionalFormatting sqref="R126:S132 R8:S124">
    <cfRule type="containsText" dxfId="321" priority="33" operator="containsText" text="Alta">
      <formula>NOT(ISERROR(SEARCH("Alta",R8)))</formula>
    </cfRule>
    <cfRule type="containsText" dxfId="320" priority="34" operator="containsText" text="Media">
      <formula>NOT(ISERROR(SEARCH("Media",R8)))</formula>
    </cfRule>
    <cfRule type="containsText" dxfId="319" priority="35" operator="containsText" text="Baja">
      <formula>NOT(ISERROR(SEARCH("Baja",R8)))</formula>
    </cfRule>
    <cfRule type="containsText" dxfId="318" priority="36" operator="containsText" text="Nula">
      <formula>NOT(ISERROR(SEARCH("Nula",R8)))</formula>
    </cfRule>
  </conditionalFormatting>
  <conditionalFormatting sqref="AN126">
    <cfRule type="cellIs" dxfId="317" priority="81" operator="between">
      <formula>0.75</formula>
      <formula>1</formula>
    </cfRule>
    <cfRule type="cellIs" dxfId="316" priority="82" operator="between">
      <formula>0.5</formula>
      <formula>0.75</formula>
    </cfRule>
    <cfRule type="cellIs" dxfId="315" priority="83" operator="between">
      <formula>0.25</formula>
      <formula>0.5</formula>
    </cfRule>
    <cfRule type="cellIs" dxfId="314" priority="84" operator="between">
      <formula>0</formula>
      <formula>0.25</formula>
    </cfRule>
  </conditionalFormatting>
  <conditionalFormatting sqref="AQ126:AQ131">
    <cfRule type="cellIs" dxfId="313" priority="57" operator="between">
      <formula>0.75</formula>
      <formula>1</formula>
    </cfRule>
    <cfRule type="cellIs" dxfId="312" priority="58" operator="between">
      <formula>0.5</formula>
      <formula>0.75</formula>
    </cfRule>
    <cfRule type="cellIs" dxfId="311" priority="59" operator="between">
      <formula>0.25</formula>
      <formula>0.5</formula>
    </cfRule>
    <cfRule type="cellIs" dxfId="310" priority="60" operator="between">
      <formula>0</formula>
      <formula>0.25</formula>
    </cfRule>
  </conditionalFormatting>
  <conditionalFormatting sqref="AQ8:AQ124">
    <cfRule type="cellIs" dxfId="309" priority="65" operator="between">
      <formula>0.75</formula>
      <formula>1</formula>
    </cfRule>
    <cfRule type="cellIs" dxfId="308" priority="66" operator="between">
      <formula>0.5</formula>
      <formula>0.75</formula>
    </cfRule>
    <cfRule type="cellIs" dxfId="307" priority="67" operator="between">
      <formula>0.25</formula>
      <formula>0.5</formula>
    </cfRule>
    <cfRule type="cellIs" dxfId="306" priority="68" operator="between">
      <formula>0</formula>
      <formula>0.25</formula>
    </cfRule>
  </conditionalFormatting>
  <conditionalFormatting sqref="AJ8:AK124">
    <cfRule type="containsText" dxfId="305" priority="49" operator="containsText" text="Alta">
      <formula>NOT(ISERROR(SEARCH("Alta",AJ8)))</formula>
    </cfRule>
    <cfRule type="containsText" dxfId="304" priority="50" operator="containsText" text="Media">
      <formula>NOT(ISERROR(SEARCH("Media",AJ8)))</formula>
    </cfRule>
    <cfRule type="containsText" dxfId="303" priority="51" operator="containsText" text="Baja">
      <formula>NOT(ISERROR(SEARCH("Baja",AJ8)))</formula>
    </cfRule>
    <cfRule type="containsText" dxfId="302" priority="52" operator="containsText" text="Nula">
      <formula>NOT(ISERROR(SEARCH("Nula",AJ8)))</formula>
    </cfRule>
  </conditionalFormatting>
  <conditionalFormatting sqref="AJ126:AK132">
    <cfRule type="containsText" dxfId="301" priority="45" operator="containsText" text="Alta">
      <formula>NOT(ISERROR(SEARCH("Alta",AJ126)))</formula>
    </cfRule>
    <cfRule type="containsText" dxfId="300" priority="46" operator="containsText" text="Media">
      <formula>NOT(ISERROR(SEARCH("Media",AJ126)))</formula>
    </cfRule>
    <cfRule type="containsText" dxfId="299" priority="47" operator="containsText" text="Baja">
      <formula>NOT(ISERROR(SEARCH("Baja",AJ126)))</formula>
    </cfRule>
    <cfRule type="containsText" dxfId="298" priority="48" operator="containsText" text="Nula">
      <formula>NOT(ISERROR(SEARCH("Nula",AJ126)))</formula>
    </cfRule>
  </conditionalFormatting>
  <conditionalFormatting sqref="Q126:Q132">
    <cfRule type="containsText" dxfId="297" priority="25" operator="containsText" text="Alta">
      <formula>NOT(ISERROR(SEARCH("Alta",Q126)))</formula>
    </cfRule>
    <cfRule type="containsText" dxfId="296" priority="26" operator="containsText" text="Media">
      <formula>NOT(ISERROR(SEARCH("Media",Q126)))</formula>
    </cfRule>
    <cfRule type="containsText" dxfId="295" priority="27" operator="containsText" text="Baja">
      <formula>NOT(ISERROR(SEARCH("Baja",Q126)))</formula>
    </cfRule>
    <cfRule type="containsText" dxfId="294" priority="28" operator="containsText" text="Nula">
      <formula>NOT(ISERROR(SEARCH("Nula",Q126)))</formula>
    </cfRule>
  </conditionalFormatting>
  <conditionalFormatting sqref="T126:T132">
    <cfRule type="containsText" dxfId="293" priority="21" operator="containsText" text="Alta">
      <formula>NOT(ISERROR(SEARCH("Alta",T126)))</formula>
    </cfRule>
    <cfRule type="containsText" dxfId="292" priority="22" operator="containsText" text="Media">
      <formula>NOT(ISERROR(SEARCH("Media",T126)))</formula>
    </cfRule>
    <cfRule type="containsText" dxfId="291" priority="23" operator="containsText" text="Baja">
      <formula>NOT(ISERROR(SEARCH("Baja",T126)))</formula>
    </cfRule>
    <cfRule type="containsText" dxfId="290" priority="24" operator="containsText" text="Nula">
      <formula>NOT(ISERROR(SEARCH("Nula",T126)))</formula>
    </cfRule>
  </conditionalFormatting>
  <conditionalFormatting sqref="W126:W132">
    <cfRule type="containsText" dxfId="289" priority="17" operator="containsText" text="Alta">
      <formula>NOT(ISERROR(SEARCH("Alta",W126)))</formula>
    </cfRule>
    <cfRule type="containsText" dxfId="288" priority="18" operator="containsText" text="Media">
      <formula>NOT(ISERROR(SEARCH("Media",W126)))</formula>
    </cfRule>
    <cfRule type="containsText" dxfId="287" priority="19" operator="containsText" text="Baja">
      <formula>NOT(ISERROR(SEARCH("Baja",W126)))</formula>
    </cfRule>
    <cfRule type="containsText" dxfId="286" priority="20" operator="containsText" text="Nula">
      <formula>NOT(ISERROR(SEARCH("Nula",W126)))</formula>
    </cfRule>
  </conditionalFormatting>
  <conditionalFormatting sqref="Z126:Z132">
    <cfRule type="containsText" dxfId="285" priority="13" operator="containsText" text="Alta">
      <formula>NOT(ISERROR(SEARCH("Alta",Z126)))</formula>
    </cfRule>
    <cfRule type="containsText" dxfId="284" priority="14" operator="containsText" text="Media">
      <formula>NOT(ISERROR(SEARCH("Media",Z126)))</formula>
    </cfRule>
    <cfRule type="containsText" dxfId="283" priority="15" operator="containsText" text="Baja">
      <formula>NOT(ISERROR(SEARCH("Baja",Z126)))</formula>
    </cfRule>
    <cfRule type="containsText" dxfId="282" priority="16" operator="containsText" text="Nula">
      <formula>NOT(ISERROR(SEARCH("Nula",Z126)))</formula>
    </cfRule>
  </conditionalFormatting>
  <conditionalFormatting sqref="AM8:AM124">
    <cfRule type="containsText" dxfId="281" priority="5" operator="containsText" text="Alta">
      <formula>NOT(ISERROR(SEARCH("Alta",AM8)))</formula>
    </cfRule>
    <cfRule type="containsText" dxfId="280" priority="6" operator="containsText" text="Media">
      <formula>NOT(ISERROR(SEARCH("Media",AM8)))</formula>
    </cfRule>
    <cfRule type="containsText" dxfId="279" priority="7" operator="containsText" text="Baja">
      <formula>NOT(ISERROR(SEARCH("Baja",AM8)))</formula>
    </cfRule>
    <cfRule type="containsText" dxfId="278" priority="8" operator="containsText" text="Nula">
      <formula>NOT(ISERROR(SEARCH("Nula",AM8)))</formula>
    </cfRule>
  </conditionalFormatting>
  <conditionalFormatting sqref="AN8:AN124">
    <cfRule type="cellIs" dxfId="277" priority="9" operator="between">
      <formula>0.75</formula>
      <formula>1</formula>
    </cfRule>
    <cfRule type="cellIs" dxfId="276" priority="10" operator="between">
      <formula>0.5</formula>
      <formula>0.75</formula>
    </cfRule>
    <cfRule type="cellIs" dxfId="275" priority="11" operator="between">
      <formula>0.25</formula>
      <formula>0.5</formula>
    </cfRule>
    <cfRule type="cellIs" dxfId="274" priority="12" operator="between">
      <formula>0</formula>
      <formula>0.25</formula>
    </cfRule>
  </conditionalFormatting>
  <conditionalFormatting sqref="AN127:AN132">
    <cfRule type="containsText" dxfId="273" priority="1" operator="containsText" text="Alta">
      <formula>NOT(ISERROR(SEARCH("Alta",AN127)))</formula>
    </cfRule>
    <cfRule type="containsText" dxfId="272" priority="2" operator="containsText" text="Media">
      <formula>NOT(ISERROR(SEARCH("Media",AN127)))</formula>
    </cfRule>
    <cfRule type="containsText" dxfId="271" priority="3" operator="containsText" text="Baja">
      <formula>NOT(ISERROR(SEARCH("Baja",AN127)))</formula>
    </cfRule>
    <cfRule type="containsText" dxfId="270" priority="4" operator="containsText" text="Nula">
      <formula>NOT(ISERROR(SEARCH("Nula",AN127)))</formula>
    </cfRule>
  </conditionalFormatting>
  <pageMargins left="0.7" right="0.7" top="0.75" bottom="0.75" header="0.3" footer="0.3"/>
  <pageSetup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4"/>
  <sheetViews>
    <sheetView topLeftCell="D148" zoomScaleNormal="100" zoomScalePageLayoutView="80" workbookViewId="0">
      <selection activeCell="F178" sqref="F178"/>
    </sheetView>
  </sheetViews>
  <sheetFormatPr baseColWidth="10" defaultColWidth="30.28515625" defaultRowHeight="12.75" x14ac:dyDescent="0.2"/>
  <cols>
    <col min="1" max="1" width="17.28515625" style="4" bestFit="1" customWidth="1"/>
    <col min="2" max="2" width="22.140625" style="4" bestFit="1" customWidth="1"/>
    <col min="3" max="3" width="16.140625" style="4" bestFit="1" customWidth="1"/>
    <col min="4" max="4" width="38.5703125" style="4" bestFit="1" customWidth="1"/>
    <col min="5" max="5" width="17.28515625" style="4" bestFit="1" customWidth="1"/>
    <col min="6" max="6" width="40" style="4" bestFit="1" customWidth="1"/>
    <col min="7" max="7" width="28.28515625" style="4" bestFit="1" customWidth="1"/>
    <col min="8" max="8" width="9.7109375" style="7" bestFit="1" customWidth="1"/>
    <col min="9" max="9" width="12.5703125" style="4" bestFit="1" customWidth="1"/>
    <col min="10" max="10" width="8.5703125" style="4" bestFit="1" customWidth="1"/>
    <col min="11" max="11" width="9.7109375" style="4" bestFit="1" customWidth="1"/>
    <col min="12" max="12" width="12.5703125" style="4" bestFit="1" customWidth="1"/>
    <col min="13" max="13" width="8.5703125" style="4" bestFit="1" customWidth="1"/>
    <col min="14" max="14" width="8.7109375" style="7" bestFit="1" customWidth="1"/>
    <col min="15" max="15" width="12.5703125" style="4" bestFit="1" customWidth="1"/>
    <col min="16" max="16" width="8.5703125" style="4" bestFit="1" customWidth="1"/>
    <col min="17" max="17" width="13.85546875" style="7" customWidth="1"/>
    <col min="18" max="18" width="12.5703125" style="4" bestFit="1" customWidth="1"/>
    <col min="19" max="19" width="8.5703125" style="4" bestFit="1" customWidth="1"/>
    <col min="20" max="20" width="14" style="7" customWidth="1"/>
    <col min="21" max="21" width="14.28515625" style="4" customWidth="1"/>
    <col min="22" max="22" width="12.28515625" style="4" customWidth="1"/>
    <col min="23" max="23" width="10.7109375" style="4" bestFit="1" customWidth="1"/>
    <col min="24" max="24" width="9.140625" style="4" customWidth="1"/>
    <col min="25" max="25" width="9.7109375" style="4" bestFit="1" customWidth="1"/>
    <col min="26" max="26" width="12.5703125" style="4" bestFit="1" customWidth="1"/>
    <col min="27" max="27" width="8.5703125" style="4" bestFit="1" customWidth="1"/>
    <col min="28" max="28" width="30.28515625" style="4" customWidth="1"/>
    <col min="29" max="16384" width="30.28515625" style="4"/>
  </cols>
  <sheetData>
    <row r="1" spans="1:29" ht="12.95" customHeight="1" x14ac:dyDescent="0.2">
      <c r="A1" s="33" t="s">
        <v>0</v>
      </c>
      <c r="B1" s="153" t="s">
        <v>368</v>
      </c>
      <c r="C1" s="154"/>
      <c r="D1" s="154"/>
      <c r="E1" s="154"/>
      <c r="F1" s="155"/>
      <c r="G1" s="73" t="s">
        <v>2</v>
      </c>
      <c r="H1" s="141" t="s">
        <v>369</v>
      </c>
      <c r="I1" s="142"/>
      <c r="J1" s="143"/>
      <c r="K1" s="141" t="s">
        <v>370</v>
      </c>
      <c r="L1" s="142"/>
      <c r="M1" s="142"/>
      <c r="N1" s="142"/>
      <c r="O1" s="142"/>
      <c r="P1" s="142"/>
      <c r="Q1" s="142"/>
      <c r="R1" s="142"/>
      <c r="S1" s="143"/>
      <c r="T1" s="141" t="s">
        <v>371</v>
      </c>
      <c r="U1" s="142"/>
      <c r="V1" s="143"/>
      <c r="W1" s="151" t="s">
        <v>372</v>
      </c>
      <c r="X1" s="151"/>
      <c r="Y1" s="141" t="s">
        <v>373</v>
      </c>
      <c r="Z1" s="142"/>
      <c r="AA1" s="143"/>
    </row>
    <row r="2" spans="1:29" ht="33.75" customHeight="1" x14ac:dyDescent="0.2">
      <c r="A2" s="3"/>
      <c r="B2" s="3"/>
      <c r="C2" s="3"/>
      <c r="D2" s="3"/>
      <c r="E2" s="3"/>
      <c r="F2" s="3"/>
      <c r="G2" s="73" t="s">
        <v>7</v>
      </c>
      <c r="H2" s="159" t="s">
        <v>374</v>
      </c>
      <c r="I2" s="160"/>
      <c r="J2" s="161"/>
      <c r="K2" s="159" t="s">
        <v>375</v>
      </c>
      <c r="L2" s="160"/>
      <c r="M2" s="161"/>
      <c r="N2" s="159" t="s">
        <v>376</v>
      </c>
      <c r="O2" s="160"/>
      <c r="P2" s="161"/>
      <c r="Q2" s="159" t="s">
        <v>377</v>
      </c>
      <c r="R2" s="160"/>
      <c r="S2" s="161"/>
      <c r="T2" s="159" t="s">
        <v>378</v>
      </c>
      <c r="U2" s="160"/>
      <c r="V2" s="161"/>
      <c r="W2" s="162" t="s">
        <v>379</v>
      </c>
      <c r="X2" s="162"/>
      <c r="Y2" s="156" t="s">
        <v>380</v>
      </c>
      <c r="Z2" s="157"/>
      <c r="AA2" s="158"/>
    </row>
    <row r="3" spans="1:29" ht="58.5" customHeight="1" x14ac:dyDescent="0.2">
      <c r="A3" s="69"/>
      <c r="B3" s="69"/>
      <c r="C3" s="69"/>
      <c r="D3" s="69"/>
      <c r="E3" s="3"/>
      <c r="F3" s="3"/>
      <c r="G3" s="73" t="s">
        <v>20</v>
      </c>
      <c r="H3" s="141" t="s">
        <v>381</v>
      </c>
      <c r="I3" s="142"/>
      <c r="J3" s="143"/>
      <c r="K3" s="141" t="s">
        <v>382</v>
      </c>
      <c r="L3" s="142"/>
      <c r="M3" s="143"/>
      <c r="N3" s="141" t="s">
        <v>383</v>
      </c>
      <c r="O3" s="142"/>
      <c r="P3" s="143"/>
      <c r="Q3" s="141" t="s">
        <v>384</v>
      </c>
      <c r="R3" s="142"/>
      <c r="S3" s="143"/>
      <c r="T3" s="141" t="s">
        <v>385</v>
      </c>
      <c r="U3" s="142"/>
      <c r="V3" s="143"/>
      <c r="W3" s="151" t="s">
        <v>386</v>
      </c>
      <c r="X3" s="151"/>
      <c r="Y3" s="141" t="s">
        <v>387</v>
      </c>
      <c r="Z3" s="142"/>
      <c r="AA3" s="143"/>
    </row>
    <row r="4" spans="1:29" ht="12.75" customHeight="1" x14ac:dyDescent="0.2">
      <c r="A4" s="69"/>
      <c r="B4" s="69"/>
      <c r="C4" s="69"/>
      <c r="D4" s="69"/>
      <c r="E4" s="3"/>
      <c r="F4" s="3"/>
      <c r="G4" s="73" t="s">
        <v>33</v>
      </c>
      <c r="H4" s="141" t="s">
        <v>267</v>
      </c>
      <c r="I4" s="142"/>
      <c r="J4" s="143"/>
      <c r="K4" s="141" t="s">
        <v>34</v>
      </c>
      <c r="L4" s="142"/>
      <c r="M4" s="143"/>
      <c r="N4" s="141" t="s">
        <v>388</v>
      </c>
      <c r="O4" s="142"/>
      <c r="P4" s="143"/>
      <c r="Q4" s="141" t="s">
        <v>34</v>
      </c>
      <c r="R4" s="142"/>
      <c r="S4" s="143"/>
      <c r="T4" s="141" t="s">
        <v>389</v>
      </c>
      <c r="U4" s="142"/>
      <c r="V4" s="143"/>
      <c r="W4" s="151" t="s">
        <v>34</v>
      </c>
      <c r="X4" s="151"/>
      <c r="Y4" s="141" t="s">
        <v>34</v>
      </c>
      <c r="Z4" s="142"/>
      <c r="AA4" s="143"/>
    </row>
    <row r="5" spans="1:29" ht="12.75" customHeight="1" x14ac:dyDescent="0.2">
      <c r="A5" s="69"/>
      <c r="B5" s="69"/>
      <c r="C5" s="69"/>
      <c r="D5" s="69"/>
      <c r="E5" s="3"/>
      <c r="F5" s="3"/>
      <c r="G5" s="73" t="s">
        <v>35</v>
      </c>
      <c r="H5" s="141" t="s">
        <v>36</v>
      </c>
      <c r="I5" s="142" t="e">
        <v>#N/A</v>
      </c>
      <c r="J5" s="143"/>
      <c r="K5" s="141" t="s">
        <v>36</v>
      </c>
      <c r="L5" s="142" t="e">
        <v>#N/A</v>
      </c>
      <c r="M5" s="143"/>
      <c r="N5" s="141" t="s">
        <v>36</v>
      </c>
      <c r="O5" s="142" t="e">
        <v>#N/A</v>
      </c>
      <c r="P5" s="143"/>
      <c r="Q5" s="141" t="s">
        <v>36</v>
      </c>
      <c r="R5" s="142" t="e">
        <v>#N/A</v>
      </c>
      <c r="S5" s="143"/>
      <c r="T5" s="141" t="s">
        <v>36</v>
      </c>
      <c r="U5" s="142" t="e">
        <v>#N/A</v>
      </c>
      <c r="V5" s="143"/>
      <c r="W5" s="151" t="s">
        <v>36</v>
      </c>
      <c r="X5" s="151" t="e">
        <v>#N/A</v>
      </c>
      <c r="Y5" s="141" t="s">
        <v>36</v>
      </c>
      <c r="Z5" s="142" t="e">
        <v>#N/A</v>
      </c>
      <c r="AA5" s="143"/>
    </row>
    <row r="6" spans="1:29" ht="76.5" customHeight="1" x14ac:dyDescent="0.2">
      <c r="E6" s="69"/>
      <c r="F6" s="3"/>
      <c r="G6" s="73" t="s">
        <v>37</v>
      </c>
      <c r="H6" s="53" t="s">
        <v>39</v>
      </c>
      <c r="I6" s="35"/>
      <c r="J6" s="35"/>
      <c r="K6" s="53" t="s">
        <v>39</v>
      </c>
      <c r="L6" s="35"/>
      <c r="M6" s="35"/>
      <c r="N6" s="53" t="s">
        <v>39</v>
      </c>
      <c r="O6" s="35"/>
      <c r="P6" s="35"/>
      <c r="Q6" s="53" t="s">
        <v>39</v>
      </c>
      <c r="R6" s="35"/>
      <c r="S6" s="35"/>
      <c r="T6" s="53" t="s">
        <v>39</v>
      </c>
      <c r="U6" s="35"/>
      <c r="V6" s="35"/>
      <c r="W6" s="53" t="s">
        <v>39</v>
      </c>
      <c r="X6" s="35"/>
      <c r="Y6" s="53" t="s">
        <v>39</v>
      </c>
      <c r="Z6" s="35"/>
      <c r="AA6" s="35"/>
    </row>
    <row r="7" spans="1:29" s="3" customFormat="1" x14ac:dyDescent="0.2">
      <c r="A7" s="5" t="s">
        <v>45</v>
      </c>
      <c r="B7" s="5" t="s">
        <v>46</v>
      </c>
      <c r="C7" s="5" t="s">
        <v>47</v>
      </c>
      <c r="D7" s="5" t="s">
        <v>48</v>
      </c>
      <c r="E7" s="5" t="s">
        <v>49</v>
      </c>
      <c r="F7" s="5" t="s">
        <v>34</v>
      </c>
      <c r="G7" s="31" t="s">
        <v>50</v>
      </c>
      <c r="H7" s="37" t="s">
        <v>390</v>
      </c>
      <c r="I7" s="125" t="s">
        <v>52</v>
      </c>
      <c r="J7" s="125" t="s">
        <v>55</v>
      </c>
      <c r="K7" s="39" t="s">
        <v>56</v>
      </c>
      <c r="L7" s="125" t="s">
        <v>52</v>
      </c>
      <c r="M7" s="125" t="s">
        <v>55</v>
      </c>
      <c r="N7" s="37" t="s">
        <v>391</v>
      </c>
      <c r="O7" s="125" t="s">
        <v>52</v>
      </c>
      <c r="P7" s="125" t="s">
        <v>55</v>
      </c>
      <c r="Q7" s="37" t="s">
        <v>392</v>
      </c>
      <c r="R7" s="125" t="s">
        <v>52</v>
      </c>
      <c r="S7" s="125" t="s">
        <v>55</v>
      </c>
      <c r="T7" s="38" t="s">
        <v>56</v>
      </c>
      <c r="U7" s="125" t="s">
        <v>52</v>
      </c>
      <c r="V7" s="125" t="s">
        <v>55</v>
      </c>
      <c r="W7" s="54" t="s">
        <v>316</v>
      </c>
      <c r="X7" s="125" t="s">
        <v>317</v>
      </c>
      <c r="Y7" s="54" t="s">
        <v>56</v>
      </c>
      <c r="Z7" s="125" t="s">
        <v>52</v>
      </c>
      <c r="AA7" s="125" t="s">
        <v>55</v>
      </c>
    </row>
    <row r="8" spans="1:29" x14ac:dyDescent="0.2">
      <c r="A8" s="105" t="s">
        <v>59</v>
      </c>
      <c r="B8" s="105" t="s">
        <v>60</v>
      </c>
      <c r="C8" s="106" t="s">
        <v>61</v>
      </c>
      <c r="D8" s="105" t="s">
        <v>62</v>
      </c>
      <c r="E8" s="106">
        <v>1001</v>
      </c>
      <c r="F8" s="105" t="s">
        <v>60</v>
      </c>
      <c r="G8" s="75">
        <v>1101</v>
      </c>
      <c r="H8" s="59"/>
      <c r="I8" s="76" t="str">
        <f>+IF(H8&lt;&gt;"",(H8-H$126)*100/(H$127-H$126),"")</f>
        <v/>
      </c>
      <c r="J8" s="76" t="str">
        <f>+IF(H8&lt;&gt;"",_xlfn.PERCENTRANK.EXC(H$8:H$124,H8,2),"")</f>
        <v/>
      </c>
      <c r="K8" s="24">
        <v>12.66</v>
      </c>
      <c r="L8" s="76">
        <f t="shared" ref="L8:L71" si="0">+IF(K8&lt;&gt;"",(K8-K$126)*100/(K$127-K$126),"")</f>
        <v>30.271766482133874</v>
      </c>
      <c r="M8" s="76">
        <f>+IF(K8&lt;&gt;"",_xlfn.PERCENTRANK.EXC(K$8:K$124,K8,2),"")</f>
        <v>0.76</v>
      </c>
      <c r="N8" s="87"/>
      <c r="O8" s="76"/>
      <c r="P8" s="76"/>
      <c r="Q8" s="21">
        <v>0.09</v>
      </c>
      <c r="R8" s="76">
        <f t="shared" ref="R8:R71" si="1">+IF(Q8&lt;&gt;"",(Q8-Q$126)*100/(Q$127-Q$126),"")</f>
        <v>10.344827586206897</v>
      </c>
      <c r="S8" s="76">
        <f t="shared" ref="S8:S71" si="2">+IF(Q8&lt;&gt;"",_xlfn.PERCENTRANK.EXC(Q$8:Q$124,Q8,2),"")</f>
        <v>0.81</v>
      </c>
      <c r="T8" s="20">
        <v>29.77</v>
      </c>
      <c r="U8" s="76">
        <f>+IF(T8&lt;&gt;"",(T$127-T8)*100/(T$127-T$126),"")</f>
        <v>30.978006551240053</v>
      </c>
      <c r="V8" s="76">
        <f>+IF(T8&lt;&gt;"",1-_xlfn.PERCENTRANK.EXC(T$8:T$124,T8,2),"")</f>
        <v>9.9999999999999978E-2</v>
      </c>
      <c r="W8" s="25" t="s">
        <v>325</v>
      </c>
      <c r="X8" s="76" t="str">
        <f t="shared" ref="X8:X71" si="3">+IF(W8="NO","NO",IF(W8="SI","SI",""))</f>
        <v>SI</v>
      </c>
      <c r="Y8" s="21">
        <v>8.49</v>
      </c>
      <c r="Z8" s="76">
        <f t="shared" ref="Z8:Z71" si="4">+IF(Y8&lt;&gt;"",(Y8-Y$126)*100/(Y$127-Y$126),"")</f>
        <v>8.4681064791562033</v>
      </c>
      <c r="AA8" s="76">
        <f t="shared" ref="AA8:AA71" si="5">+IF(Y8&lt;&gt;"",_xlfn.PERCENTRANK.EXC(Y$8:Y$124,Y8,2),"")</f>
        <v>0.16</v>
      </c>
    </row>
    <row r="9" spans="1:29" s="7" customFormat="1" x14ac:dyDescent="0.2">
      <c r="A9" s="107" t="s">
        <v>59</v>
      </c>
      <c r="B9" s="107" t="s">
        <v>60</v>
      </c>
      <c r="C9" s="108" t="s">
        <v>61</v>
      </c>
      <c r="D9" s="107" t="s">
        <v>62</v>
      </c>
      <c r="E9" s="108">
        <v>1001</v>
      </c>
      <c r="F9" s="107" t="s">
        <v>63</v>
      </c>
      <c r="G9" s="97">
        <v>1107</v>
      </c>
      <c r="H9" s="59"/>
      <c r="I9" s="87" t="str">
        <f t="shared" ref="I9:I71" si="6">+IF(H9&lt;&gt;"",(H9-H$126)*100/(H$127-H$126),"")</f>
        <v/>
      </c>
      <c r="J9" s="87" t="str">
        <f t="shared" ref="J9:J71" si="7">+IF(H9&lt;&gt;"",_xlfn.PERCENTRANK.EXC(H$8:H$124,H9,2),"")</f>
        <v/>
      </c>
      <c r="K9" s="24">
        <v>40.369999999999997</v>
      </c>
      <c r="L9" s="87">
        <f t="shared" si="0"/>
        <v>100</v>
      </c>
      <c r="M9" s="87">
        <f t="shared" ref="M9:M71" si="8">+IF(K9&lt;&gt;"",_xlfn.PERCENTRANK.EXC(K$8:K$124,K9,2),"")</f>
        <v>0.99</v>
      </c>
      <c r="N9" s="87"/>
      <c r="O9" s="87"/>
      <c r="P9" s="87"/>
      <c r="Q9" s="21">
        <v>0.01</v>
      </c>
      <c r="R9" s="87">
        <f t="shared" si="1"/>
        <v>1.1494252873563218</v>
      </c>
      <c r="S9" s="87">
        <f t="shared" si="2"/>
        <v>0.26</v>
      </c>
      <c r="T9" s="87" t="s">
        <v>279</v>
      </c>
      <c r="U9" s="87" t="str">
        <f t="shared" ref="U9:U72" si="9">+IF(T9&lt;&gt;"",(T$127-T9)*100/(T$127-T$126),"")</f>
        <v/>
      </c>
      <c r="V9" s="87" t="str">
        <f t="shared" ref="V9:V72" si="10">+IF(T9&lt;&gt;"",1-_xlfn.PERCENTRANK.EXC(T$8:T$124,T9,2),"")</f>
        <v/>
      </c>
      <c r="W9" s="25" t="s">
        <v>326</v>
      </c>
      <c r="X9" s="87" t="str">
        <f t="shared" si="3"/>
        <v>NO</v>
      </c>
      <c r="Y9" s="21">
        <v>7.61</v>
      </c>
      <c r="Z9" s="87">
        <f t="shared" si="4"/>
        <v>7.5841285786037185</v>
      </c>
      <c r="AA9" s="87">
        <f t="shared" si="5"/>
        <v>0.15</v>
      </c>
      <c r="AC9" s="4"/>
    </row>
    <row r="10" spans="1:29" s="7" customFormat="1" x14ac:dyDescent="0.2">
      <c r="A10" s="107" t="s">
        <v>64</v>
      </c>
      <c r="B10" s="107" t="s">
        <v>64</v>
      </c>
      <c r="C10" s="108" t="s">
        <v>61</v>
      </c>
      <c r="D10" s="107" t="s">
        <v>64</v>
      </c>
      <c r="E10" s="108">
        <v>2101</v>
      </c>
      <c r="F10" s="107" t="s">
        <v>64</v>
      </c>
      <c r="G10" s="97">
        <v>2101</v>
      </c>
      <c r="H10" s="59"/>
      <c r="I10" s="87" t="str">
        <f t="shared" si="6"/>
        <v/>
      </c>
      <c r="J10" s="87" t="str">
        <f t="shared" si="7"/>
        <v/>
      </c>
      <c r="K10" s="24">
        <v>38.03</v>
      </c>
      <c r="L10" s="87">
        <f t="shared" si="0"/>
        <v>94.111726220432828</v>
      </c>
      <c r="M10" s="87">
        <f t="shared" si="8"/>
        <v>0.97</v>
      </c>
      <c r="N10" s="87"/>
      <c r="O10" s="87"/>
      <c r="P10" s="87"/>
      <c r="Q10" s="21">
        <v>0</v>
      </c>
      <c r="R10" s="87">
        <f t="shared" si="1"/>
        <v>0</v>
      </c>
      <c r="S10" s="87">
        <f t="shared" si="2"/>
        <v>0</v>
      </c>
      <c r="T10" s="20">
        <v>1.73</v>
      </c>
      <c r="U10" s="87">
        <f t="shared" si="9"/>
        <v>96.583996256434261</v>
      </c>
      <c r="V10" s="87">
        <f t="shared" si="10"/>
        <v>0.81</v>
      </c>
      <c r="W10" s="25" t="s">
        <v>325</v>
      </c>
      <c r="X10" s="87" t="str">
        <f t="shared" si="3"/>
        <v>SI</v>
      </c>
      <c r="Y10" s="21">
        <v>20.69</v>
      </c>
      <c r="Z10" s="87">
        <f t="shared" si="4"/>
        <v>20.723254645906586</v>
      </c>
      <c r="AA10" s="87">
        <f t="shared" si="5"/>
        <v>0.38</v>
      </c>
      <c r="AC10" s="4"/>
    </row>
    <row r="11" spans="1:29" s="7" customFormat="1" x14ac:dyDescent="0.2">
      <c r="A11" s="107" t="s">
        <v>64</v>
      </c>
      <c r="B11" s="107" t="s">
        <v>65</v>
      </c>
      <c r="C11" s="108" t="s">
        <v>61</v>
      </c>
      <c r="D11" s="107" t="s">
        <v>66</v>
      </c>
      <c r="E11" s="108">
        <v>2201</v>
      </c>
      <c r="F11" s="107" t="s">
        <v>66</v>
      </c>
      <c r="G11" s="97">
        <v>2201</v>
      </c>
      <c r="H11" s="59"/>
      <c r="I11" s="87" t="str">
        <f t="shared" si="6"/>
        <v/>
      </c>
      <c r="J11" s="87" t="str">
        <f t="shared" si="7"/>
        <v/>
      </c>
      <c r="K11" s="24">
        <v>24.31</v>
      </c>
      <c r="L11" s="87">
        <f t="shared" si="0"/>
        <v>59.587317564167094</v>
      </c>
      <c r="M11" s="87">
        <f t="shared" si="8"/>
        <v>0.95</v>
      </c>
      <c r="N11" s="87"/>
      <c r="O11" s="87"/>
      <c r="P11" s="87"/>
      <c r="Q11" s="21">
        <v>0</v>
      </c>
      <c r="R11" s="87">
        <f t="shared" si="1"/>
        <v>0</v>
      </c>
      <c r="S11" s="87">
        <f t="shared" si="2"/>
        <v>0</v>
      </c>
      <c r="T11" s="87" t="s">
        <v>279</v>
      </c>
      <c r="U11" s="87" t="str">
        <f t="shared" si="9"/>
        <v/>
      </c>
      <c r="V11" s="87" t="str">
        <f t="shared" si="10"/>
        <v/>
      </c>
      <c r="W11" s="25" t="s">
        <v>326</v>
      </c>
      <c r="X11" s="87" t="str">
        <f t="shared" si="3"/>
        <v>NO</v>
      </c>
      <c r="Y11" s="21">
        <v>16.45</v>
      </c>
      <c r="Z11" s="87">
        <f t="shared" si="4"/>
        <v>16.464088397790057</v>
      </c>
      <c r="AA11" s="87">
        <f t="shared" si="5"/>
        <v>0.34</v>
      </c>
      <c r="AC11" s="4"/>
    </row>
    <row r="12" spans="1:29" s="7" customFormat="1" x14ac:dyDescent="0.2">
      <c r="A12" s="107" t="s">
        <v>67</v>
      </c>
      <c r="B12" s="107" t="s">
        <v>68</v>
      </c>
      <c r="C12" s="108" t="s">
        <v>61</v>
      </c>
      <c r="D12" s="107" t="s">
        <v>69</v>
      </c>
      <c r="E12" s="108">
        <v>3001</v>
      </c>
      <c r="F12" s="107" t="s">
        <v>68</v>
      </c>
      <c r="G12" s="97">
        <v>3101</v>
      </c>
      <c r="H12" s="59"/>
      <c r="I12" s="87" t="str">
        <f t="shared" si="6"/>
        <v/>
      </c>
      <c r="J12" s="87" t="str">
        <f t="shared" si="7"/>
        <v/>
      </c>
      <c r="K12" s="24">
        <v>14.01</v>
      </c>
      <c r="L12" s="87">
        <f t="shared" si="0"/>
        <v>33.668847508807254</v>
      </c>
      <c r="M12" s="87">
        <f t="shared" si="8"/>
        <v>0.84</v>
      </c>
      <c r="N12" s="87"/>
      <c r="O12" s="87"/>
      <c r="P12" s="87"/>
      <c r="Q12" s="21">
        <v>0</v>
      </c>
      <c r="R12" s="87">
        <f t="shared" si="1"/>
        <v>0</v>
      </c>
      <c r="S12" s="87">
        <f t="shared" si="2"/>
        <v>0</v>
      </c>
      <c r="T12" s="87" t="s">
        <v>279</v>
      </c>
      <c r="U12" s="87" t="str">
        <f t="shared" si="9"/>
        <v/>
      </c>
      <c r="V12" s="87" t="str">
        <f t="shared" si="10"/>
        <v/>
      </c>
      <c r="W12" s="25" t="s">
        <v>325</v>
      </c>
      <c r="X12" s="87" t="str">
        <f t="shared" si="3"/>
        <v>SI</v>
      </c>
      <c r="Y12" s="21">
        <v>22.71</v>
      </c>
      <c r="Z12" s="87">
        <f t="shared" si="4"/>
        <v>22.752385735811149</v>
      </c>
      <c r="AA12" s="87">
        <f t="shared" si="5"/>
        <v>0.44</v>
      </c>
      <c r="AC12" s="4"/>
    </row>
    <row r="13" spans="1:29" s="7" customFormat="1" x14ac:dyDescent="0.2">
      <c r="A13" s="107" t="s">
        <v>67</v>
      </c>
      <c r="B13" s="107" t="s">
        <v>68</v>
      </c>
      <c r="C13" s="108" t="s">
        <v>61</v>
      </c>
      <c r="D13" s="107" t="s">
        <v>69</v>
      </c>
      <c r="E13" s="108">
        <v>3001</v>
      </c>
      <c r="F13" s="107" t="s">
        <v>70</v>
      </c>
      <c r="G13" s="97">
        <v>3103</v>
      </c>
      <c r="H13" s="59"/>
      <c r="I13" s="87" t="str">
        <f t="shared" si="6"/>
        <v/>
      </c>
      <c r="J13" s="87" t="str">
        <f t="shared" si="7"/>
        <v/>
      </c>
      <c r="K13" s="24">
        <v>6.55</v>
      </c>
      <c r="L13" s="87">
        <f t="shared" si="0"/>
        <v>14.896829391041774</v>
      </c>
      <c r="M13" s="87">
        <f t="shared" si="8"/>
        <v>0.42</v>
      </c>
      <c r="N13" s="87"/>
      <c r="O13" s="87"/>
      <c r="P13" s="87"/>
      <c r="Q13" s="21">
        <v>0.01</v>
      </c>
      <c r="R13" s="87">
        <f t="shared" si="1"/>
        <v>1.1494252873563218</v>
      </c>
      <c r="S13" s="87">
        <f t="shared" si="2"/>
        <v>0.26</v>
      </c>
      <c r="T13" s="87" t="s">
        <v>279</v>
      </c>
      <c r="U13" s="87" t="str">
        <f t="shared" si="9"/>
        <v/>
      </c>
      <c r="V13" s="87" t="str">
        <f t="shared" si="10"/>
        <v/>
      </c>
      <c r="W13" s="25" t="s">
        <v>326</v>
      </c>
      <c r="X13" s="87" t="str">
        <f t="shared" si="3"/>
        <v>NO</v>
      </c>
      <c r="Y13" s="21">
        <v>33.32</v>
      </c>
      <c r="Z13" s="87">
        <f t="shared" si="4"/>
        <v>33.410346559517833</v>
      </c>
      <c r="AA13" s="87">
        <f t="shared" si="5"/>
        <v>0.57999999999999996</v>
      </c>
      <c r="AC13" s="4"/>
    </row>
    <row r="14" spans="1:29" s="7" customFormat="1" x14ac:dyDescent="0.2">
      <c r="A14" s="107" t="s">
        <v>67</v>
      </c>
      <c r="B14" s="109" t="s">
        <v>71</v>
      </c>
      <c r="C14" s="108" t="s">
        <v>61</v>
      </c>
      <c r="D14" s="109" t="s">
        <v>72</v>
      </c>
      <c r="E14" s="108">
        <v>3301</v>
      </c>
      <c r="F14" s="109" t="s">
        <v>72</v>
      </c>
      <c r="G14" s="97">
        <v>3301</v>
      </c>
      <c r="H14" s="59"/>
      <c r="I14" s="87" t="str">
        <f t="shared" si="6"/>
        <v/>
      </c>
      <c r="J14" s="87" t="str">
        <f t="shared" si="7"/>
        <v/>
      </c>
      <c r="K14" s="24">
        <v>6.29</v>
      </c>
      <c r="L14" s="87">
        <f t="shared" si="0"/>
        <v>14.242576748867641</v>
      </c>
      <c r="M14" s="87">
        <f t="shared" si="8"/>
        <v>0.4</v>
      </c>
      <c r="N14" s="87"/>
      <c r="O14" s="87"/>
      <c r="P14" s="87"/>
      <c r="Q14" s="21">
        <v>0</v>
      </c>
      <c r="R14" s="87">
        <f t="shared" si="1"/>
        <v>0</v>
      </c>
      <c r="S14" s="87">
        <f t="shared" si="2"/>
        <v>0</v>
      </c>
      <c r="T14" s="87" t="s">
        <v>279</v>
      </c>
      <c r="U14" s="87" t="str">
        <f t="shared" si="9"/>
        <v/>
      </c>
      <c r="V14" s="87" t="str">
        <f t="shared" si="10"/>
        <v/>
      </c>
      <c r="W14" s="25" t="s">
        <v>326</v>
      </c>
      <c r="X14" s="87" t="str">
        <f t="shared" si="3"/>
        <v>NO</v>
      </c>
      <c r="Y14" s="21">
        <v>44.29</v>
      </c>
      <c r="Z14" s="87">
        <f t="shared" si="4"/>
        <v>44.429934706177804</v>
      </c>
      <c r="AA14" s="87">
        <f t="shared" si="5"/>
        <v>0.72</v>
      </c>
      <c r="AC14" s="4"/>
    </row>
    <row r="15" spans="1:29" s="7" customFormat="1" x14ac:dyDescent="0.2">
      <c r="A15" s="107" t="s">
        <v>73</v>
      </c>
      <c r="B15" s="107" t="s">
        <v>74</v>
      </c>
      <c r="C15" s="108" t="s">
        <v>61</v>
      </c>
      <c r="D15" s="107" t="s">
        <v>75</v>
      </c>
      <c r="E15" s="108">
        <v>4001</v>
      </c>
      <c r="F15" s="107" t="s">
        <v>76</v>
      </c>
      <c r="G15" s="97">
        <v>4101</v>
      </c>
      <c r="H15" s="59"/>
      <c r="I15" s="87" t="str">
        <f t="shared" si="6"/>
        <v/>
      </c>
      <c r="J15" s="87" t="str">
        <f t="shared" si="7"/>
        <v/>
      </c>
      <c r="K15" s="24">
        <v>5.41</v>
      </c>
      <c r="L15" s="87">
        <f t="shared" si="0"/>
        <v>12.02818319073981</v>
      </c>
      <c r="M15" s="87">
        <f t="shared" si="8"/>
        <v>0.37</v>
      </c>
      <c r="N15" s="87"/>
      <c r="O15" s="87"/>
      <c r="P15" s="87"/>
      <c r="Q15" s="21">
        <v>0</v>
      </c>
      <c r="R15" s="87">
        <f t="shared" si="1"/>
        <v>0</v>
      </c>
      <c r="S15" s="87">
        <f t="shared" si="2"/>
        <v>0</v>
      </c>
      <c r="T15" s="20">
        <v>9.02</v>
      </c>
      <c r="U15" s="87">
        <f t="shared" si="9"/>
        <v>79.527374824520351</v>
      </c>
      <c r="V15" s="87">
        <f t="shared" si="10"/>
        <v>0.53</v>
      </c>
      <c r="W15" s="25" t="s">
        <v>326</v>
      </c>
      <c r="X15" s="87" t="str">
        <f t="shared" si="3"/>
        <v>NO</v>
      </c>
      <c r="Y15" s="21">
        <v>11.01</v>
      </c>
      <c r="Z15" s="87">
        <f t="shared" si="4"/>
        <v>10.999497739829232</v>
      </c>
      <c r="AA15" s="87">
        <f t="shared" si="5"/>
        <v>0.23</v>
      </c>
      <c r="AC15" s="4"/>
    </row>
    <row r="16" spans="1:29" s="7" customFormat="1" x14ac:dyDescent="0.2">
      <c r="A16" s="107" t="s">
        <v>73</v>
      </c>
      <c r="B16" s="107" t="s">
        <v>74</v>
      </c>
      <c r="C16" s="108" t="s">
        <v>61</v>
      </c>
      <c r="D16" s="107" t="s">
        <v>75</v>
      </c>
      <c r="E16" s="108">
        <v>4001</v>
      </c>
      <c r="F16" s="107" t="s">
        <v>73</v>
      </c>
      <c r="G16" s="97">
        <v>4102</v>
      </c>
      <c r="H16" s="59"/>
      <c r="I16" s="87" t="str">
        <f t="shared" si="6"/>
        <v/>
      </c>
      <c r="J16" s="87" t="str">
        <f t="shared" si="7"/>
        <v/>
      </c>
      <c r="K16" s="24">
        <v>14.05</v>
      </c>
      <c r="L16" s="87">
        <f t="shared" si="0"/>
        <v>33.769501761449426</v>
      </c>
      <c r="M16" s="87">
        <f t="shared" si="8"/>
        <v>0.85</v>
      </c>
      <c r="N16" s="87"/>
      <c r="O16" s="87"/>
      <c r="P16" s="87"/>
      <c r="Q16" s="21">
        <v>0.01</v>
      </c>
      <c r="R16" s="87">
        <f t="shared" si="1"/>
        <v>1.1494252873563218</v>
      </c>
      <c r="S16" s="87">
        <f t="shared" si="2"/>
        <v>0.26</v>
      </c>
      <c r="T16" s="20">
        <v>2.74</v>
      </c>
      <c r="U16" s="87">
        <f t="shared" si="9"/>
        <v>94.220870379036029</v>
      </c>
      <c r="V16" s="87">
        <f t="shared" si="10"/>
        <v>0.77</v>
      </c>
      <c r="W16" s="25" t="s">
        <v>326</v>
      </c>
      <c r="X16" s="87" t="str">
        <f t="shared" si="3"/>
        <v>NO</v>
      </c>
      <c r="Y16" s="21">
        <v>18.46</v>
      </c>
      <c r="Z16" s="87">
        <f t="shared" si="4"/>
        <v>18.483174284279258</v>
      </c>
      <c r="AA16" s="87">
        <f t="shared" si="5"/>
        <v>0.36</v>
      </c>
      <c r="AC16" s="4"/>
    </row>
    <row r="17" spans="1:29" s="7" customFormat="1" x14ac:dyDescent="0.2">
      <c r="A17" s="107" t="s">
        <v>73</v>
      </c>
      <c r="B17" s="107" t="s">
        <v>77</v>
      </c>
      <c r="C17" s="108" t="s">
        <v>61</v>
      </c>
      <c r="D17" s="107" t="s">
        <v>78</v>
      </c>
      <c r="E17" s="108">
        <v>4301</v>
      </c>
      <c r="F17" s="107" t="s">
        <v>78</v>
      </c>
      <c r="G17" s="97">
        <v>4301</v>
      </c>
      <c r="H17" s="59"/>
      <c r="I17" s="87" t="str">
        <f t="shared" si="6"/>
        <v/>
      </c>
      <c r="J17" s="87" t="str">
        <f t="shared" si="7"/>
        <v/>
      </c>
      <c r="K17" s="24">
        <v>8.56</v>
      </c>
      <c r="L17" s="87">
        <f t="shared" si="0"/>
        <v>19.954705586311029</v>
      </c>
      <c r="M17" s="87">
        <f t="shared" si="8"/>
        <v>0.56999999999999995</v>
      </c>
      <c r="N17" s="87"/>
      <c r="O17" s="87"/>
      <c r="P17" s="87"/>
      <c r="Q17" s="21">
        <v>0</v>
      </c>
      <c r="R17" s="87">
        <f t="shared" si="1"/>
        <v>0</v>
      </c>
      <c r="S17" s="87">
        <f t="shared" si="2"/>
        <v>0</v>
      </c>
      <c r="T17" s="87" t="s">
        <v>279</v>
      </c>
      <c r="U17" s="87" t="str">
        <f t="shared" si="9"/>
        <v/>
      </c>
      <c r="V17" s="87" t="str">
        <f t="shared" si="10"/>
        <v/>
      </c>
      <c r="W17" s="25" t="s">
        <v>325</v>
      </c>
      <c r="X17" s="87" t="str">
        <f t="shared" si="3"/>
        <v>SI</v>
      </c>
      <c r="Y17" s="21">
        <v>8.58</v>
      </c>
      <c r="Z17" s="87">
        <f t="shared" si="4"/>
        <v>8.5585133098945256</v>
      </c>
      <c r="AA17" s="87">
        <f t="shared" si="5"/>
        <v>0.17</v>
      </c>
      <c r="AC17" s="4"/>
    </row>
    <row r="18" spans="1:29" s="7" customFormat="1" x14ac:dyDescent="0.2">
      <c r="A18" s="107" t="s">
        <v>79</v>
      </c>
      <c r="B18" s="107" t="s">
        <v>79</v>
      </c>
      <c r="C18" s="108" t="s">
        <v>80</v>
      </c>
      <c r="D18" s="107" t="s">
        <v>80</v>
      </c>
      <c r="E18" s="108">
        <v>5001</v>
      </c>
      <c r="F18" s="107" t="s">
        <v>79</v>
      </c>
      <c r="G18" s="97">
        <v>5101</v>
      </c>
      <c r="H18" s="59"/>
      <c r="I18" s="87" t="str">
        <f t="shared" si="6"/>
        <v/>
      </c>
      <c r="J18" s="87" t="str">
        <f t="shared" si="7"/>
        <v/>
      </c>
      <c r="K18" s="24">
        <v>12.27</v>
      </c>
      <c r="L18" s="87">
        <f t="shared" si="0"/>
        <v>29.29038751887267</v>
      </c>
      <c r="M18" s="87">
        <f t="shared" si="8"/>
        <v>0.73</v>
      </c>
      <c r="N18" s="87"/>
      <c r="O18" s="87"/>
      <c r="P18" s="87"/>
      <c r="Q18" s="21">
        <v>0</v>
      </c>
      <c r="R18" s="87">
        <f t="shared" si="1"/>
        <v>0</v>
      </c>
      <c r="S18" s="87">
        <f t="shared" si="2"/>
        <v>0</v>
      </c>
      <c r="T18" s="20">
        <v>1.5</v>
      </c>
      <c r="U18" s="87">
        <f t="shared" si="9"/>
        <v>97.122133832475441</v>
      </c>
      <c r="V18" s="87">
        <f t="shared" si="10"/>
        <v>0.86</v>
      </c>
      <c r="W18" s="25" t="s">
        <v>325</v>
      </c>
      <c r="X18" s="87" t="str">
        <f t="shared" si="3"/>
        <v>SI</v>
      </c>
      <c r="Y18" s="21">
        <v>17.739999999999998</v>
      </c>
      <c r="Z18" s="87">
        <f t="shared" si="4"/>
        <v>17.759919638372679</v>
      </c>
      <c r="AA18" s="87">
        <f t="shared" si="5"/>
        <v>0.35</v>
      </c>
      <c r="AC18" s="4"/>
    </row>
    <row r="19" spans="1:29" s="7" customFormat="1" x14ac:dyDescent="0.2">
      <c r="A19" s="107" t="s">
        <v>79</v>
      </c>
      <c r="B19" s="107" t="s">
        <v>79</v>
      </c>
      <c r="C19" s="108" t="s">
        <v>80</v>
      </c>
      <c r="D19" s="107" t="s">
        <v>80</v>
      </c>
      <c r="E19" s="108">
        <v>5001</v>
      </c>
      <c r="F19" s="107" t="s">
        <v>81</v>
      </c>
      <c r="G19" s="97">
        <v>5102</v>
      </c>
      <c r="H19" s="59"/>
      <c r="I19" s="87" t="str">
        <f t="shared" si="6"/>
        <v/>
      </c>
      <c r="J19" s="87" t="str">
        <f t="shared" si="7"/>
        <v/>
      </c>
      <c r="K19" s="24">
        <v>4.5999999999999996</v>
      </c>
      <c r="L19" s="87">
        <f t="shared" si="0"/>
        <v>9.9899345747357842</v>
      </c>
      <c r="M19" s="87">
        <f t="shared" si="8"/>
        <v>0.32</v>
      </c>
      <c r="N19" s="87"/>
      <c r="O19" s="87"/>
      <c r="P19" s="87"/>
      <c r="Q19" s="21">
        <v>0</v>
      </c>
      <c r="R19" s="87">
        <f t="shared" si="1"/>
        <v>0</v>
      </c>
      <c r="S19" s="87">
        <f t="shared" si="2"/>
        <v>0</v>
      </c>
      <c r="T19" s="87" t="s">
        <v>279</v>
      </c>
      <c r="U19" s="87" t="str">
        <f t="shared" si="9"/>
        <v/>
      </c>
      <c r="V19" s="87" t="str">
        <f t="shared" si="10"/>
        <v/>
      </c>
      <c r="W19" s="25" t="s">
        <v>326</v>
      </c>
      <c r="X19" s="87" t="str">
        <f t="shared" si="3"/>
        <v>NO</v>
      </c>
      <c r="Y19" s="21">
        <v>8.73</v>
      </c>
      <c r="Z19" s="87">
        <f t="shared" si="4"/>
        <v>8.7091913611250629</v>
      </c>
      <c r="AA19" s="87">
        <f t="shared" si="5"/>
        <v>0.18</v>
      </c>
      <c r="AC19" s="4"/>
    </row>
    <row r="20" spans="1:29" s="7" customFormat="1" x14ac:dyDescent="0.2">
      <c r="A20" s="107" t="s">
        <v>79</v>
      </c>
      <c r="B20" s="107" t="s">
        <v>79</v>
      </c>
      <c r="C20" s="108" t="s">
        <v>80</v>
      </c>
      <c r="D20" s="107" t="s">
        <v>80</v>
      </c>
      <c r="E20" s="108">
        <v>5001</v>
      </c>
      <c r="F20" s="107" t="s">
        <v>83</v>
      </c>
      <c r="G20" s="97">
        <v>5103</v>
      </c>
      <c r="H20" s="59"/>
      <c r="I20" s="87" t="str">
        <f t="shared" si="6"/>
        <v/>
      </c>
      <c r="J20" s="87" t="str">
        <f t="shared" si="7"/>
        <v/>
      </c>
      <c r="K20" s="24">
        <v>11.32</v>
      </c>
      <c r="L20" s="87">
        <f t="shared" si="0"/>
        <v>26.89984901862104</v>
      </c>
      <c r="M20" s="87">
        <f t="shared" si="8"/>
        <v>0.72</v>
      </c>
      <c r="N20" s="87"/>
      <c r="O20" s="87"/>
      <c r="P20" s="87"/>
      <c r="Q20" s="21">
        <v>0.87</v>
      </c>
      <c r="R20" s="87">
        <f t="shared" si="1"/>
        <v>100</v>
      </c>
      <c r="S20" s="87">
        <f t="shared" si="2"/>
        <v>0.99</v>
      </c>
      <c r="T20" s="20">
        <v>1.41</v>
      </c>
      <c r="U20" s="87">
        <f t="shared" si="9"/>
        <v>97.332709405708954</v>
      </c>
      <c r="V20" s="87">
        <f t="shared" si="10"/>
        <v>0.91</v>
      </c>
      <c r="W20" s="25" t="s">
        <v>325</v>
      </c>
      <c r="X20" s="87" t="str">
        <f t="shared" si="3"/>
        <v>SI</v>
      </c>
      <c r="Y20" s="21">
        <v>49.83</v>
      </c>
      <c r="Z20" s="87">
        <f t="shared" si="4"/>
        <v>49.994977398292313</v>
      </c>
      <c r="AA20" s="87">
        <f t="shared" si="5"/>
        <v>0.76</v>
      </c>
      <c r="AC20" s="4"/>
    </row>
    <row r="21" spans="1:29" s="7" customFormat="1" x14ac:dyDescent="0.2">
      <c r="A21" s="107" t="s">
        <v>79</v>
      </c>
      <c r="B21" s="107" t="s">
        <v>79</v>
      </c>
      <c r="C21" s="108" t="s">
        <v>80</v>
      </c>
      <c r="D21" s="107" t="s">
        <v>80</v>
      </c>
      <c r="E21" s="108">
        <v>5001</v>
      </c>
      <c r="F21" s="107" t="s">
        <v>84</v>
      </c>
      <c r="G21" s="97">
        <v>5105</v>
      </c>
      <c r="H21" s="59"/>
      <c r="I21" s="87" t="str">
        <f t="shared" si="6"/>
        <v/>
      </c>
      <c r="J21" s="87" t="str">
        <f t="shared" si="7"/>
        <v/>
      </c>
      <c r="K21" s="24">
        <v>2.4500000000000002</v>
      </c>
      <c r="L21" s="87">
        <f t="shared" si="0"/>
        <v>4.5797684952189242</v>
      </c>
      <c r="M21" s="87">
        <f t="shared" si="8"/>
        <v>0.14000000000000001</v>
      </c>
      <c r="N21" s="87"/>
      <c r="O21" s="87"/>
      <c r="P21" s="87"/>
      <c r="Q21" s="21">
        <v>0</v>
      </c>
      <c r="R21" s="87">
        <f t="shared" si="1"/>
        <v>0</v>
      </c>
      <c r="S21" s="87">
        <f t="shared" si="2"/>
        <v>0</v>
      </c>
      <c r="T21" s="20">
        <v>5.98</v>
      </c>
      <c r="U21" s="87">
        <f t="shared" si="9"/>
        <v>86.640149742629859</v>
      </c>
      <c r="V21" s="87">
        <f t="shared" si="10"/>
        <v>0.66999999999999993</v>
      </c>
      <c r="W21" s="25" t="s">
        <v>325</v>
      </c>
      <c r="X21" s="87" t="str">
        <f t="shared" si="3"/>
        <v>SI</v>
      </c>
      <c r="Y21" s="21">
        <v>45.38</v>
      </c>
      <c r="Z21" s="87">
        <f t="shared" si="4"/>
        <v>45.524861878453038</v>
      </c>
      <c r="AA21" s="87">
        <f t="shared" si="5"/>
        <v>0.72</v>
      </c>
      <c r="AC21" s="4"/>
    </row>
    <row r="22" spans="1:29" s="7" customFormat="1" x14ac:dyDescent="0.2">
      <c r="A22" s="107" t="s">
        <v>79</v>
      </c>
      <c r="B22" s="107" t="s">
        <v>79</v>
      </c>
      <c r="C22" s="108" t="s">
        <v>80</v>
      </c>
      <c r="D22" s="107" t="s">
        <v>80</v>
      </c>
      <c r="E22" s="108">
        <v>5001</v>
      </c>
      <c r="F22" s="107" t="s">
        <v>85</v>
      </c>
      <c r="G22" s="97">
        <v>5107</v>
      </c>
      <c r="H22" s="59"/>
      <c r="I22" s="87" t="str">
        <f t="shared" si="6"/>
        <v/>
      </c>
      <c r="J22" s="87" t="str">
        <f t="shared" si="7"/>
        <v/>
      </c>
      <c r="K22" s="24">
        <v>9.64</v>
      </c>
      <c r="L22" s="87">
        <f t="shared" si="0"/>
        <v>22.672370407649726</v>
      </c>
      <c r="M22" s="87">
        <f t="shared" si="8"/>
        <v>0.66</v>
      </c>
      <c r="N22" s="87"/>
      <c r="O22" s="87"/>
      <c r="P22" s="87"/>
      <c r="Q22" s="21">
        <v>0.02</v>
      </c>
      <c r="R22" s="87">
        <f t="shared" si="1"/>
        <v>2.2988505747126435</v>
      </c>
      <c r="S22" s="87">
        <f t="shared" si="2"/>
        <v>0.49</v>
      </c>
      <c r="T22" s="20">
        <v>6.52</v>
      </c>
      <c r="U22" s="87">
        <f t="shared" si="9"/>
        <v>85.376696303228826</v>
      </c>
      <c r="V22" s="87">
        <f t="shared" si="10"/>
        <v>0.62</v>
      </c>
      <c r="W22" s="25" t="s">
        <v>326</v>
      </c>
      <c r="X22" s="87" t="str">
        <f t="shared" si="3"/>
        <v>NO</v>
      </c>
      <c r="Y22" s="21">
        <v>49.89</v>
      </c>
      <c r="Z22" s="87">
        <f t="shared" si="4"/>
        <v>50.055248618784532</v>
      </c>
      <c r="AA22" s="87">
        <f t="shared" si="5"/>
        <v>0.77</v>
      </c>
      <c r="AC22" s="4"/>
    </row>
    <row r="23" spans="1:29" s="7" customFormat="1" x14ac:dyDescent="0.2">
      <c r="A23" s="107" t="s">
        <v>79</v>
      </c>
      <c r="B23" s="107" t="s">
        <v>79</v>
      </c>
      <c r="C23" s="108" t="s">
        <v>80</v>
      </c>
      <c r="D23" s="107" t="s">
        <v>80</v>
      </c>
      <c r="E23" s="108">
        <v>5001</v>
      </c>
      <c r="F23" s="107" t="s">
        <v>86</v>
      </c>
      <c r="G23" s="97">
        <v>5109</v>
      </c>
      <c r="H23" s="59"/>
      <c r="I23" s="87" t="str">
        <f t="shared" si="6"/>
        <v/>
      </c>
      <c r="J23" s="87" t="str">
        <f t="shared" si="7"/>
        <v/>
      </c>
      <c r="K23" s="24">
        <v>7.45</v>
      </c>
      <c r="L23" s="87">
        <f t="shared" si="0"/>
        <v>17.161550075490691</v>
      </c>
      <c r="M23" s="87">
        <f t="shared" si="8"/>
        <v>0.48</v>
      </c>
      <c r="N23" s="87"/>
      <c r="O23" s="87"/>
      <c r="P23" s="87"/>
      <c r="Q23" s="21">
        <v>0</v>
      </c>
      <c r="R23" s="87">
        <f t="shared" si="1"/>
        <v>0</v>
      </c>
      <c r="S23" s="87">
        <f t="shared" si="2"/>
        <v>0</v>
      </c>
      <c r="T23" s="20">
        <v>10.5</v>
      </c>
      <c r="U23" s="87">
        <f t="shared" si="9"/>
        <v>76.064576509124947</v>
      </c>
      <c r="V23" s="87">
        <f t="shared" si="10"/>
        <v>0.43000000000000005</v>
      </c>
      <c r="W23" s="25" t="s">
        <v>326</v>
      </c>
      <c r="X23" s="87" t="str">
        <f t="shared" si="3"/>
        <v>NO</v>
      </c>
      <c r="Y23" s="21">
        <v>47.28</v>
      </c>
      <c r="Z23" s="87">
        <f t="shared" si="4"/>
        <v>47.433450527373182</v>
      </c>
      <c r="AA23" s="87">
        <f t="shared" si="5"/>
        <v>0.75</v>
      </c>
      <c r="AC23" s="4"/>
    </row>
    <row r="24" spans="1:29" s="7" customFormat="1" x14ac:dyDescent="0.2">
      <c r="A24" s="107" t="s">
        <v>79</v>
      </c>
      <c r="B24" s="109" t="s">
        <v>87</v>
      </c>
      <c r="C24" s="108" t="s">
        <v>61</v>
      </c>
      <c r="D24" s="109" t="s">
        <v>88</v>
      </c>
      <c r="E24" s="108">
        <v>5301</v>
      </c>
      <c r="F24" s="109" t="s">
        <v>87</v>
      </c>
      <c r="G24" s="97">
        <v>5301</v>
      </c>
      <c r="H24" s="59"/>
      <c r="I24" s="87" t="str">
        <f t="shared" si="6"/>
        <v/>
      </c>
      <c r="J24" s="87" t="str">
        <f t="shared" si="7"/>
        <v/>
      </c>
      <c r="K24" s="24">
        <v>9.41</v>
      </c>
      <c r="L24" s="87">
        <f t="shared" si="0"/>
        <v>22.093608454957224</v>
      </c>
      <c r="M24" s="87">
        <f t="shared" si="8"/>
        <v>0.62</v>
      </c>
      <c r="N24" s="87"/>
      <c r="O24" s="87"/>
      <c r="P24" s="87"/>
      <c r="Q24" s="21">
        <v>0.01</v>
      </c>
      <c r="R24" s="87">
        <f t="shared" si="1"/>
        <v>1.1494252873563218</v>
      </c>
      <c r="S24" s="87">
        <f t="shared" si="2"/>
        <v>0.26</v>
      </c>
      <c r="T24" s="87" t="s">
        <v>279</v>
      </c>
      <c r="U24" s="87" t="str">
        <f t="shared" si="9"/>
        <v/>
      </c>
      <c r="V24" s="87" t="str">
        <f t="shared" si="10"/>
        <v/>
      </c>
      <c r="W24" s="25" t="s">
        <v>326</v>
      </c>
      <c r="X24" s="87" t="str">
        <f t="shared" si="3"/>
        <v>NO</v>
      </c>
      <c r="Y24" s="21">
        <v>36.83</v>
      </c>
      <c r="Z24" s="87">
        <f t="shared" si="4"/>
        <v>36.936212958312403</v>
      </c>
      <c r="AA24" s="87">
        <f t="shared" si="5"/>
        <v>0.64</v>
      </c>
      <c r="AC24" s="4"/>
    </row>
    <row r="25" spans="1:29" s="7" customFormat="1" x14ac:dyDescent="0.2">
      <c r="A25" s="107" t="s">
        <v>79</v>
      </c>
      <c r="B25" s="109" t="s">
        <v>87</v>
      </c>
      <c r="C25" s="108" t="s">
        <v>61</v>
      </c>
      <c r="D25" s="109" t="s">
        <v>88</v>
      </c>
      <c r="E25" s="108">
        <v>5301</v>
      </c>
      <c r="F25" s="109" t="s">
        <v>89</v>
      </c>
      <c r="G25" s="97">
        <v>5304</v>
      </c>
      <c r="H25" s="59"/>
      <c r="I25" s="87" t="str">
        <f t="shared" si="6"/>
        <v/>
      </c>
      <c r="J25" s="87" t="str">
        <f t="shared" si="7"/>
        <v/>
      </c>
      <c r="K25" s="24">
        <v>9.48</v>
      </c>
      <c r="L25" s="87">
        <f t="shared" si="0"/>
        <v>22.269753397081029</v>
      </c>
      <c r="M25" s="87">
        <f t="shared" si="8"/>
        <v>0.64</v>
      </c>
      <c r="N25" s="87"/>
      <c r="O25" s="87"/>
      <c r="P25" s="87"/>
      <c r="Q25" s="21">
        <v>0.02</v>
      </c>
      <c r="R25" s="87">
        <f t="shared" si="1"/>
        <v>2.2988505747126435</v>
      </c>
      <c r="S25" s="87">
        <f t="shared" si="2"/>
        <v>0.49</v>
      </c>
      <c r="T25" s="87" t="s">
        <v>279</v>
      </c>
      <c r="U25" s="87" t="str">
        <f t="shared" si="9"/>
        <v/>
      </c>
      <c r="V25" s="87" t="str">
        <f t="shared" si="10"/>
        <v/>
      </c>
      <c r="W25" s="25" t="s">
        <v>326</v>
      </c>
      <c r="X25" s="87" t="str">
        <f t="shared" si="3"/>
        <v>NO</v>
      </c>
      <c r="Y25" s="21">
        <v>90.36</v>
      </c>
      <c r="Z25" s="87">
        <f t="shared" si="4"/>
        <v>90.708186840783526</v>
      </c>
      <c r="AA25" s="87">
        <f t="shared" si="5"/>
        <v>0.95</v>
      </c>
      <c r="AC25" s="4"/>
    </row>
    <row r="26" spans="1:29" s="7" customFormat="1" x14ac:dyDescent="0.2">
      <c r="A26" s="107" t="s">
        <v>79</v>
      </c>
      <c r="B26" s="109" t="s">
        <v>90</v>
      </c>
      <c r="C26" s="108" t="s">
        <v>61</v>
      </c>
      <c r="D26" s="109" t="s">
        <v>91</v>
      </c>
      <c r="E26" s="108">
        <v>5501</v>
      </c>
      <c r="F26" s="109" t="s">
        <v>90</v>
      </c>
      <c r="G26" s="97">
        <v>5501</v>
      </c>
      <c r="H26" s="59"/>
      <c r="I26" s="87" t="str">
        <f t="shared" si="6"/>
        <v/>
      </c>
      <c r="J26" s="87" t="str">
        <f t="shared" si="7"/>
        <v/>
      </c>
      <c r="K26" s="24">
        <v>7.41</v>
      </c>
      <c r="L26" s="87">
        <f t="shared" si="0"/>
        <v>17.060895822848519</v>
      </c>
      <c r="M26" s="87">
        <f t="shared" si="8"/>
        <v>0.47</v>
      </c>
      <c r="N26" s="87"/>
      <c r="O26" s="87"/>
      <c r="P26" s="87"/>
      <c r="Q26" s="21">
        <v>0.01</v>
      </c>
      <c r="R26" s="87">
        <f t="shared" si="1"/>
        <v>1.1494252873563218</v>
      </c>
      <c r="S26" s="87">
        <f t="shared" si="2"/>
        <v>0.26</v>
      </c>
      <c r="T26" s="87" t="s">
        <v>279</v>
      </c>
      <c r="U26" s="87" t="str">
        <f t="shared" si="9"/>
        <v/>
      </c>
      <c r="V26" s="87" t="str">
        <f t="shared" si="10"/>
        <v/>
      </c>
      <c r="W26" s="25" t="s">
        <v>326</v>
      </c>
      <c r="X26" s="87" t="str">
        <f t="shared" si="3"/>
        <v>NO</v>
      </c>
      <c r="Y26" s="21">
        <v>7.08</v>
      </c>
      <c r="Z26" s="87">
        <f t="shared" si="4"/>
        <v>7.0517327975891515</v>
      </c>
      <c r="AA26" s="87">
        <f t="shared" si="5"/>
        <v>0.14000000000000001</v>
      </c>
      <c r="AC26" s="4"/>
    </row>
    <row r="27" spans="1:29" s="7" customFormat="1" x14ac:dyDescent="0.2">
      <c r="A27" s="107" t="s">
        <v>79</v>
      </c>
      <c r="B27" s="109" t="s">
        <v>90</v>
      </c>
      <c r="C27" s="108" t="s">
        <v>61</v>
      </c>
      <c r="D27" s="109" t="s">
        <v>91</v>
      </c>
      <c r="E27" s="108">
        <v>5501</v>
      </c>
      <c r="F27" s="109" t="s">
        <v>92</v>
      </c>
      <c r="G27" s="97">
        <v>5502</v>
      </c>
      <c r="H27" s="59"/>
      <c r="I27" s="87" t="str">
        <f t="shared" si="6"/>
        <v/>
      </c>
      <c r="J27" s="87" t="str">
        <f t="shared" si="7"/>
        <v/>
      </c>
      <c r="K27" s="24">
        <v>7.74</v>
      </c>
      <c r="L27" s="87">
        <f t="shared" si="0"/>
        <v>17.891293407146453</v>
      </c>
      <c r="M27" s="87">
        <f t="shared" si="8"/>
        <v>0.5</v>
      </c>
      <c r="N27" s="87"/>
      <c r="O27" s="87"/>
      <c r="P27" s="87"/>
      <c r="Q27" s="21">
        <v>0.03</v>
      </c>
      <c r="R27" s="87">
        <f t="shared" si="1"/>
        <v>3.4482758620689657</v>
      </c>
      <c r="S27" s="87">
        <f t="shared" si="2"/>
        <v>0.62</v>
      </c>
      <c r="T27" s="87" t="s">
        <v>279</v>
      </c>
      <c r="U27" s="87" t="str">
        <f t="shared" si="9"/>
        <v/>
      </c>
      <c r="V27" s="87" t="str">
        <f t="shared" si="10"/>
        <v/>
      </c>
      <c r="W27" s="25" t="s">
        <v>326</v>
      </c>
      <c r="X27" s="87" t="str">
        <f t="shared" si="3"/>
        <v>NO</v>
      </c>
      <c r="Y27" s="21">
        <v>15.76</v>
      </c>
      <c r="Z27" s="87">
        <f t="shared" si="4"/>
        <v>15.770969362129584</v>
      </c>
      <c r="AA27" s="87">
        <f t="shared" si="5"/>
        <v>0.31</v>
      </c>
      <c r="AC27" s="4"/>
    </row>
    <row r="28" spans="1:29" s="7" customFormat="1" x14ac:dyDescent="0.2">
      <c r="A28" s="107" t="s">
        <v>79</v>
      </c>
      <c r="B28" s="109" t="s">
        <v>90</v>
      </c>
      <c r="C28" s="108" t="s">
        <v>61</v>
      </c>
      <c r="D28" s="109" t="s">
        <v>91</v>
      </c>
      <c r="E28" s="108">
        <v>5501</v>
      </c>
      <c r="F28" s="109" t="s">
        <v>93</v>
      </c>
      <c r="G28" s="97">
        <v>5503</v>
      </c>
      <c r="H28" s="59"/>
      <c r="I28" s="87" t="str">
        <f t="shared" si="6"/>
        <v/>
      </c>
      <c r="J28" s="87" t="str">
        <f t="shared" si="7"/>
        <v/>
      </c>
      <c r="K28" s="24">
        <v>1.53</v>
      </c>
      <c r="L28" s="87">
        <f t="shared" si="0"/>
        <v>2.2647206844489181</v>
      </c>
      <c r="M28" s="87">
        <f t="shared" si="8"/>
        <v>0.08</v>
      </c>
      <c r="N28" s="87"/>
      <c r="O28" s="87"/>
      <c r="P28" s="87"/>
      <c r="Q28" s="21">
        <v>0</v>
      </c>
      <c r="R28" s="87">
        <f t="shared" si="1"/>
        <v>0</v>
      </c>
      <c r="S28" s="87">
        <f t="shared" si="2"/>
        <v>0</v>
      </c>
      <c r="T28" s="87" t="s">
        <v>279</v>
      </c>
      <c r="U28" s="87" t="str">
        <f t="shared" si="9"/>
        <v/>
      </c>
      <c r="V28" s="87" t="str">
        <f t="shared" si="10"/>
        <v/>
      </c>
      <c r="W28" s="25" t="s">
        <v>326</v>
      </c>
      <c r="X28" s="87" t="str">
        <f t="shared" si="3"/>
        <v>NO</v>
      </c>
      <c r="Y28" s="21">
        <v>96.03</v>
      </c>
      <c r="Z28" s="87">
        <f t="shared" si="4"/>
        <v>96.403817177297839</v>
      </c>
      <c r="AA28" s="87">
        <f t="shared" si="5"/>
        <v>0.97</v>
      </c>
      <c r="AC28" s="4"/>
    </row>
    <row r="29" spans="1:29" s="7" customFormat="1" x14ac:dyDescent="0.2">
      <c r="A29" s="107" t="s">
        <v>79</v>
      </c>
      <c r="B29" s="109" t="s">
        <v>90</v>
      </c>
      <c r="C29" s="108" t="s">
        <v>61</v>
      </c>
      <c r="D29" s="109" t="s">
        <v>91</v>
      </c>
      <c r="E29" s="108">
        <v>5501</v>
      </c>
      <c r="F29" s="109" t="s">
        <v>94</v>
      </c>
      <c r="G29" s="97">
        <v>5504</v>
      </c>
      <c r="H29" s="59"/>
      <c r="I29" s="87" t="str">
        <f t="shared" si="6"/>
        <v/>
      </c>
      <c r="J29" s="87" t="str">
        <f t="shared" si="7"/>
        <v/>
      </c>
      <c r="K29" s="24">
        <v>5.04</v>
      </c>
      <c r="L29" s="87">
        <f t="shared" si="0"/>
        <v>11.0971313537997</v>
      </c>
      <c r="M29" s="87">
        <f t="shared" si="8"/>
        <v>0.33</v>
      </c>
      <c r="N29" s="87"/>
      <c r="O29" s="87"/>
      <c r="P29" s="87"/>
      <c r="Q29" s="21">
        <v>0.04</v>
      </c>
      <c r="R29" s="87">
        <f t="shared" si="1"/>
        <v>4.5977011494252871</v>
      </c>
      <c r="S29" s="87">
        <f t="shared" si="2"/>
        <v>0.72</v>
      </c>
      <c r="T29" s="87" t="s">
        <v>279</v>
      </c>
      <c r="U29" s="87" t="str">
        <f t="shared" si="9"/>
        <v/>
      </c>
      <c r="V29" s="87" t="str">
        <f t="shared" si="10"/>
        <v/>
      </c>
      <c r="W29" s="25" t="s">
        <v>326</v>
      </c>
      <c r="X29" s="87" t="str">
        <f t="shared" si="3"/>
        <v>NO</v>
      </c>
      <c r="Y29" s="21">
        <v>13.65</v>
      </c>
      <c r="Z29" s="87">
        <f t="shared" si="4"/>
        <v>13.651431441486691</v>
      </c>
      <c r="AA29" s="87">
        <f t="shared" si="5"/>
        <v>0.27</v>
      </c>
      <c r="AC29" s="4"/>
    </row>
    <row r="30" spans="1:29" s="7" customFormat="1" x14ac:dyDescent="0.2">
      <c r="A30" s="107" t="s">
        <v>79</v>
      </c>
      <c r="B30" s="107" t="s">
        <v>96</v>
      </c>
      <c r="C30" s="108" t="s">
        <v>61</v>
      </c>
      <c r="D30" s="107" t="s">
        <v>97</v>
      </c>
      <c r="E30" s="108">
        <v>5601</v>
      </c>
      <c r="F30" s="107" t="s">
        <v>96</v>
      </c>
      <c r="G30" s="97">
        <v>5601</v>
      </c>
      <c r="H30" s="59"/>
      <c r="I30" s="87" t="str">
        <f t="shared" si="6"/>
        <v/>
      </c>
      <c r="J30" s="87" t="str">
        <f t="shared" si="7"/>
        <v/>
      </c>
      <c r="K30" s="24">
        <v>14.13</v>
      </c>
      <c r="L30" s="87">
        <f t="shared" si="0"/>
        <v>33.970810266733771</v>
      </c>
      <c r="M30" s="87">
        <f t="shared" si="8"/>
        <v>0.86</v>
      </c>
      <c r="N30" s="87"/>
      <c r="O30" s="87"/>
      <c r="P30" s="87"/>
      <c r="Q30" s="21">
        <v>0.01</v>
      </c>
      <c r="R30" s="87">
        <f t="shared" si="1"/>
        <v>1.1494252873563218</v>
      </c>
      <c r="S30" s="87">
        <f t="shared" si="2"/>
        <v>0.26</v>
      </c>
      <c r="T30" s="20">
        <v>3.44</v>
      </c>
      <c r="U30" s="87">
        <f t="shared" si="9"/>
        <v>92.583060364997678</v>
      </c>
      <c r="V30" s="87">
        <f t="shared" si="10"/>
        <v>0.72</v>
      </c>
      <c r="W30" s="25" t="s">
        <v>326</v>
      </c>
      <c r="X30" s="87" t="str">
        <f t="shared" si="3"/>
        <v>NO</v>
      </c>
      <c r="Y30" s="21">
        <v>9.34</v>
      </c>
      <c r="Z30" s="87">
        <f t="shared" si="4"/>
        <v>9.3219487694625816</v>
      </c>
      <c r="AA30" s="87">
        <f t="shared" si="5"/>
        <v>0.21</v>
      </c>
      <c r="AC30" s="4"/>
    </row>
    <row r="31" spans="1:29" s="7" customFormat="1" x14ac:dyDescent="0.2">
      <c r="A31" s="107" t="s">
        <v>79</v>
      </c>
      <c r="B31" s="107" t="s">
        <v>96</v>
      </c>
      <c r="C31" s="108" t="s">
        <v>61</v>
      </c>
      <c r="D31" s="107" t="s">
        <v>97</v>
      </c>
      <c r="E31" s="108">
        <v>5601</v>
      </c>
      <c r="F31" s="107" t="s">
        <v>98</v>
      </c>
      <c r="G31" s="97">
        <v>5603</v>
      </c>
      <c r="H31" s="59"/>
      <c r="I31" s="87" t="str">
        <f t="shared" si="6"/>
        <v/>
      </c>
      <c r="J31" s="87" t="str">
        <f t="shared" si="7"/>
        <v/>
      </c>
      <c r="K31" s="24">
        <v>12.59</v>
      </c>
      <c r="L31" s="87">
        <f t="shared" si="0"/>
        <v>30.095621540010068</v>
      </c>
      <c r="M31" s="87">
        <f t="shared" si="8"/>
        <v>0.75</v>
      </c>
      <c r="N31" s="87"/>
      <c r="O31" s="87"/>
      <c r="P31" s="87"/>
      <c r="Q31" s="21">
        <v>0.01</v>
      </c>
      <c r="R31" s="87">
        <f t="shared" si="1"/>
        <v>1.1494252873563218</v>
      </c>
      <c r="S31" s="87">
        <f t="shared" si="2"/>
        <v>0.26</v>
      </c>
      <c r="T31" s="20">
        <v>15.87</v>
      </c>
      <c r="U31" s="87">
        <f t="shared" si="9"/>
        <v>63.500233972859156</v>
      </c>
      <c r="V31" s="87">
        <f t="shared" si="10"/>
        <v>0.24</v>
      </c>
      <c r="W31" s="25" t="s">
        <v>326</v>
      </c>
      <c r="X31" s="87" t="str">
        <f t="shared" si="3"/>
        <v>NO</v>
      </c>
      <c r="Y31" s="21">
        <v>87.78</v>
      </c>
      <c r="Z31" s="87">
        <f t="shared" si="4"/>
        <v>88.116524359618282</v>
      </c>
      <c r="AA31" s="87">
        <f t="shared" si="5"/>
        <v>0.94</v>
      </c>
      <c r="AC31" s="4"/>
    </row>
    <row r="32" spans="1:29" s="7" customFormat="1" x14ac:dyDescent="0.2">
      <c r="A32" s="107" t="s">
        <v>79</v>
      </c>
      <c r="B32" s="107" t="s">
        <v>96</v>
      </c>
      <c r="C32" s="108" t="s">
        <v>61</v>
      </c>
      <c r="D32" s="107" t="s">
        <v>97</v>
      </c>
      <c r="E32" s="108">
        <v>5601</v>
      </c>
      <c r="F32" s="107" t="s">
        <v>99</v>
      </c>
      <c r="G32" s="97">
        <v>5606</v>
      </c>
      <c r="H32" s="59"/>
      <c r="I32" s="87" t="str">
        <f t="shared" si="6"/>
        <v/>
      </c>
      <c r="J32" s="87" t="str">
        <f t="shared" si="7"/>
        <v/>
      </c>
      <c r="K32" s="24">
        <v>13.23</v>
      </c>
      <c r="L32" s="87">
        <f t="shared" si="0"/>
        <v>31.706089582284857</v>
      </c>
      <c r="M32" s="87">
        <f t="shared" si="8"/>
        <v>0.78</v>
      </c>
      <c r="N32" s="87"/>
      <c r="O32" s="87"/>
      <c r="P32" s="87"/>
      <c r="Q32" s="21">
        <v>0.01</v>
      </c>
      <c r="R32" s="87">
        <f t="shared" si="1"/>
        <v>1.1494252873563218</v>
      </c>
      <c r="S32" s="87">
        <f t="shared" si="2"/>
        <v>0.26</v>
      </c>
      <c r="T32" s="87"/>
      <c r="U32" s="87" t="str">
        <f t="shared" si="9"/>
        <v/>
      </c>
      <c r="V32" s="87" t="str">
        <f t="shared" si="10"/>
        <v/>
      </c>
      <c r="W32" s="25" t="s">
        <v>326</v>
      </c>
      <c r="X32" s="87" t="str">
        <f t="shared" si="3"/>
        <v>NO</v>
      </c>
      <c r="Y32" s="21">
        <v>83.3</v>
      </c>
      <c r="Z32" s="87">
        <f t="shared" si="4"/>
        <v>83.616273229532894</v>
      </c>
      <c r="AA32" s="87">
        <f t="shared" si="5"/>
        <v>0.93</v>
      </c>
      <c r="AC32" s="4"/>
    </row>
    <row r="33" spans="1:29" s="7" customFormat="1" x14ac:dyDescent="0.2">
      <c r="A33" s="107" t="s">
        <v>79</v>
      </c>
      <c r="B33" s="109" t="s">
        <v>100</v>
      </c>
      <c r="C33" s="108" t="s">
        <v>61</v>
      </c>
      <c r="D33" s="109" t="s">
        <v>101</v>
      </c>
      <c r="E33" s="108">
        <v>5701</v>
      </c>
      <c r="F33" s="109" t="s">
        <v>101</v>
      </c>
      <c r="G33" s="97">
        <v>5701</v>
      </c>
      <c r="H33" s="59"/>
      <c r="I33" s="87" t="str">
        <f t="shared" si="6"/>
        <v/>
      </c>
      <c r="J33" s="87" t="str">
        <f t="shared" si="7"/>
        <v/>
      </c>
      <c r="K33" s="24">
        <v>2.94</v>
      </c>
      <c r="L33" s="87">
        <f t="shared" si="0"/>
        <v>5.8127830900855573</v>
      </c>
      <c r="M33" s="87">
        <f t="shared" si="8"/>
        <v>0.21</v>
      </c>
      <c r="N33" s="87"/>
      <c r="O33" s="87"/>
      <c r="P33" s="87"/>
      <c r="Q33" s="21">
        <v>0.01</v>
      </c>
      <c r="R33" s="87">
        <f t="shared" si="1"/>
        <v>1.1494252873563218</v>
      </c>
      <c r="S33" s="87">
        <f t="shared" si="2"/>
        <v>0.26</v>
      </c>
      <c r="T33" s="87" t="s">
        <v>279</v>
      </c>
      <c r="U33" s="87" t="str">
        <f t="shared" si="9"/>
        <v/>
      </c>
      <c r="V33" s="87" t="str">
        <f t="shared" si="10"/>
        <v/>
      </c>
      <c r="W33" s="25" t="s">
        <v>326</v>
      </c>
      <c r="X33" s="87" t="str">
        <f t="shared" si="3"/>
        <v>NO</v>
      </c>
      <c r="Y33" s="21">
        <v>36.82</v>
      </c>
      <c r="Z33" s="87">
        <f t="shared" si="4"/>
        <v>36.926167754897037</v>
      </c>
      <c r="AA33" s="87">
        <f t="shared" si="5"/>
        <v>0.63</v>
      </c>
      <c r="AC33" s="4"/>
    </row>
    <row r="34" spans="1:29" s="7" customFormat="1" x14ac:dyDescent="0.2">
      <c r="A34" s="107" t="s">
        <v>79</v>
      </c>
      <c r="B34" s="107" t="s">
        <v>102</v>
      </c>
      <c r="C34" s="108" t="s">
        <v>80</v>
      </c>
      <c r="D34" s="107" t="s">
        <v>80</v>
      </c>
      <c r="E34" s="108">
        <v>5001</v>
      </c>
      <c r="F34" s="107" t="s">
        <v>103</v>
      </c>
      <c r="G34" s="97">
        <v>5801</v>
      </c>
      <c r="H34" s="59"/>
      <c r="I34" s="87" t="str">
        <f t="shared" si="6"/>
        <v/>
      </c>
      <c r="J34" s="87" t="str">
        <f t="shared" si="7"/>
        <v/>
      </c>
      <c r="K34" s="24">
        <v>12.4</v>
      </c>
      <c r="L34" s="87">
        <f t="shared" si="0"/>
        <v>29.617513839959742</v>
      </c>
      <c r="M34" s="87">
        <f t="shared" si="8"/>
        <v>0.74</v>
      </c>
      <c r="N34" s="87"/>
      <c r="O34" s="87"/>
      <c r="P34" s="87"/>
      <c r="Q34" s="21">
        <v>0</v>
      </c>
      <c r="R34" s="87">
        <f t="shared" si="1"/>
        <v>0</v>
      </c>
      <c r="S34" s="87">
        <f t="shared" si="2"/>
        <v>0</v>
      </c>
      <c r="T34" s="87" t="s">
        <v>279</v>
      </c>
      <c r="U34" s="87" t="str">
        <f t="shared" si="9"/>
        <v/>
      </c>
      <c r="V34" s="87" t="str">
        <f t="shared" si="10"/>
        <v/>
      </c>
      <c r="W34" s="25" t="s">
        <v>325</v>
      </c>
      <c r="X34" s="87" t="str">
        <f t="shared" si="3"/>
        <v>SI</v>
      </c>
      <c r="Y34" s="21">
        <v>60.03</v>
      </c>
      <c r="Z34" s="87">
        <f t="shared" si="4"/>
        <v>60.24108488196886</v>
      </c>
      <c r="AA34" s="87">
        <f t="shared" si="5"/>
        <v>0.82</v>
      </c>
      <c r="AC34" s="4"/>
    </row>
    <row r="35" spans="1:29" s="7" customFormat="1" x14ac:dyDescent="0.2">
      <c r="A35" s="107" t="s">
        <v>79</v>
      </c>
      <c r="B35" s="107" t="s">
        <v>102</v>
      </c>
      <c r="C35" s="108" t="s">
        <v>80</v>
      </c>
      <c r="D35" s="107" t="s">
        <v>80</v>
      </c>
      <c r="E35" s="108">
        <v>5001</v>
      </c>
      <c r="F35" s="107" t="s">
        <v>104</v>
      </c>
      <c r="G35" s="97">
        <v>5802</v>
      </c>
      <c r="H35" s="59"/>
      <c r="I35" s="87" t="str">
        <f t="shared" si="6"/>
        <v/>
      </c>
      <c r="J35" s="87" t="str">
        <f t="shared" si="7"/>
        <v/>
      </c>
      <c r="K35" s="24">
        <v>6.62</v>
      </c>
      <c r="L35" s="87">
        <f t="shared" si="0"/>
        <v>15.072974333165579</v>
      </c>
      <c r="M35" s="87">
        <f t="shared" si="8"/>
        <v>0.43</v>
      </c>
      <c r="N35" s="87"/>
      <c r="O35" s="87"/>
      <c r="P35" s="87"/>
      <c r="Q35" s="21">
        <v>0.02</v>
      </c>
      <c r="R35" s="87">
        <f t="shared" si="1"/>
        <v>2.2988505747126435</v>
      </c>
      <c r="S35" s="87">
        <f t="shared" si="2"/>
        <v>0.49</v>
      </c>
      <c r="T35" s="87" t="s">
        <v>279</v>
      </c>
      <c r="U35" s="87" t="str">
        <f t="shared" si="9"/>
        <v/>
      </c>
      <c r="V35" s="87" t="str">
        <f t="shared" si="10"/>
        <v/>
      </c>
      <c r="W35" s="25" t="s">
        <v>326</v>
      </c>
      <c r="X35" s="87" t="str">
        <f t="shared" si="3"/>
        <v>NO</v>
      </c>
      <c r="Y35" s="21">
        <v>26.03</v>
      </c>
      <c r="Z35" s="87">
        <f t="shared" si="4"/>
        <v>26.087393269713719</v>
      </c>
      <c r="AA35" s="87">
        <f t="shared" si="5"/>
        <v>0.49</v>
      </c>
      <c r="AC35" s="4"/>
    </row>
    <row r="36" spans="1:29" s="7" customFormat="1" x14ac:dyDescent="0.2">
      <c r="A36" s="107" t="s">
        <v>79</v>
      </c>
      <c r="B36" s="107" t="s">
        <v>102</v>
      </c>
      <c r="C36" s="108" t="s">
        <v>80</v>
      </c>
      <c r="D36" s="107" t="s">
        <v>80</v>
      </c>
      <c r="E36" s="108">
        <v>5001</v>
      </c>
      <c r="F36" s="107" t="s">
        <v>105</v>
      </c>
      <c r="G36" s="97">
        <v>5803</v>
      </c>
      <c r="H36" s="59"/>
      <c r="I36" s="87" t="str">
        <f t="shared" si="6"/>
        <v/>
      </c>
      <c r="J36" s="87" t="str">
        <f t="shared" si="7"/>
        <v/>
      </c>
      <c r="K36" s="24">
        <v>7.09</v>
      </c>
      <c r="L36" s="87">
        <f t="shared" si="0"/>
        <v>16.255661801711124</v>
      </c>
      <c r="M36" s="87">
        <f t="shared" si="8"/>
        <v>0.46</v>
      </c>
      <c r="N36" s="87"/>
      <c r="O36" s="87"/>
      <c r="P36" s="87"/>
      <c r="Q36" s="21">
        <v>0.03</v>
      </c>
      <c r="R36" s="87">
        <f t="shared" si="1"/>
        <v>3.4482758620689657</v>
      </c>
      <c r="S36" s="87">
        <f t="shared" si="2"/>
        <v>0.62</v>
      </c>
      <c r="T36" s="87" t="s">
        <v>279</v>
      </c>
      <c r="U36" s="87" t="str">
        <f t="shared" si="9"/>
        <v/>
      </c>
      <c r="V36" s="87" t="str">
        <f t="shared" si="10"/>
        <v/>
      </c>
      <c r="W36" s="25" t="s">
        <v>326</v>
      </c>
      <c r="X36" s="87" t="str">
        <f t="shared" si="3"/>
        <v>NO</v>
      </c>
      <c r="Y36" s="21">
        <v>21.42</v>
      </c>
      <c r="Z36" s="87">
        <f t="shared" si="4"/>
        <v>21.456554495228534</v>
      </c>
      <c r="AA36" s="87">
        <f t="shared" si="5"/>
        <v>0.44</v>
      </c>
      <c r="AC36" s="4"/>
    </row>
    <row r="37" spans="1:29" s="7" customFormat="1" x14ac:dyDescent="0.2">
      <c r="A37" s="107" t="s">
        <v>79</v>
      </c>
      <c r="B37" s="107" t="s">
        <v>102</v>
      </c>
      <c r="C37" s="108" t="s">
        <v>80</v>
      </c>
      <c r="D37" s="107" t="s">
        <v>80</v>
      </c>
      <c r="E37" s="108">
        <v>5001</v>
      </c>
      <c r="F37" s="107" t="s">
        <v>106</v>
      </c>
      <c r="G37" s="97">
        <v>5804</v>
      </c>
      <c r="H37" s="59"/>
      <c r="I37" s="87" t="str">
        <f t="shared" si="6"/>
        <v/>
      </c>
      <c r="J37" s="87" t="str">
        <f t="shared" si="7"/>
        <v/>
      </c>
      <c r="K37" s="24">
        <v>16.88</v>
      </c>
      <c r="L37" s="87">
        <f t="shared" si="0"/>
        <v>40.890790135883243</v>
      </c>
      <c r="M37" s="87">
        <f t="shared" si="8"/>
        <v>0.89</v>
      </c>
      <c r="N37" s="87"/>
      <c r="O37" s="87"/>
      <c r="P37" s="87"/>
      <c r="Q37" s="21">
        <v>0.01</v>
      </c>
      <c r="R37" s="87">
        <f t="shared" si="1"/>
        <v>1.1494252873563218</v>
      </c>
      <c r="S37" s="87">
        <f t="shared" si="2"/>
        <v>0.26</v>
      </c>
      <c r="T37" s="87" t="s">
        <v>279</v>
      </c>
      <c r="U37" s="87" t="str">
        <f t="shared" si="9"/>
        <v/>
      </c>
      <c r="V37" s="87" t="str">
        <f t="shared" si="10"/>
        <v/>
      </c>
      <c r="W37" s="25" t="s">
        <v>326</v>
      </c>
      <c r="X37" s="87" t="str">
        <f t="shared" si="3"/>
        <v>NO</v>
      </c>
      <c r="Y37" s="21">
        <v>11.45</v>
      </c>
      <c r="Z37" s="87">
        <f t="shared" si="4"/>
        <v>11.441486690105473</v>
      </c>
      <c r="AA37" s="87">
        <f t="shared" si="5"/>
        <v>0.24</v>
      </c>
      <c r="AC37" s="4"/>
    </row>
    <row r="38" spans="1:29" s="7" customFormat="1" x14ac:dyDescent="0.2">
      <c r="A38" s="107" t="s">
        <v>107</v>
      </c>
      <c r="B38" s="107" t="s">
        <v>108</v>
      </c>
      <c r="C38" s="108" t="s">
        <v>61</v>
      </c>
      <c r="D38" s="107" t="s">
        <v>109</v>
      </c>
      <c r="E38" s="108">
        <v>6001</v>
      </c>
      <c r="F38" s="107" t="s">
        <v>110</v>
      </c>
      <c r="G38" s="97">
        <v>6101</v>
      </c>
      <c r="H38" s="59"/>
      <c r="I38" s="87" t="str">
        <f t="shared" si="6"/>
        <v/>
      </c>
      <c r="J38" s="87" t="str">
        <f t="shared" si="7"/>
        <v/>
      </c>
      <c r="K38" s="24">
        <v>4.51</v>
      </c>
      <c r="L38" s="87">
        <f t="shared" si="0"/>
        <v>9.7634625062908924</v>
      </c>
      <c r="M38" s="87">
        <f t="shared" si="8"/>
        <v>0.3</v>
      </c>
      <c r="N38" s="87"/>
      <c r="O38" s="87"/>
      <c r="P38" s="87"/>
      <c r="Q38" s="21">
        <v>0.01</v>
      </c>
      <c r="R38" s="87">
        <f t="shared" si="1"/>
        <v>1.1494252873563218</v>
      </c>
      <c r="S38" s="87">
        <f t="shared" si="2"/>
        <v>0.26</v>
      </c>
      <c r="T38" s="87" t="s">
        <v>279</v>
      </c>
      <c r="U38" s="87" t="str">
        <f t="shared" si="9"/>
        <v/>
      </c>
      <c r="V38" s="87" t="str">
        <f t="shared" si="10"/>
        <v/>
      </c>
      <c r="W38" s="25" t="s">
        <v>325</v>
      </c>
      <c r="X38" s="87" t="str">
        <f t="shared" si="3"/>
        <v>SI</v>
      </c>
      <c r="Y38" s="21">
        <v>16.29</v>
      </c>
      <c r="Z38" s="87">
        <f t="shared" si="4"/>
        <v>16.303365143144148</v>
      </c>
      <c r="AA38" s="87">
        <f t="shared" si="5"/>
        <v>0.33</v>
      </c>
      <c r="AC38" s="4"/>
    </row>
    <row r="39" spans="1:29" s="7" customFormat="1" x14ac:dyDescent="0.2">
      <c r="A39" s="107" t="s">
        <v>107</v>
      </c>
      <c r="B39" s="107" t="s">
        <v>108</v>
      </c>
      <c r="C39" s="108" t="s">
        <v>61</v>
      </c>
      <c r="D39" s="107" t="s">
        <v>109</v>
      </c>
      <c r="E39" s="108">
        <v>6001</v>
      </c>
      <c r="F39" s="107" t="s">
        <v>111</v>
      </c>
      <c r="G39" s="97">
        <v>6108</v>
      </c>
      <c r="H39" s="59"/>
      <c r="I39" s="87" t="str">
        <f t="shared" si="6"/>
        <v/>
      </c>
      <c r="J39" s="87" t="str">
        <f t="shared" si="7"/>
        <v/>
      </c>
      <c r="K39" s="24">
        <v>6.39</v>
      </c>
      <c r="L39" s="87">
        <f t="shared" si="0"/>
        <v>14.494212380473076</v>
      </c>
      <c r="M39" s="87">
        <f t="shared" si="8"/>
        <v>0.4</v>
      </c>
      <c r="N39" s="87"/>
      <c r="O39" s="87"/>
      <c r="P39" s="87"/>
      <c r="Q39" s="21">
        <v>0.01</v>
      </c>
      <c r="R39" s="87">
        <f t="shared" si="1"/>
        <v>1.1494252873563218</v>
      </c>
      <c r="S39" s="87">
        <f t="shared" si="2"/>
        <v>0.26</v>
      </c>
      <c r="T39" s="87" t="s">
        <v>279</v>
      </c>
      <c r="U39" s="87" t="str">
        <f t="shared" si="9"/>
        <v/>
      </c>
      <c r="V39" s="87" t="str">
        <f t="shared" si="10"/>
        <v/>
      </c>
      <c r="W39" s="25" t="s">
        <v>325</v>
      </c>
      <c r="X39" s="87" t="str">
        <f t="shared" si="3"/>
        <v>SI</v>
      </c>
      <c r="Y39" s="21">
        <v>43.78</v>
      </c>
      <c r="Z39" s="87">
        <f t="shared" si="4"/>
        <v>43.917629331993972</v>
      </c>
      <c r="AA39" s="87">
        <f t="shared" si="5"/>
        <v>0.71</v>
      </c>
      <c r="AC39" s="4"/>
    </row>
    <row r="40" spans="1:29" s="7" customFormat="1" x14ac:dyDescent="0.2">
      <c r="A40" s="107" t="s">
        <v>107</v>
      </c>
      <c r="B40" s="109" t="s">
        <v>108</v>
      </c>
      <c r="C40" s="108" t="s">
        <v>61</v>
      </c>
      <c r="D40" s="109" t="s">
        <v>112</v>
      </c>
      <c r="E40" s="108">
        <v>6115</v>
      </c>
      <c r="F40" s="109" t="s">
        <v>112</v>
      </c>
      <c r="G40" s="97">
        <v>6115</v>
      </c>
      <c r="H40" s="59"/>
      <c r="I40" s="87" t="str">
        <f t="shared" si="6"/>
        <v/>
      </c>
      <c r="J40" s="87" t="str">
        <f t="shared" si="7"/>
        <v/>
      </c>
      <c r="K40" s="24">
        <v>8.0500000000000007</v>
      </c>
      <c r="L40" s="87">
        <f t="shared" si="0"/>
        <v>18.671363865123308</v>
      </c>
      <c r="M40" s="87">
        <f t="shared" si="8"/>
        <v>0.52</v>
      </c>
      <c r="N40" s="87"/>
      <c r="O40" s="87"/>
      <c r="P40" s="87"/>
      <c r="Q40" s="21">
        <v>0.06</v>
      </c>
      <c r="R40" s="87">
        <f t="shared" si="1"/>
        <v>6.8965517241379315</v>
      </c>
      <c r="S40" s="87">
        <f t="shared" si="2"/>
        <v>0.77</v>
      </c>
      <c r="T40" s="87" t="s">
        <v>279</v>
      </c>
      <c r="U40" s="87" t="str">
        <f t="shared" si="9"/>
        <v/>
      </c>
      <c r="V40" s="87" t="str">
        <f t="shared" si="10"/>
        <v/>
      </c>
      <c r="W40" s="25" t="s">
        <v>325</v>
      </c>
      <c r="X40" s="87" t="str">
        <f t="shared" si="3"/>
        <v>SI</v>
      </c>
      <c r="Y40" s="21">
        <v>5.16</v>
      </c>
      <c r="Z40" s="87">
        <f t="shared" si="4"/>
        <v>5.1230537418382731</v>
      </c>
      <c r="AA40" s="87">
        <f t="shared" si="5"/>
        <v>0.11</v>
      </c>
      <c r="AC40" s="4"/>
    </row>
    <row r="41" spans="1:29" s="7" customFormat="1" x14ac:dyDescent="0.2">
      <c r="A41" s="107" t="s">
        <v>107</v>
      </c>
      <c r="B41" s="109" t="s">
        <v>113</v>
      </c>
      <c r="C41" s="108" t="s">
        <v>61</v>
      </c>
      <c r="D41" s="109" t="s">
        <v>114</v>
      </c>
      <c r="E41" s="108">
        <v>6301</v>
      </c>
      <c r="F41" s="109" t="s">
        <v>114</v>
      </c>
      <c r="G41" s="97">
        <v>6301</v>
      </c>
      <c r="H41" s="59"/>
      <c r="I41" s="87" t="str">
        <f t="shared" si="6"/>
        <v/>
      </c>
      <c r="J41" s="87" t="str">
        <f t="shared" si="7"/>
        <v/>
      </c>
      <c r="K41" s="24">
        <v>3.81</v>
      </c>
      <c r="L41" s="87">
        <f t="shared" si="0"/>
        <v>8.0020130850528446</v>
      </c>
      <c r="M41" s="87">
        <f t="shared" si="8"/>
        <v>0.27</v>
      </c>
      <c r="N41" s="87"/>
      <c r="O41" s="87"/>
      <c r="P41" s="87"/>
      <c r="Q41" s="21">
        <v>0.02</v>
      </c>
      <c r="R41" s="87">
        <f t="shared" si="1"/>
        <v>2.2988505747126435</v>
      </c>
      <c r="S41" s="87">
        <f t="shared" si="2"/>
        <v>0.49</v>
      </c>
      <c r="T41" s="87" t="s">
        <v>279</v>
      </c>
      <c r="U41" s="87" t="str">
        <f t="shared" si="9"/>
        <v/>
      </c>
      <c r="V41" s="87" t="str">
        <f t="shared" si="10"/>
        <v/>
      </c>
      <c r="W41" s="25" t="s">
        <v>326</v>
      </c>
      <c r="X41" s="87" t="str">
        <f t="shared" si="3"/>
        <v>NO</v>
      </c>
      <c r="Y41" s="21">
        <v>27.15</v>
      </c>
      <c r="Z41" s="87">
        <f t="shared" si="4"/>
        <v>27.212456052235058</v>
      </c>
      <c r="AA41" s="87">
        <f t="shared" si="5"/>
        <v>0.5</v>
      </c>
      <c r="AC41" s="4"/>
    </row>
    <row r="42" spans="1:29" s="7" customFormat="1" x14ac:dyDescent="0.2">
      <c r="A42" s="107" t="s">
        <v>115</v>
      </c>
      <c r="B42" s="107" t="s">
        <v>116</v>
      </c>
      <c r="C42" s="108" t="s">
        <v>61</v>
      </c>
      <c r="D42" s="107" t="s">
        <v>117</v>
      </c>
      <c r="E42" s="108">
        <v>7001</v>
      </c>
      <c r="F42" s="107" t="s">
        <v>116</v>
      </c>
      <c r="G42" s="97">
        <v>7101</v>
      </c>
      <c r="H42" s="59"/>
      <c r="I42" s="87" t="str">
        <f t="shared" si="6"/>
        <v/>
      </c>
      <c r="J42" s="87" t="str">
        <f t="shared" si="7"/>
        <v/>
      </c>
      <c r="K42" s="24">
        <v>13.42</v>
      </c>
      <c r="L42" s="87">
        <f t="shared" si="0"/>
        <v>32.184197282335184</v>
      </c>
      <c r="M42" s="87">
        <f t="shared" si="8"/>
        <v>0.79</v>
      </c>
      <c r="N42" s="87"/>
      <c r="O42" s="87"/>
      <c r="P42" s="87"/>
      <c r="Q42" s="21">
        <v>0</v>
      </c>
      <c r="R42" s="87">
        <f t="shared" si="1"/>
        <v>0</v>
      </c>
      <c r="S42" s="87">
        <f t="shared" si="2"/>
        <v>0</v>
      </c>
      <c r="T42" s="87" t="s">
        <v>279</v>
      </c>
      <c r="U42" s="87" t="str">
        <f t="shared" si="9"/>
        <v/>
      </c>
      <c r="V42" s="87" t="str">
        <f t="shared" si="10"/>
        <v/>
      </c>
      <c r="W42" s="25" t="s">
        <v>325</v>
      </c>
      <c r="X42" s="87" t="str">
        <f t="shared" si="3"/>
        <v>SI</v>
      </c>
      <c r="Y42" s="21">
        <v>2.56</v>
      </c>
      <c r="Z42" s="87">
        <f t="shared" si="4"/>
        <v>2.5113008538422905</v>
      </c>
      <c r="AA42" s="87">
        <f t="shared" si="5"/>
        <v>0.06</v>
      </c>
      <c r="AC42" s="4"/>
    </row>
    <row r="43" spans="1:29" s="7" customFormat="1" x14ac:dyDescent="0.2">
      <c r="A43" s="107" t="s">
        <v>115</v>
      </c>
      <c r="B43" s="109" t="s">
        <v>116</v>
      </c>
      <c r="C43" s="108" t="s">
        <v>61</v>
      </c>
      <c r="D43" s="109" t="s">
        <v>118</v>
      </c>
      <c r="E43" s="108">
        <v>7102</v>
      </c>
      <c r="F43" s="109" t="s">
        <v>118</v>
      </c>
      <c r="G43" s="97">
        <v>7102</v>
      </c>
      <c r="H43" s="59"/>
      <c r="I43" s="87" t="str">
        <f t="shared" si="6"/>
        <v/>
      </c>
      <c r="J43" s="87" t="str">
        <f t="shared" si="7"/>
        <v/>
      </c>
      <c r="K43" s="24">
        <v>7.32</v>
      </c>
      <c r="L43" s="87">
        <f t="shared" si="0"/>
        <v>16.834423754403627</v>
      </c>
      <c r="M43" s="87">
        <f t="shared" si="8"/>
        <v>0.46</v>
      </c>
      <c r="N43" s="87"/>
      <c r="O43" s="87"/>
      <c r="P43" s="87"/>
      <c r="Q43" s="21">
        <v>0</v>
      </c>
      <c r="R43" s="87">
        <f t="shared" si="1"/>
        <v>0</v>
      </c>
      <c r="S43" s="87">
        <f t="shared" si="2"/>
        <v>0</v>
      </c>
      <c r="T43" s="20">
        <v>14.44</v>
      </c>
      <c r="U43" s="87">
        <f t="shared" si="9"/>
        <v>66.846045858680398</v>
      </c>
      <c r="V43" s="87">
        <f t="shared" si="10"/>
        <v>0.29000000000000004</v>
      </c>
      <c r="W43" s="25" t="s">
        <v>326</v>
      </c>
      <c r="X43" s="87" t="str">
        <f t="shared" si="3"/>
        <v>NO</v>
      </c>
      <c r="Y43" s="21">
        <v>7.77</v>
      </c>
      <c r="Z43" s="87">
        <f t="shared" si="4"/>
        <v>7.7448518332496237</v>
      </c>
      <c r="AA43" s="87">
        <f t="shared" si="5"/>
        <v>0.16</v>
      </c>
      <c r="AC43" s="4"/>
    </row>
    <row r="44" spans="1:29" s="7" customFormat="1" x14ac:dyDescent="0.2">
      <c r="A44" s="107" t="s">
        <v>115</v>
      </c>
      <c r="B44" s="107" t="s">
        <v>116</v>
      </c>
      <c r="C44" s="108" t="s">
        <v>61</v>
      </c>
      <c r="D44" s="107" t="s">
        <v>117</v>
      </c>
      <c r="E44" s="108">
        <v>7001</v>
      </c>
      <c r="F44" s="107" t="s">
        <v>115</v>
      </c>
      <c r="G44" s="97">
        <v>7105</v>
      </c>
      <c r="H44" s="59"/>
      <c r="I44" s="87" t="str">
        <f t="shared" si="6"/>
        <v/>
      </c>
      <c r="J44" s="87" t="str">
        <f t="shared" si="7"/>
        <v/>
      </c>
      <c r="K44" s="24">
        <v>0.81</v>
      </c>
      <c r="L44" s="87">
        <f t="shared" si="0"/>
        <v>0.45294413688978374</v>
      </c>
      <c r="M44" s="87">
        <f t="shared" si="8"/>
        <v>0.02</v>
      </c>
      <c r="N44" s="87"/>
      <c r="O44" s="87"/>
      <c r="P44" s="87"/>
      <c r="Q44" s="21">
        <v>0.03</v>
      </c>
      <c r="R44" s="87">
        <f t="shared" si="1"/>
        <v>3.4482758620689657</v>
      </c>
      <c r="S44" s="87">
        <f t="shared" si="2"/>
        <v>0.62</v>
      </c>
      <c r="T44" s="87" t="s">
        <v>279</v>
      </c>
      <c r="U44" s="87" t="str">
        <f t="shared" si="9"/>
        <v/>
      </c>
      <c r="V44" s="87" t="str">
        <f t="shared" si="10"/>
        <v/>
      </c>
      <c r="W44" s="25" t="s">
        <v>326</v>
      </c>
      <c r="X44" s="87" t="str">
        <f t="shared" si="3"/>
        <v>NO</v>
      </c>
      <c r="Y44" s="21">
        <v>21.1</v>
      </c>
      <c r="Z44" s="87">
        <f t="shared" si="4"/>
        <v>21.13510798593672</v>
      </c>
      <c r="AA44" s="87">
        <f t="shared" si="5"/>
        <v>0.4</v>
      </c>
      <c r="AC44" s="4"/>
    </row>
    <row r="45" spans="1:29" s="7" customFormat="1" x14ac:dyDescent="0.2">
      <c r="A45" s="107" t="s">
        <v>115</v>
      </c>
      <c r="B45" s="107" t="s">
        <v>119</v>
      </c>
      <c r="C45" s="108" t="s">
        <v>61</v>
      </c>
      <c r="D45" s="107" t="s">
        <v>120</v>
      </c>
      <c r="E45" s="108">
        <v>7301</v>
      </c>
      <c r="F45" s="107" t="s">
        <v>119</v>
      </c>
      <c r="G45" s="97">
        <v>7301</v>
      </c>
      <c r="H45" s="59"/>
      <c r="I45" s="87" t="str">
        <f t="shared" si="6"/>
        <v/>
      </c>
      <c r="J45" s="87" t="str">
        <f t="shared" si="7"/>
        <v/>
      </c>
      <c r="K45" s="24">
        <v>8.67</v>
      </c>
      <c r="L45" s="87">
        <f t="shared" si="0"/>
        <v>20.231504781077</v>
      </c>
      <c r="M45" s="87">
        <f t="shared" si="8"/>
        <v>0.57999999999999996</v>
      </c>
      <c r="N45" s="87"/>
      <c r="O45" s="87"/>
      <c r="P45" s="87"/>
      <c r="Q45" s="21">
        <v>0.11</v>
      </c>
      <c r="R45" s="87">
        <f t="shared" si="1"/>
        <v>12.64367816091954</v>
      </c>
      <c r="S45" s="87">
        <f t="shared" si="2"/>
        <v>0.85</v>
      </c>
      <c r="T45" s="87" t="s">
        <v>279</v>
      </c>
      <c r="U45" s="87" t="str">
        <f t="shared" si="9"/>
        <v/>
      </c>
      <c r="V45" s="87" t="str">
        <f t="shared" si="10"/>
        <v/>
      </c>
      <c r="W45" s="25" t="s">
        <v>325</v>
      </c>
      <c r="X45" s="87" t="str">
        <f t="shared" si="3"/>
        <v>SI</v>
      </c>
      <c r="Y45" s="21">
        <v>2.6</v>
      </c>
      <c r="Z45" s="87">
        <f t="shared" si="4"/>
        <v>2.5514816675037668</v>
      </c>
      <c r="AA45" s="87">
        <f t="shared" si="5"/>
        <v>7.0000000000000007E-2</v>
      </c>
      <c r="AC45" s="4"/>
    </row>
    <row r="46" spans="1:29" s="7" customFormat="1" x14ac:dyDescent="0.2">
      <c r="A46" s="107" t="s">
        <v>115</v>
      </c>
      <c r="B46" s="107" t="s">
        <v>119</v>
      </c>
      <c r="C46" s="108" t="s">
        <v>61</v>
      </c>
      <c r="D46" s="107" t="s">
        <v>120</v>
      </c>
      <c r="E46" s="108">
        <v>7301</v>
      </c>
      <c r="F46" s="107" t="s">
        <v>121</v>
      </c>
      <c r="G46" s="97">
        <v>7305</v>
      </c>
      <c r="H46" s="59"/>
      <c r="I46" s="87" t="str">
        <f t="shared" si="6"/>
        <v/>
      </c>
      <c r="J46" s="87" t="str">
        <f t="shared" si="7"/>
        <v/>
      </c>
      <c r="K46" s="24">
        <v>1.85</v>
      </c>
      <c r="L46" s="87">
        <f t="shared" si="0"/>
        <v>3.0699547055863117</v>
      </c>
      <c r="M46" s="87">
        <f t="shared" si="8"/>
        <v>0.1</v>
      </c>
      <c r="N46" s="87"/>
      <c r="O46" s="87"/>
      <c r="P46" s="87"/>
      <c r="Q46" s="21">
        <v>0.09</v>
      </c>
      <c r="R46" s="87">
        <f t="shared" si="1"/>
        <v>10.344827586206897</v>
      </c>
      <c r="S46" s="87">
        <f t="shared" si="2"/>
        <v>0.81</v>
      </c>
      <c r="T46" s="87" t="s">
        <v>279</v>
      </c>
      <c r="U46" s="87" t="str">
        <f t="shared" si="9"/>
        <v/>
      </c>
      <c r="V46" s="87" t="str">
        <f t="shared" si="10"/>
        <v/>
      </c>
      <c r="W46" s="25" t="s">
        <v>326</v>
      </c>
      <c r="X46" s="87" t="str">
        <f t="shared" si="3"/>
        <v>NO</v>
      </c>
      <c r="Y46" s="21">
        <v>8.9700000000000006</v>
      </c>
      <c r="Z46" s="87">
        <f t="shared" si="4"/>
        <v>8.9502762430939224</v>
      </c>
      <c r="AA46" s="87">
        <f t="shared" si="5"/>
        <v>0.19</v>
      </c>
      <c r="AC46" s="4"/>
    </row>
    <row r="47" spans="1:29" s="7" customFormat="1" x14ac:dyDescent="0.2">
      <c r="A47" s="107" t="s">
        <v>115</v>
      </c>
      <c r="B47" s="107" t="s">
        <v>119</v>
      </c>
      <c r="C47" s="108" t="s">
        <v>61</v>
      </c>
      <c r="D47" s="107" t="s">
        <v>120</v>
      </c>
      <c r="E47" s="108">
        <v>7301</v>
      </c>
      <c r="F47" s="107" t="s">
        <v>122</v>
      </c>
      <c r="G47" s="97">
        <v>7306</v>
      </c>
      <c r="H47" s="59"/>
      <c r="I47" s="87" t="str">
        <f t="shared" si="6"/>
        <v/>
      </c>
      <c r="J47" s="87" t="str">
        <f t="shared" si="7"/>
        <v/>
      </c>
      <c r="K47" s="24">
        <v>5.13</v>
      </c>
      <c r="L47" s="87">
        <f t="shared" si="0"/>
        <v>11.323603422244592</v>
      </c>
      <c r="M47" s="87">
        <f t="shared" si="8"/>
        <v>0.34</v>
      </c>
      <c r="N47" s="87"/>
      <c r="O47" s="87"/>
      <c r="P47" s="87"/>
      <c r="Q47" s="21">
        <v>0.1</v>
      </c>
      <c r="R47" s="87">
        <f t="shared" si="1"/>
        <v>11.494252873563218</v>
      </c>
      <c r="S47" s="87">
        <f t="shared" si="2"/>
        <v>0.84</v>
      </c>
      <c r="T47" s="87" t="s">
        <v>279</v>
      </c>
      <c r="U47" s="87" t="str">
        <f t="shared" si="9"/>
        <v/>
      </c>
      <c r="V47" s="87" t="str">
        <f t="shared" si="10"/>
        <v/>
      </c>
      <c r="W47" s="25" t="s">
        <v>325</v>
      </c>
      <c r="X47" s="87" t="str">
        <f t="shared" si="3"/>
        <v>SI</v>
      </c>
      <c r="Y47" s="21">
        <v>65.67</v>
      </c>
      <c r="Z47" s="87">
        <f t="shared" si="4"/>
        <v>65.906579608237067</v>
      </c>
      <c r="AA47" s="87">
        <f t="shared" si="5"/>
        <v>0.88</v>
      </c>
      <c r="AC47" s="4"/>
    </row>
    <row r="48" spans="1:29" s="7" customFormat="1" x14ac:dyDescent="0.2">
      <c r="A48" s="107" t="s">
        <v>115</v>
      </c>
      <c r="B48" s="109" t="s">
        <v>123</v>
      </c>
      <c r="C48" s="108" t="s">
        <v>61</v>
      </c>
      <c r="D48" s="109" t="s">
        <v>123</v>
      </c>
      <c r="E48" s="108">
        <v>7401</v>
      </c>
      <c r="F48" s="109" t="s">
        <v>123</v>
      </c>
      <c r="G48" s="97">
        <v>7401</v>
      </c>
      <c r="H48" s="59"/>
      <c r="I48" s="87" t="str">
        <f t="shared" si="6"/>
        <v/>
      </c>
      <c r="J48" s="87" t="str">
        <f t="shared" si="7"/>
        <v/>
      </c>
      <c r="K48" s="24">
        <v>3.7</v>
      </c>
      <c r="L48" s="87">
        <f t="shared" si="0"/>
        <v>7.7252138902868657</v>
      </c>
      <c r="M48" s="87">
        <f t="shared" si="8"/>
        <v>0.26</v>
      </c>
      <c r="N48" s="87"/>
      <c r="O48" s="87"/>
      <c r="P48" s="87"/>
      <c r="Q48" s="21">
        <v>0.01</v>
      </c>
      <c r="R48" s="87">
        <f t="shared" si="1"/>
        <v>1.1494252873563218</v>
      </c>
      <c r="S48" s="87">
        <f t="shared" si="2"/>
        <v>0.26</v>
      </c>
      <c r="T48" s="87" t="s">
        <v>279</v>
      </c>
      <c r="U48" s="87" t="str">
        <f t="shared" si="9"/>
        <v/>
      </c>
      <c r="V48" s="87" t="str">
        <f t="shared" si="10"/>
        <v/>
      </c>
      <c r="W48" s="25" t="s">
        <v>326</v>
      </c>
      <c r="X48" s="87" t="str">
        <f t="shared" si="3"/>
        <v>NO</v>
      </c>
      <c r="Y48" s="21">
        <v>2.77</v>
      </c>
      <c r="Z48" s="87">
        <f t="shared" si="4"/>
        <v>2.7222501255650426</v>
      </c>
      <c r="AA48" s="87">
        <f t="shared" si="5"/>
        <v>0.09</v>
      </c>
      <c r="AC48" s="4"/>
    </row>
    <row r="49" spans="1:29" s="7" customFormat="1" x14ac:dyDescent="0.2">
      <c r="A49" s="107" t="s">
        <v>124</v>
      </c>
      <c r="B49" s="107" t="s">
        <v>125</v>
      </c>
      <c r="C49" s="108" t="s">
        <v>126</v>
      </c>
      <c r="D49" s="107" t="s">
        <v>126</v>
      </c>
      <c r="E49" s="108">
        <v>8001</v>
      </c>
      <c r="F49" s="107" t="s">
        <v>125</v>
      </c>
      <c r="G49" s="97">
        <v>8101</v>
      </c>
      <c r="H49" s="59"/>
      <c r="I49" s="87" t="str">
        <f t="shared" si="6"/>
        <v/>
      </c>
      <c r="J49" s="87" t="str">
        <f t="shared" si="7"/>
        <v/>
      </c>
      <c r="K49" s="24">
        <v>9.48</v>
      </c>
      <c r="L49" s="87">
        <f t="shared" si="0"/>
        <v>22.269753397081029</v>
      </c>
      <c r="M49" s="87">
        <f t="shared" si="8"/>
        <v>0.64</v>
      </c>
      <c r="N49" s="87"/>
      <c r="O49" s="87"/>
      <c r="P49" s="87"/>
      <c r="Q49" s="21">
        <v>0.25</v>
      </c>
      <c r="R49" s="87">
        <f t="shared" si="1"/>
        <v>28.735632183908045</v>
      </c>
      <c r="S49" s="87">
        <f t="shared" si="2"/>
        <v>0.94</v>
      </c>
      <c r="T49" s="87" t="s">
        <v>279</v>
      </c>
      <c r="U49" s="87" t="str">
        <f t="shared" si="9"/>
        <v/>
      </c>
      <c r="V49" s="87" t="str">
        <f t="shared" si="10"/>
        <v/>
      </c>
      <c r="W49" s="25" t="s">
        <v>325</v>
      </c>
      <c r="X49" s="87" t="str">
        <f t="shared" si="3"/>
        <v>SI</v>
      </c>
      <c r="Y49" s="21">
        <v>15.8</v>
      </c>
      <c r="Z49" s="87">
        <f t="shared" si="4"/>
        <v>15.81115017579106</v>
      </c>
      <c r="AA49" s="87">
        <f t="shared" si="5"/>
        <v>0.32</v>
      </c>
      <c r="AC49" s="4"/>
    </row>
    <row r="50" spans="1:29" s="7" customFormat="1" x14ac:dyDescent="0.2">
      <c r="A50" s="107" t="s">
        <v>124</v>
      </c>
      <c r="B50" s="107" t="s">
        <v>125</v>
      </c>
      <c r="C50" s="108" t="s">
        <v>126</v>
      </c>
      <c r="D50" s="107" t="s">
        <v>126</v>
      </c>
      <c r="E50" s="108">
        <v>8001</v>
      </c>
      <c r="F50" s="107" t="s">
        <v>127</v>
      </c>
      <c r="G50" s="97">
        <v>8102</v>
      </c>
      <c r="H50" s="59"/>
      <c r="I50" s="87" t="str">
        <f t="shared" si="6"/>
        <v/>
      </c>
      <c r="J50" s="87" t="str">
        <f t="shared" si="7"/>
        <v/>
      </c>
      <c r="K50" s="24">
        <v>20.29</v>
      </c>
      <c r="L50" s="87">
        <f t="shared" si="0"/>
        <v>49.471565173628591</v>
      </c>
      <c r="M50" s="87">
        <f t="shared" si="8"/>
        <v>0.93</v>
      </c>
      <c r="N50" s="87"/>
      <c r="O50" s="87"/>
      <c r="P50" s="87"/>
      <c r="Q50" s="21">
        <v>0</v>
      </c>
      <c r="R50" s="87">
        <f t="shared" si="1"/>
        <v>0</v>
      </c>
      <c r="S50" s="87">
        <f t="shared" si="2"/>
        <v>0</v>
      </c>
      <c r="T50" s="20">
        <v>8.64</v>
      </c>
      <c r="U50" s="87">
        <f t="shared" si="9"/>
        <v>80.416471689284037</v>
      </c>
      <c r="V50" s="87">
        <f t="shared" si="10"/>
        <v>0.58000000000000007</v>
      </c>
      <c r="W50" s="25" t="s">
        <v>325</v>
      </c>
      <c r="X50" s="87" t="str">
        <f t="shared" si="3"/>
        <v>SI</v>
      </c>
      <c r="Y50" s="21">
        <v>65.849999999999994</v>
      </c>
      <c r="Z50" s="87">
        <f t="shared" si="4"/>
        <v>66.087393269713701</v>
      </c>
      <c r="AA50" s="87">
        <f t="shared" si="5"/>
        <v>0.89</v>
      </c>
      <c r="AC50" s="4"/>
    </row>
    <row r="51" spans="1:29" s="7" customFormat="1" x14ac:dyDescent="0.2">
      <c r="A51" s="107" t="s">
        <v>124</v>
      </c>
      <c r="B51" s="107" t="s">
        <v>125</v>
      </c>
      <c r="C51" s="108" t="s">
        <v>126</v>
      </c>
      <c r="D51" s="107" t="s">
        <v>126</v>
      </c>
      <c r="E51" s="108">
        <v>8001</v>
      </c>
      <c r="F51" s="107" t="s">
        <v>128</v>
      </c>
      <c r="G51" s="97">
        <v>8103</v>
      </c>
      <c r="H51" s="59"/>
      <c r="I51" s="87" t="str">
        <f t="shared" si="6"/>
        <v/>
      </c>
      <c r="J51" s="87" t="str">
        <f t="shared" si="7"/>
        <v/>
      </c>
      <c r="K51" s="24">
        <v>8.94</v>
      </c>
      <c r="L51" s="87">
        <f t="shared" si="0"/>
        <v>20.910920986411675</v>
      </c>
      <c r="M51" s="87">
        <f t="shared" si="8"/>
        <v>0.59</v>
      </c>
      <c r="N51" s="87"/>
      <c r="O51" s="87"/>
      <c r="P51" s="87"/>
      <c r="Q51" s="21">
        <v>0</v>
      </c>
      <c r="R51" s="87">
        <f t="shared" si="1"/>
        <v>0</v>
      </c>
      <c r="S51" s="87">
        <f t="shared" si="2"/>
        <v>0</v>
      </c>
      <c r="T51" s="87" t="s">
        <v>279</v>
      </c>
      <c r="U51" s="87" t="str">
        <f t="shared" si="9"/>
        <v/>
      </c>
      <c r="V51" s="87" t="str">
        <f t="shared" si="10"/>
        <v/>
      </c>
      <c r="W51" s="25" t="s">
        <v>325</v>
      </c>
      <c r="X51" s="87" t="str">
        <f t="shared" si="3"/>
        <v>SI</v>
      </c>
      <c r="Y51" s="21">
        <v>27.34</v>
      </c>
      <c r="Z51" s="87">
        <f t="shared" si="4"/>
        <v>27.403314917127073</v>
      </c>
      <c r="AA51" s="87">
        <f t="shared" si="5"/>
        <v>0.51</v>
      </c>
      <c r="AC51" s="4"/>
    </row>
    <row r="52" spans="1:29" s="7" customFormat="1" x14ac:dyDescent="0.2">
      <c r="A52" s="107" t="s">
        <v>124</v>
      </c>
      <c r="B52" s="107" t="s">
        <v>125</v>
      </c>
      <c r="C52" s="108" t="s">
        <v>126</v>
      </c>
      <c r="D52" s="107" t="s">
        <v>126</v>
      </c>
      <c r="E52" s="108">
        <v>8001</v>
      </c>
      <c r="F52" s="107" t="s">
        <v>129</v>
      </c>
      <c r="G52" s="97">
        <v>8105</v>
      </c>
      <c r="H52" s="59"/>
      <c r="I52" s="87" t="str">
        <f t="shared" si="6"/>
        <v/>
      </c>
      <c r="J52" s="87" t="str">
        <f t="shared" si="7"/>
        <v/>
      </c>
      <c r="K52" s="24">
        <v>9.06</v>
      </c>
      <c r="L52" s="87">
        <f t="shared" si="0"/>
        <v>21.2128837443382</v>
      </c>
      <c r="M52" s="87">
        <f t="shared" si="8"/>
        <v>0.6</v>
      </c>
      <c r="N52" s="87"/>
      <c r="O52" s="87"/>
      <c r="P52" s="87"/>
      <c r="Q52" s="21">
        <v>0.03</v>
      </c>
      <c r="R52" s="87">
        <f t="shared" si="1"/>
        <v>3.4482758620689657</v>
      </c>
      <c r="S52" s="87">
        <f t="shared" si="2"/>
        <v>0.62</v>
      </c>
      <c r="T52" s="87" t="s">
        <v>279</v>
      </c>
      <c r="U52" s="87" t="str">
        <f t="shared" si="9"/>
        <v/>
      </c>
      <c r="V52" s="87" t="str">
        <f t="shared" si="10"/>
        <v/>
      </c>
      <c r="W52" s="25" t="s">
        <v>325</v>
      </c>
      <c r="X52" s="87" t="str">
        <f t="shared" si="3"/>
        <v>SI</v>
      </c>
      <c r="Y52" s="21">
        <v>51.27</v>
      </c>
      <c r="Z52" s="87">
        <f t="shared" si="4"/>
        <v>51.441486690105478</v>
      </c>
      <c r="AA52" s="87">
        <f t="shared" si="5"/>
        <v>0.77</v>
      </c>
      <c r="AC52" s="4"/>
    </row>
    <row r="53" spans="1:29" s="7" customFormat="1" x14ac:dyDescent="0.2">
      <c r="A53" s="107" t="s">
        <v>124</v>
      </c>
      <c r="B53" s="107" t="s">
        <v>125</v>
      </c>
      <c r="C53" s="108" t="s">
        <v>126</v>
      </c>
      <c r="D53" s="107" t="s">
        <v>126</v>
      </c>
      <c r="E53" s="108">
        <v>8001</v>
      </c>
      <c r="F53" s="107" t="s">
        <v>130</v>
      </c>
      <c r="G53" s="97">
        <v>8106</v>
      </c>
      <c r="H53" s="59"/>
      <c r="I53" s="87" t="str">
        <f t="shared" si="6"/>
        <v/>
      </c>
      <c r="J53" s="87" t="str">
        <f t="shared" si="7"/>
        <v/>
      </c>
      <c r="K53" s="24">
        <v>20.149999999999999</v>
      </c>
      <c r="L53" s="87">
        <f t="shared" si="0"/>
        <v>49.11927528938098</v>
      </c>
      <c r="M53" s="87">
        <f t="shared" si="8"/>
        <v>0.91</v>
      </c>
      <c r="N53" s="87"/>
      <c r="O53" s="87"/>
      <c r="P53" s="87"/>
      <c r="Q53" s="21">
        <v>0.02</v>
      </c>
      <c r="R53" s="87">
        <f t="shared" si="1"/>
        <v>2.2988505747126435</v>
      </c>
      <c r="S53" s="87">
        <f t="shared" si="2"/>
        <v>0.49</v>
      </c>
      <c r="T53" s="20">
        <v>13.09</v>
      </c>
      <c r="U53" s="87">
        <f t="shared" si="9"/>
        <v>70.004679457182974</v>
      </c>
      <c r="V53" s="87">
        <f t="shared" si="10"/>
        <v>0.39</v>
      </c>
      <c r="W53" s="25" t="s">
        <v>326</v>
      </c>
      <c r="X53" s="87" t="str">
        <f t="shared" si="3"/>
        <v>NO</v>
      </c>
      <c r="Y53" s="21">
        <v>28.77</v>
      </c>
      <c r="Z53" s="87">
        <f t="shared" si="4"/>
        <v>28.839779005524864</v>
      </c>
      <c r="AA53" s="87">
        <f t="shared" si="5"/>
        <v>0.55000000000000004</v>
      </c>
      <c r="AC53" s="4"/>
    </row>
    <row r="54" spans="1:29" s="7" customFormat="1" x14ac:dyDescent="0.2">
      <c r="A54" s="107" t="s">
        <v>124</v>
      </c>
      <c r="B54" s="107" t="s">
        <v>125</v>
      </c>
      <c r="C54" s="108" t="s">
        <v>126</v>
      </c>
      <c r="D54" s="107" t="s">
        <v>126</v>
      </c>
      <c r="E54" s="108">
        <v>8001</v>
      </c>
      <c r="F54" s="107" t="s">
        <v>131</v>
      </c>
      <c r="G54" s="97">
        <v>8107</v>
      </c>
      <c r="H54" s="59"/>
      <c r="I54" s="87" t="str">
        <f t="shared" si="6"/>
        <v/>
      </c>
      <c r="J54" s="87" t="str">
        <f t="shared" si="7"/>
        <v/>
      </c>
      <c r="K54" s="24">
        <v>5.39</v>
      </c>
      <c r="L54" s="87">
        <f t="shared" si="0"/>
        <v>11.977856064418724</v>
      </c>
      <c r="M54" s="87">
        <f t="shared" si="8"/>
        <v>0.36</v>
      </c>
      <c r="N54" s="87"/>
      <c r="O54" s="87"/>
      <c r="P54" s="87"/>
      <c r="Q54" s="21">
        <v>0.02</v>
      </c>
      <c r="R54" s="87">
        <f t="shared" si="1"/>
        <v>2.2988505747126435</v>
      </c>
      <c r="S54" s="87">
        <f t="shared" si="2"/>
        <v>0.49</v>
      </c>
      <c r="T54" s="20">
        <v>16.489999999999998</v>
      </c>
      <c r="U54" s="87">
        <f t="shared" si="9"/>
        <v>62.049602246139457</v>
      </c>
      <c r="V54" s="87">
        <f t="shared" si="10"/>
        <v>0.19999999999999996</v>
      </c>
      <c r="W54" s="25" t="s">
        <v>325</v>
      </c>
      <c r="X54" s="87" t="str">
        <f t="shared" si="3"/>
        <v>SI</v>
      </c>
      <c r="Y54" s="21">
        <v>20.94</v>
      </c>
      <c r="Z54" s="87">
        <f t="shared" si="4"/>
        <v>20.974384731290815</v>
      </c>
      <c r="AA54" s="87">
        <f t="shared" si="5"/>
        <v>0.38</v>
      </c>
      <c r="AC54" s="4"/>
    </row>
    <row r="55" spans="1:29" s="7" customFormat="1" x14ac:dyDescent="0.2">
      <c r="A55" s="107" t="s">
        <v>124</v>
      </c>
      <c r="B55" s="107" t="s">
        <v>125</v>
      </c>
      <c r="C55" s="108" t="s">
        <v>126</v>
      </c>
      <c r="D55" s="107" t="s">
        <v>126</v>
      </c>
      <c r="E55" s="108">
        <v>8001</v>
      </c>
      <c r="F55" s="107" t="s">
        <v>132</v>
      </c>
      <c r="G55" s="97">
        <v>8108</v>
      </c>
      <c r="H55" s="59"/>
      <c r="I55" s="87" t="str">
        <f t="shared" si="6"/>
        <v/>
      </c>
      <c r="J55" s="87" t="str">
        <f t="shared" si="7"/>
        <v/>
      </c>
      <c r="K55" s="24">
        <v>28.21</v>
      </c>
      <c r="L55" s="87">
        <f t="shared" si="0"/>
        <v>69.40110719677908</v>
      </c>
      <c r="M55" s="87">
        <f t="shared" si="8"/>
        <v>0.96</v>
      </c>
      <c r="N55" s="87"/>
      <c r="O55" s="87"/>
      <c r="P55" s="87"/>
      <c r="Q55" s="21">
        <v>0.01</v>
      </c>
      <c r="R55" s="87">
        <f t="shared" si="1"/>
        <v>1.1494252873563218</v>
      </c>
      <c r="S55" s="87">
        <f t="shared" si="2"/>
        <v>0.26</v>
      </c>
      <c r="T55" s="87"/>
      <c r="U55" s="87" t="str">
        <f t="shared" si="9"/>
        <v/>
      </c>
      <c r="V55" s="87" t="str">
        <f t="shared" si="10"/>
        <v/>
      </c>
      <c r="W55" s="25" t="s">
        <v>325</v>
      </c>
      <c r="X55" s="87" t="str">
        <f t="shared" si="3"/>
        <v>SI</v>
      </c>
      <c r="Y55" s="21">
        <v>15.27</v>
      </c>
      <c r="Z55" s="87">
        <f t="shared" si="4"/>
        <v>15.278754394776495</v>
      </c>
      <c r="AA55" s="87">
        <f t="shared" si="5"/>
        <v>0.28999999999999998</v>
      </c>
      <c r="AC55" s="4"/>
    </row>
    <row r="56" spans="1:29" s="7" customFormat="1" x14ac:dyDescent="0.2">
      <c r="A56" s="107" t="s">
        <v>124</v>
      </c>
      <c r="B56" s="107" t="s">
        <v>125</v>
      </c>
      <c r="C56" s="108" t="s">
        <v>126</v>
      </c>
      <c r="D56" s="107" t="s">
        <v>126</v>
      </c>
      <c r="E56" s="108">
        <v>8001</v>
      </c>
      <c r="F56" s="107" t="s">
        <v>133</v>
      </c>
      <c r="G56" s="97">
        <v>8109</v>
      </c>
      <c r="H56" s="59"/>
      <c r="I56" s="87" t="str">
        <f t="shared" si="6"/>
        <v/>
      </c>
      <c r="J56" s="87" t="str">
        <f t="shared" si="7"/>
        <v/>
      </c>
      <c r="K56" s="24">
        <v>4.3600000000000003</v>
      </c>
      <c r="L56" s="87">
        <f t="shared" si="0"/>
        <v>9.3860090588827401</v>
      </c>
      <c r="M56" s="87">
        <f t="shared" si="8"/>
        <v>0.28999999999999998</v>
      </c>
      <c r="N56" s="87"/>
      <c r="O56" s="87"/>
      <c r="P56" s="87"/>
      <c r="Q56" s="21">
        <v>0.02</v>
      </c>
      <c r="R56" s="87">
        <f t="shared" si="1"/>
        <v>2.2988505747126435</v>
      </c>
      <c r="S56" s="87">
        <f t="shared" si="2"/>
        <v>0.49</v>
      </c>
      <c r="T56" s="87" t="s">
        <v>279</v>
      </c>
      <c r="U56" s="87" t="str">
        <f t="shared" si="9"/>
        <v/>
      </c>
      <c r="V56" s="87" t="str">
        <f t="shared" si="10"/>
        <v/>
      </c>
      <c r="W56" s="25" t="s">
        <v>325</v>
      </c>
      <c r="X56" s="87" t="str">
        <f t="shared" si="3"/>
        <v>SI</v>
      </c>
      <c r="Y56" s="21">
        <v>40.58</v>
      </c>
      <c r="Z56" s="87">
        <f t="shared" si="4"/>
        <v>40.703164239075839</v>
      </c>
      <c r="AA56" s="87">
        <f t="shared" si="5"/>
        <v>0.66</v>
      </c>
      <c r="AC56" s="4"/>
    </row>
    <row r="57" spans="1:29" s="7" customFormat="1" x14ac:dyDescent="0.2">
      <c r="A57" s="107" t="s">
        <v>124</v>
      </c>
      <c r="B57" s="107" t="s">
        <v>125</v>
      </c>
      <c r="C57" s="108" t="s">
        <v>126</v>
      </c>
      <c r="D57" s="107" t="s">
        <v>126</v>
      </c>
      <c r="E57" s="108">
        <v>8001</v>
      </c>
      <c r="F57" s="107" t="s">
        <v>134</v>
      </c>
      <c r="G57" s="97">
        <v>8110</v>
      </c>
      <c r="H57" s="59"/>
      <c r="I57" s="87" t="str">
        <f t="shared" si="6"/>
        <v/>
      </c>
      <c r="J57" s="87" t="str">
        <f t="shared" si="7"/>
        <v/>
      </c>
      <c r="K57" s="24">
        <v>13.8</v>
      </c>
      <c r="L57" s="87">
        <f t="shared" si="0"/>
        <v>33.140412682435837</v>
      </c>
      <c r="M57" s="87">
        <f t="shared" si="8"/>
        <v>0.82</v>
      </c>
      <c r="N57" s="87"/>
      <c r="O57" s="87"/>
      <c r="P57" s="87"/>
      <c r="Q57" s="21">
        <v>0</v>
      </c>
      <c r="R57" s="87">
        <f t="shared" si="1"/>
        <v>0</v>
      </c>
      <c r="S57" s="87">
        <f t="shared" si="2"/>
        <v>0</v>
      </c>
      <c r="T57" s="20">
        <v>43.01</v>
      </c>
      <c r="U57" s="87">
        <f t="shared" si="9"/>
        <v>0</v>
      </c>
      <c r="V57" s="87">
        <f t="shared" si="10"/>
        <v>5.0000000000000044E-2</v>
      </c>
      <c r="W57" s="25" t="s">
        <v>325</v>
      </c>
      <c r="X57" s="87" t="str">
        <f t="shared" si="3"/>
        <v>SI</v>
      </c>
      <c r="Y57" s="21">
        <v>2.39</v>
      </c>
      <c r="Z57" s="87">
        <f t="shared" si="4"/>
        <v>2.3405323957810147</v>
      </c>
      <c r="AA57" s="87">
        <f t="shared" si="5"/>
        <v>0.05</v>
      </c>
      <c r="AC57" s="4"/>
    </row>
    <row r="58" spans="1:29" s="7" customFormat="1" x14ac:dyDescent="0.2">
      <c r="A58" s="107" t="s">
        <v>124</v>
      </c>
      <c r="B58" s="107" t="s">
        <v>125</v>
      </c>
      <c r="C58" s="108" t="s">
        <v>126</v>
      </c>
      <c r="D58" s="107" t="s">
        <v>126</v>
      </c>
      <c r="E58" s="108">
        <v>8001</v>
      </c>
      <c r="F58" s="107" t="s">
        <v>135</v>
      </c>
      <c r="G58" s="97">
        <v>8111</v>
      </c>
      <c r="H58" s="59"/>
      <c r="I58" s="87" t="str">
        <f t="shared" si="6"/>
        <v/>
      </c>
      <c r="J58" s="87" t="str">
        <f t="shared" si="7"/>
        <v/>
      </c>
      <c r="K58" s="24">
        <v>17.48</v>
      </c>
      <c r="L58" s="87">
        <f t="shared" si="0"/>
        <v>42.400603925515867</v>
      </c>
      <c r="M58" s="87">
        <f t="shared" si="8"/>
        <v>0.9</v>
      </c>
      <c r="N58" s="87"/>
      <c r="O58" s="87"/>
      <c r="P58" s="87"/>
      <c r="Q58" s="21">
        <v>0</v>
      </c>
      <c r="R58" s="87">
        <f t="shared" si="1"/>
        <v>0</v>
      </c>
      <c r="S58" s="87">
        <f t="shared" si="2"/>
        <v>0</v>
      </c>
      <c r="T58" s="20">
        <v>9.27</v>
      </c>
      <c r="U58" s="87">
        <f t="shared" si="9"/>
        <v>78.942442676649506</v>
      </c>
      <c r="V58" s="87">
        <f t="shared" si="10"/>
        <v>0.48</v>
      </c>
      <c r="W58" s="25" t="s">
        <v>325</v>
      </c>
      <c r="X58" s="87" t="str">
        <f t="shared" si="3"/>
        <v>SI</v>
      </c>
      <c r="Y58" s="21">
        <v>27.98</v>
      </c>
      <c r="Z58" s="87">
        <f t="shared" si="4"/>
        <v>28.046207935710697</v>
      </c>
      <c r="AA58" s="87">
        <f t="shared" si="5"/>
        <v>0.53</v>
      </c>
      <c r="AC58" s="4"/>
    </row>
    <row r="59" spans="1:29" s="7" customFormat="1" x14ac:dyDescent="0.2">
      <c r="A59" s="107" t="s">
        <v>124</v>
      </c>
      <c r="B59" s="107" t="s">
        <v>125</v>
      </c>
      <c r="C59" s="108" t="s">
        <v>126</v>
      </c>
      <c r="D59" s="107" t="s">
        <v>126</v>
      </c>
      <c r="E59" s="108">
        <v>8001</v>
      </c>
      <c r="F59" s="107" t="s">
        <v>136</v>
      </c>
      <c r="G59" s="97">
        <v>8112</v>
      </c>
      <c r="H59" s="59"/>
      <c r="I59" s="87" t="str">
        <f t="shared" si="6"/>
        <v/>
      </c>
      <c r="J59" s="87" t="str">
        <f t="shared" si="7"/>
        <v/>
      </c>
      <c r="K59" s="24">
        <v>13.45</v>
      </c>
      <c r="L59" s="87">
        <f t="shared" si="0"/>
        <v>32.25968797181681</v>
      </c>
      <c r="M59" s="87">
        <f t="shared" si="8"/>
        <v>0.8</v>
      </c>
      <c r="N59" s="87"/>
      <c r="O59" s="87"/>
      <c r="P59" s="87"/>
      <c r="Q59" s="21">
        <v>0.01</v>
      </c>
      <c r="R59" s="87">
        <f t="shared" si="1"/>
        <v>1.1494252873563218</v>
      </c>
      <c r="S59" s="87">
        <f t="shared" si="2"/>
        <v>0.26</v>
      </c>
      <c r="T59" s="20">
        <v>14.2</v>
      </c>
      <c r="U59" s="87">
        <f t="shared" si="9"/>
        <v>67.407580720636417</v>
      </c>
      <c r="V59" s="87">
        <f t="shared" si="10"/>
        <v>0.33999999999999997</v>
      </c>
      <c r="W59" s="25" t="s">
        <v>326</v>
      </c>
      <c r="X59" s="87" t="str">
        <f t="shared" si="3"/>
        <v>NO</v>
      </c>
      <c r="Y59" s="21">
        <v>23.33</v>
      </c>
      <c r="Z59" s="87">
        <f t="shared" si="4"/>
        <v>23.375188347564038</v>
      </c>
      <c r="AA59" s="87">
        <f t="shared" si="5"/>
        <v>0.46</v>
      </c>
      <c r="AC59" s="4"/>
    </row>
    <row r="60" spans="1:29" s="7" customFormat="1" x14ac:dyDescent="0.2">
      <c r="A60" s="107" t="s">
        <v>124</v>
      </c>
      <c r="B60" s="107" t="s">
        <v>124</v>
      </c>
      <c r="C60" s="108" t="s">
        <v>61</v>
      </c>
      <c r="D60" s="107" t="s">
        <v>137</v>
      </c>
      <c r="E60" s="108">
        <v>8301</v>
      </c>
      <c r="F60" s="107" t="s">
        <v>138</v>
      </c>
      <c r="G60" s="97">
        <v>8301</v>
      </c>
      <c r="H60" s="59"/>
      <c r="I60" s="87" t="str">
        <f t="shared" si="6"/>
        <v/>
      </c>
      <c r="J60" s="87" t="str">
        <f t="shared" si="7"/>
        <v/>
      </c>
      <c r="K60" s="24">
        <v>7.57</v>
      </c>
      <c r="L60" s="87">
        <f t="shared" si="0"/>
        <v>17.463512833417216</v>
      </c>
      <c r="M60" s="87">
        <f t="shared" si="8"/>
        <v>0.49</v>
      </c>
      <c r="N60" s="87"/>
      <c r="O60" s="87"/>
      <c r="P60" s="87"/>
      <c r="Q60" s="21">
        <v>0</v>
      </c>
      <c r="R60" s="87">
        <f t="shared" si="1"/>
        <v>0</v>
      </c>
      <c r="S60" s="87">
        <f t="shared" si="2"/>
        <v>0</v>
      </c>
      <c r="T60" s="87"/>
      <c r="U60" s="87" t="str">
        <f t="shared" si="9"/>
        <v/>
      </c>
      <c r="V60" s="87" t="str">
        <f t="shared" si="10"/>
        <v/>
      </c>
      <c r="W60" s="25" t="s">
        <v>326</v>
      </c>
      <c r="X60" s="87" t="str">
        <f t="shared" si="3"/>
        <v>NO</v>
      </c>
      <c r="Y60" s="21">
        <v>34.409999999999997</v>
      </c>
      <c r="Z60" s="87">
        <f t="shared" si="4"/>
        <v>34.505273731793068</v>
      </c>
      <c r="AA60" s="87">
        <f t="shared" si="5"/>
        <v>0.61</v>
      </c>
      <c r="AC60" s="4"/>
    </row>
    <row r="61" spans="1:29" s="7" customFormat="1" x14ac:dyDescent="0.2">
      <c r="A61" s="107" t="s">
        <v>124</v>
      </c>
      <c r="B61" s="107" t="s">
        <v>124</v>
      </c>
      <c r="C61" s="108" t="s">
        <v>61</v>
      </c>
      <c r="D61" s="107" t="s">
        <v>137</v>
      </c>
      <c r="E61" s="108">
        <v>8301</v>
      </c>
      <c r="F61" s="107" t="s">
        <v>139</v>
      </c>
      <c r="G61" s="97">
        <v>8306</v>
      </c>
      <c r="H61" s="59"/>
      <c r="I61" s="87" t="str">
        <f t="shared" si="6"/>
        <v/>
      </c>
      <c r="J61" s="87" t="str">
        <f t="shared" si="7"/>
        <v/>
      </c>
      <c r="K61" s="24">
        <v>8.3000000000000007</v>
      </c>
      <c r="L61" s="87">
        <f t="shared" si="0"/>
        <v>19.300452944136897</v>
      </c>
      <c r="M61" s="87">
        <f t="shared" si="8"/>
        <v>0.55000000000000004</v>
      </c>
      <c r="N61" s="87"/>
      <c r="O61" s="87"/>
      <c r="P61" s="87"/>
      <c r="Q61" s="21">
        <v>0.04</v>
      </c>
      <c r="R61" s="87">
        <f t="shared" si="1"/>
        <v>4.5977011494252871</v>
      </c>
      <c r="S61" s="87">
        <f t="shared" si="2"/>
        <v>0.72</v>
      </c>
      <c r="T61" s="87"/>
      <c r="U61" s="87" t="str">
        <f t="shared" si="9"/>
        <v/>
      </c>
      <c r="V61" s="87" t="str">
        <f t="shared" si="10"/>
        <v/>
      </c>
      <c r="W61" s="25" t="s">
        <v>325</v>
      </c>
      <c r="X61" s="87" t="str">
        <f t="shared" si="3"/>
        <v>SI</v>
      </c>
      <c r="Y61" s="21">
        <v>40.590000000000003</v>
      </c>
      <c r="Z61" s="87">
        <f t="shared" si="4"/>
        <v>40.713209442491213</v>
      </c>
      <c r="AA61" s="87">
        <f t="shared" si="5"/>
        <v>0.66</v>
      </c>
      <c r="AC61" s="4"/>
    </row>
    <row r="62" spans="1:29" s="7" customFormat="1" x14ac:dyDescent="0.2">
      <c r="A62" s="107" t="s">
        <v>140</v>
      </c>
      <c r="B62" s="107" t="s">
        <v>141</v>
      </c>
      <c r="C62" s="108" t="s">
        <v>61</v>
      </c>
      <c r="D62" s="107" t="s">
        <v>142</v>
      </c>
      <c r="E62" s="108">
        <v>9001</v>
      </c>
      <c r="F62" s="107" t="s">
        <v>143</v>
      </c>
      <c r="G62" s="97">
        <v>9101</v>
      </c>
      <c r="H62" s="59"/>
      <c r="I62" s="87" t="str">
        <f t="shared" si="6"/>
        <v/>
      </c>
      <c r="J62" s="87" t="str">
        <f t="shared" si="7"/>
        <v/>
      </c>
      <c r="K62" s="24">
        <v>14.98</v>
      </c>
      <c r="L62" s="87">
        <f t="shared" si="0"/>
        <v>36.109713135379977</v>
      </c>
      <c r="M62" s="87">
        <f t="shared" si="8"/>
        <v>0.87</v>
      </c>
      <c r="N62" s="87"/>
      <c r="O62" s="87"/>
      <c r="P62" s="87"/>
      <c r="Q62" s="21">
        <v>0</v>
      </c>
      <c r="R62" s="87">
        <f t="shared" si="1"/>
        <v>0</v>
      </c>
      <c r="S62" s="87">
        <f t="shared" si="2"/>
        <v>0</v>
      </c>
      <c r="T62" s="87"/>
      <c r="U62" s="87" t="str">
        <f t="shared" si="9"/>
        <v/>
      </c>
      <c r="V62" s="87" t="str">
        <f t="shared" si="10"/>
        <v/>
      </c>
      <c r="W62" s="25" t="s">
        <v>325</v>
      </c>
      <c r="X62" s="87" t="str">
        <f t="shared" si="3"/>
        <v>SI</v>
      </c>
      <c r="Y62" s="21">
        <v>6.55</v>
      </c>
      <c r="Z62" s="87">
        <f t="shared" si="4"/>
        <v>6.5193370165745854</v>
      </c>
      <c r="AA62" s="87">
        <f t="shared" si="5"/>
        <v>0.12</v>
      </c>
      <c r="AC62" s="4"/>
    </row>
    <row r="63" spans="1:29" s="7" customFormat="1" x14ac:dyDescent="0.2">
      <c r="A63" s="107" t="s">
        <v>140</v>
      </c>
      <c r="B63" s="107" t="s">
        <v>141</v>
      </c>
      <c r="C63" s="108" t="s">
        <v>61</v>
      </c>
      <c r="D63" s="107" t="s">
        <v>142</v>
      </c>
      <c r="E63" s="108">
        <v>9001</v>
      </c>
      <c r="F63" s="107" t="s">
        <v>144</v>
      </c>
      <c r="G63" s="97">
        <v>9112</v>
      </c>
      <c r="H63" s="59"/>
      <c r="I63" s="87" t="str">
        <f t="shared" si="6"/>
        <v/>
      </c>
      <c r="J63" s="87" t="str">
        <f t="shared" si="7"/>
        <v/>
      </c>
      <c r="K63" s="60"/>
      <c r="L63" s="87" t="str">
        <f t="shared" si="0"/>
        <v/>
      </c>
      <c r="M63" s="87" t="str">
        <f t="shared" si="8"/>
        <v/>
      </c>
      <c r="N63" s="87"/>
      <c r="O63" s="87"/>
      <c r="P63" s="87"/>
      <c r="Q63" s="21">
        <v>0.01</v>
      </c>
      <c r="R63" s="87">
        <f t="shared" si="1"/>
        <v>1.1494252873563218</v>
      </c>
      <c r="S63" s="87">
        <f t="shared" si="2"/>
        <v>0.26</v>
      </c>
      <c r="T63" s="87"/>
      <c r="U63" s="87" t="str">
        <f t="shared" si="9"/>
        <v/>
      </c>
      <c r="V63" s="87" t="str">
        <f t="shared" si="10"/>
        <v/>
      </c>
      <c r="W63" s="25" t="s">
        <v>326</v>
      </c>
      <c r="X63" s="87" t="str">
        <f t="shared" si="3"/>
        <v>NO</v>
      </c>
      <c r="Y63" s="21">
        <v>2.4300000000000002</v>
      </c>
      <c r="Z63" s="87">
        <f t="shared" si="4"/>
        <v>2.3807132094424914</v>
      </c>
      <c r="AA63" s="87">
        <f t="shared" si="5"/>
        <v>0.05</v>
      </c>
      <c r="AC63" s="4"/>
    </row>
    <row r="64" spans="1:29" s="7" customFormat="1" x14ac:dyDescent="0.2">
      <c r="A64" s="107" t="s">
        <v>140</v>
      </c>
      <c r="B64" s="109" t="s">
        <v>141</v>
      </c>
      <c r="C64" s="108" t="s">
        <v>61</v>
      </c>
      <c r="D64" s="109" t="s">
        <v>145</v>
      </c>
      <c r="E64" s="108">
        <v>9120</v>
      </c>
      <c r="F64" s="109" t="s">
        <v>145</v>
      </c>
      <c r="G64" s="97">
        <v>9120</v>
      </c>
      <c r="H64" s="59"/>
      <c r="I64" s="87" t="str">
        <f t="shared" si="6"/>
        <v/>
      </c>
      <c r="J64" s="87" t="str">
        <f t="shared" si="7"/>
        <v/>
      </c>
      <c r="K64" s="24">
        <v>14.07</v>
      </c>
      <c r="L64" s="87">
        <f t="shared" si="0"/>
        <v>33.819828887770512</v>
      </c>
      <c r="M64" s="87">
        <f t="shared" si="8"/>
        <v>0.86</v>
      </c>
      <c r="N64" s="87"/>
      <c r="O64" s="87"/>
      <c r="P64" s="87"/>
      <c r="Q64" s="21">
        <v>0.01</v>
      </c>
      <c r="R64" s="87">
        <f t="shared" si="1"/>
        <v>1.1494252873563218</v>
      </c>
      <c r="S64" s="87">
        <f t="shared" si="2"/>
        <v>0.26</v>
      </c>
      <c r="T64" s="87"/>
      <c r="U64" s="87" t="str">
        <f t="shared" si="9"/>
        <v/>
      </c>
      <c r="V64" s="87" t="str">
        <f t="shared" si="10"/>
        <v/>
      </c>
      <c r="W64" s="25" t="s">
        <v>325</v>
      </c>
      <c r="X64" s="87" t="str">
        <f t="shared" si="3"/>
        <v>SI</v>
      </c>
      <c r="Y64" s="21">
        <v>28.05</v>
      </c>
      <c r="Z64" s="87">
        <f t="shared" si="4"/>
        <v>28.116524359618282</v>
      </c>
      <c r="AA64" s="87">
        <f t="shared" si="5"/>
        <v>0.55000000000000004</v>
      </c>
      <c r="AC64" s="4"/>
    </row>
    <row r="65" spans="1:29" s="7" customFormat="1" x14ac:dyDescent="0.2">
      <c r="A65" s="107" t="s">
        <v>140</v>
      </c>
      <c r="B65" s="109" t="s">
        <v>146</v>
      </c>
      <c r="C65" s="108" t="s">
        <v>61</v>
      </c>
      <c r="D65" s="109" t="s">
        <v>147</v>
      </c>
      <c r="E65" s="108">
        <v>9201</v>
      </c>
      <c r="F65" s="109" t="s">
        <v>147</v>
      </c>
      <c r="G65" s="97">
        <v>9201</v>
      </c>
      <c r="H65" s="59"/>
      <c r="I65" s="87" t="str">
        <f t="shared" si="6"/>
        <v/>
      </c>
      <c r="J65" s="87" t="str">
        <f t="shared" si="7"/>
        <v/>
      </c>
      <c r="K65" s="60"/>
      <c r="L65" s="87" t="str">
        <f t="shared" si="0"/>
        <v/>
      </c>
      <c r="M65" s="87" t="str">
        <f t="shared" si="8"/>
        <v/>
      </c>
      <c r="N65" s="87"/>
      <c r="O65" s="87"/>
      <c r="P65" s="87"/>
      <c r="Q65" s="21">
        <v>0.02</v>
      </c>
      <c r="R65" s="87">
        <f t="shared" si="1"/>
        <v>2.2988505747126435</v>
      </c>
      <c r="S65" s="87">
        <f t="shared" si="2"/>
        <v>0.49</v>
      </c>
      <c r="T65" s="87" t="s">
        <v>279</v>
      </c>
      <c r="U65" s="87" t="str">
        <f t="shared" si="9"/>
        <v/>
      </c>
      <c r="V65" s="87" t="str">
        <f t="shared" si="10"/>
        <v/>
      </c>
      <c r="W65" s="25" t="s">
        <v>326</v>
      </c>
      <c r="X65" s="87" t="str">
        <f t="shared" si="3"/>
        <v>NO</v>
      </c>
      <c r="Y65" s="21">
        <v>4.78</v>
      </c>
      <c r="Z65" s="87">
        <f t="shared" si="4"/>
        <v>4.7413360120542452</v>
      </c>
      <c r="AA65" s="87">
        <f t="shared" si="5"/>
        <v>0.1</v>
      </c>
      <c r="AC65" s="4"/>
    </row>
    <row r="66" spans="1:29" s="7" customFormat="1" x14ac:dyDescent="0.2">
      <c r="A66" s="107" t="s">
        <v>148</v>
      </c>
      <c r="B66" s="107" t="s">
        <v>149</v>
      </c>
      <c r="C66" s="108" t="s">
        <v>61</v>
      </c>
      <c r="D66" s="107" t="s">
        <v>150</v>
      </c>
      <c r="E66" s="108">
        <v>10001</v>
      </c>
      <c r="F66" s="107" t="s">
        <v>151</v>
      </c>
      <c r="G66" s="97">
        <v>10101</v>
      </c>
      <c r="H66" s="59"/>
      <c r="I66" s="87" t="str">
        <f t="shared" si="6"/>
        <v/>
      </c>
      <c r="J66" s="87" t="str">
        <f t="shared" si="7"/>
        <v/>
      </c>
      <c r="K66" s="24">
        <v>16.489999999999998</v>
      </c>
      <c r="L66" s="87">
        <f t="shared" si="0"/>
        <v>39.909411172622043</v>
      </c>
      <c r="M66" s="87">
        <f t="shared" si="8"/>
        <v>0.88</v>
      </c>
      <c r="N66" s="87"/>
      <c r="O66" s="87"/>
      <c r="P66" s="87"/>
      <c r="Q66" s="21">
        <v>0</v>
      </c>
      <c r="R66" s="87">
        <f t="shared" si="1"/>
        <v>0</v>
      </c>
      <c r="S66" s="87">
        <f t="shared" si="2"/>
        <v>0</v>
      </c>
      <c r="T66" s="87"/>
      <c r="U66" s="87" t="str">
        <f t="shared" si="9"/>
        <v/>
      </c>
      <c r="V66" s="87" t="str">
        <f t="shared" si="10"/>
        <v/>
      </c>
      <c r="W66" s="25" t="s">
        <v>325</v>
      </c>
      <c r="X66" s="87" t="str">
        <f t="shared" si="3"/>
        <v>SI</v>
      </c>
      <c r="Y66" s="21">
        <v>20.440000000000001</v>
      </c>
      <c r="Z66" s="87">
        <f t="shared" si="4"/>
        <v>20.472124560522353</v>
      </c>
      <c r="AA66" s="87">
        <f t="shared" si="5"/>
        <v>0.37</v>
      </c>
      <c r="AC66" s="4"/>
    </row>
    <row r="67" spans="1:29" s="7" customFormat="1" x14ac:dyDescent="0.2">
      <c r="A67" s="107" t="s">
        <v>148</v>
      </c>
      <c r="B67" s="107" t="s">
        <v>149</v>
      </c>
      <c r="C67" s="108" t="s">
        <v>61</v>
      </c>
      <c r="D67" s="107" t="s">
        <v>150</v>
      </c>
      <c r="E67" s="108">
        <v>10001</v>
      </c>
      <c r="F67" s="107" t="s">
        <v>152</v>
      </c>
      <c r="G67" s="97">
        <v>10109</v>
      </c>
      <c r="H67" s="59"/>
      <c r="I67" s="87" t="str">
        <f t="shared" si="6"/>
        <v/>
      </c>
      <c r="J67" s="87" t="str">
        <f t="shared" si="7"/>
        <v/>
      </c>
      <c r="K67" s="24">
        <v>10.15</v>
      </c>
      <c r="L67" s="87">
        <f t="shared" si="0"/>
        <v>23.955712128837447</v>
      </c>
      <c r="M67" s="87">
        <f t="shared" si="8"/>
        <v>0.66</v>
      </c>
      <c r="N67" s="87"/>
      <c r="O67" s="87"/>
      <c r="P67" s="87"/>
      <c r="Q67" s="21">
        <v>0</v>
      </c>
      <c r="R67" s="87">
        <f t="shared" si="1"/>
        <v>0</v>
      </c>
      <c r="S67" s="87">
        <f t="shared" si="2"/>
        <v>0</v>
      </c>
      <c r="T67" s="87"/>
      <c r="U67" s="87" t="str">
        <f t="shared" si="9"/>
        <v/>
      </c>
      <c r="V67" s="87" t="str">
        <f t="shared" si="10"/>
        <v/>
      </c>
      <c r="W67" s="25" t="s">
        <v>326</v>
      </c>
      <c r="X67" s="87" t="str">
        <f t="shared" si="3"/>
        <v>NO</v>
      </c>
      <c r="Y67" s="21">
        <v>23.27</v>
      </c>
      <c r="Z67" s="87">
        <f t="shared" si="4"/>
        <v>23.314917127071823</v>
      </c>
      <c r="AA67" s="87">
        <f t="shared" si="5"/>
        <v>0.45</v>
      </c>
      <c r="AC67" s="4"/>
    </row>
    <row r="68" spans="1:29" s="7" customFormat="1" x14ac:dyDescent="0.2">
      <c r="A68" s="107" t="s">
        <v>148</v>
      </c>
      <c r="B68" s="109" t="s">
        <v>153</v>
      </c>
      <c r="C68" s="108" t="s">
        <v>61</v>
      </c>
      <c r="D68" s="109" t="s">
        <v>154</v>
      </c>
      <c r="E68" s="108">
        <v>10201</v>
      </c>
      <c r="F68" s="109" t="s">
        <v>154</v>
      </c>
      <c r="G68" s="97">
        <v>10201</v>
      </c>
      <c r="H68" s="59"/>
      <c r="I68" s="87" t="str">
        <f t="shared" si="6"/>
        <v/>
      </c>
      <c r="J68" s="87" t="str">
        <f t="shared" si="7"/>
        <v/>
      </c>
      <c r="K68" s="24">
        <v>10.34</v>
      </c>
      <c r="L68" s="87">
        <f t="shared" si="0"/>
        <v>24.433819828887771</v>
      </c>
      <c r="M68" s="87">
        <f t="shared" si="8"/>
        <v>0.68</v>
      </c>
      <c r="N68" s="87"/>
      <c r="O68" s="87"/>
      <c r="P68" s="87"/>
      <c r="Q68" s="21">
        <v>0.12</v>
      </c>
      <c r="R68" s="87">
        <f t="shared" si="1"/>
        <v>13.793103448275863</v>
      </c>
      <c r="S68" s="87">
        <f t="shared" si="2"/>
        <v>0.87</v>
      </c>
      <c r="T68" s="87"/>
      <c r="U68" s="87" t="str">
        <f t="shared" si="9"/>
        <v/>
      </c>
      <c r="V68" s="87" t="str">
        <f t="shared" si="10"/>
        <v/>
      </c>
      <c r="W68" s="25" t="s">
        <v>325</v>
      </c>
      <c r="X68" s="87" t="str">
        <f t="shared" si="3"/>
        <v>SI</v>
      </c>
      <c r="Y68" s="21">
        <v>39.28</v>
      </c>
      <c r="Z68" s="87">
        <f t="shared" si="4"/>
        <v>39.397287795077851</v>
      </c>
      <c r="AA68" s="87">
        <f t="shared" si="5"/>
        <v>0.65</v>
      </c>
      <c r="AC68" s="4"/>
    </row>
    <row r="69" spans="1:29" s="7" customFormat="1" x14ac:dyDescent="0.2">
      <c r="A69" s="107" t="s">
        <v>148</v>
      </c>
      <c r="B69" s="107" t="s">
        <v>155</v>
      </c>
      <c r="C69" s="108" t="s">
        <v>61</v>
      </c>
      <c r="D69" s="107" t="s">
        <v>155</v>
      </c>
      <c r="E69" s="108">
        <v>10301</v>
      </c>
      <c r="F69" s="107" t="s">
        <v>155</v>
      </c>
      <c r="G69" s="97">
        <v>10301</v>
      </c>
      <c r="H69" s="59"/>
      <c r="I69" s="87" t="str">
        <f t="shared" si="6"/>
        <v/>
      </c>
      <c r="J69" s="87" t="str">
        <f t="shared" si="7"/>
        <v/>
      </c>
      <c r="K69" s="24">
        <v>10.39</v>
      </c>
      <c r="L69" s="87">
        <f t="shared" si="0"/>
        <v>24.55963764469049</v>
      </c>
      <c r="M69" s="87">
        <f t="shared" si="8"/>
        <v>0.69</v>
      </c>
      <c r="N69" s="87"/>
      <c r="O69" s="87"/>
      <c r="P69" s="87"/>
      <c r="Q69" s="21">
        <v>0</v>
      </c>
      <c r="R69" s="87">
        <f t="shared" si="1"/>
        <v>0</v>
      </c>
      <c r="S69" s="87">
        <f t="shared" si="2"/>
        <v>0</v>
      </c>
      <c r="T69" s="87" t="s">
        <v>279</v>
      </c>
      <c r="U69" s="87" t="str">
        <f t="shared" si="9"/>
        <v/>
      </c>
      <c r="V69" s="87" t="str">
        <f t="shared" si="10"/>
        <v/>
      </c>
      <c r="W69" s="25" t="s">
        <v>326</v>
      </c>
      <c r="X69" s="87" t="str">
        <f t="shared" si="3"/>
        <v>NO</v>
      </c>
      <c r="Y69" s="21">
        <v>27.99</v>
      </c>
      <c r="Z69" s="87">
        <f t="shared" si="4"/>
        <v>28.056253139126067</v>
      </c>
      <c r="AA69" s="87">
        <f t="shared" si="5"/>
        <v>0.54</v>
      </c>
      <c r="AC69" s="4"/>
    </row>
    <row r="70" spans="1:29" s="7" customFormat="1" x14ac:dyDescent="0.2">
      <c r="A70" s="107" t="s">
        <v>156</v>
      </c>
      <c r="B70" s="109" t="s">
        <v>157</v>
      </c>
      <c r="C70" s="108" t="s">
        <v>61</v>
      </c>
      <c r="D70" s="109" t="s">
        <v>157</v>
      </c>
      <c r="E70" s="108">
        <v>11101</v>
      </c>
      <c r="F70" s="109" t="s">
        <v>157</v>
      </c>
      <c r="G70" s="97">
        <v>11101</v>
      </c>
      <c r="H70" s="59"/>
      <c r="I70" s="87" t="str">
        <f t="shared" si="6"/>
        <v/>
      </c>
      <c r="J70" s="87" t="str">
        <f t="shared" si="7"/>
        <v/>
      </c>
      <c r="K70" s="24">
        <v>12.84</v>
      </c>
      <c r="L70" s="87">
        <f t="shared" si="0"/>
        <v>30.724710619023657</v>
      </c>
      <c r="M70" s="87">
        <f t="shared" si="8"/>
        <v>0.77</v>
      </c>
      <c r="N70" s="87"/>
      <c r="O70" s="87"/>
      <c r="P70" s="87"/>
      <c r="Q70" s="21">
        <v>0.01</v>
      </c>
      <c r="R70" s="87">
        <f t="shared" si="1"/>
        <v>1.1494252873563218</v>
      </c>
      <c r="S70" s="87">
        <f t="shared" si="2"/>
        <v>0.26</v>
      </c>
      <c r="T70" s="87"/>
      <c r="U70" s="87" t="str">
        <f t="shared" si="9"/>
        <v/>
      </c>
      <c r="V70" s="87" t="str">
        <f t="shared" si="10"/>
        <v/>
      </c>
      <c r="W70" s="25" t="s">
        <v>326</v>
      </c>
      <c r="X70" s="87" t="str">
        <f t="shared" si="3"/>
        <v>NO</v>
      </c>
      <c r="Y70" s="21">
        <v>16.02</v>
      </c>
      <c r="Z70" s="87">
        <f t="shared" si="4"/>
        <v>16.032144650929183</v>
      </c>
      <c r="AA70" s="87">
        <f t="shared" si="5"/>
        <v>0.33</v>
      </c>
      <c r="AC70" s="4"/>
    </row>
    <row r="71" spans="1:29" s="7" customFormat="1" x14ac:dyDescent="0.2">
      <c r="A71" s="107" t="s">
        <v>158</v>
      </c>
      <c r="B71" s="107" t="s">
        <v>158</v>
      </c>
      <c r="C71" s="108" t="s">
        <v>61</v>
      </c>
      <c r="D71" s="107" t="s">
        <v>159</v>
      </c>
      <c r="E71" s="108">
        <v>12101</v>
      </c>
      <c r="F71" s="107" t="s">
        <v>159</v>
      </c>
      <c r="G71" s="97">
        <v>12101</v>
      </c>
      <c r="H71" s="59"/>
      <c r="I71" s="87" t="str">
        <f t="shared" si="6"/>
        <v/>
      </c>
      <c r="J71" s="87" t="str">
        <f t="shared" si="7"/>
        <v/>
      </c>
      <c r="K71" s="24">
        <v>13.56</v>
      </c>
      <c r="L71" s="87">
        <f t="shared" si="0"/>
        <v>32.536487166582795</v>
      </c>
      <c r="M71" s="87">
        <f t="shared" si="8"/>
        <v>0.8</v>
      </c>
      <c r="N71" s="87"/>
      <c r="O71" s="87"/>
      <c r="P71" s="87"/>
      <c r="Q71" s="21">
        <v>0</v>
      </c>
      <c r="R71" s="87">
        <f t="shared" si="1"/>
        <v>0</v>
      </c>
      <c r="S71" s="87">
        <f t="shared" si="2"/>
        <v>0</v>
      </c>
      <c r="T71" s="20">
        <v>0.27</v>
      </c>
      <c r="U71" s="87">
        <f t="shared" si="9"/>
        <v>99.999999999999986</v>
      </c>
      <c r="V71" s="87">
        <f t="shared" si="10"/>
        <v>0.96</v>
      </c>
      <c r="W71" s="25" t="s">
        <v>326</v>
      </c>
      <c r="X71" s="87" t="str">
        <f t="shared" si="3"/>
        <v>NO</v>
      </c>
      <c r="Y71" s="21">
        <v>9.2100000000000009</v>
      </c>
      <c r="Z71" s="87">
        <f t="shared" si="4"/>
        <v>9.191361125062782</v>
      </c>
      <c r="AA71" s="87">
        <f t="shared" si="5"/>
        <v>0.2</v>
      </c>
      <c r="AC71" s="4"/>
    </row>
    <row r="72" spans="1:29" x14ac:dyDescent="0.2">
      <c r="A72" s="105" t="s">
        <v>160</v>
      </c>
      <c r="B72" s="105" t="s">
        <v>161</v>
      </c>
      <c r="C72" s="106" t="s">
        <v>162</v>
      </c>
      <c r="D72" s="105" t="s">
        <v>162</v>
      </c>
      <c r="E72" s="106">
        <v>13001</v>
      </c>
      <c r="F72" s="105" t="s">
        <v>161</v>
      </c>
      <c r="G72" s="75">
        <v>13101</v>
      </c>
      <c r="H72" s="59"/>
      <c r="I72" s="76" t="str">
        <f t="shared" ref="I72:I124" si="11">+IF(H72&lt;&gt;"",(H72-H$126)*100/(H$127-H$126),"")</f>
        <v/>
      </c>
      <c r="J72" s="76" t="str">
        <f t="shared" ref="J72:J124" si="12">+IF(H72&lt;&gt;"",_xlfn.PERCENTRANK.EXC(H$8:H$124,H72,2),"")</f>
        <v/>
      </c>
      <c r="K72" s="24">
        <v>0.77</v>
      </c>
      <c r="L72" s="76">
        <f t="shared" ref="L72:L124" si="13">+IF(K72&lt;&gt;"",(K72-K$126)*100/(K$127-K$126),"")</f>
        <v>0.35228988424760954</v>
      </c>
      <c r="M72" s="76">
        <f t="shared" ref="M72:M123" si="14">+IF(K72&lt;&gt;"",_xlfn.PERCENTRANK.EXC(K$8:K$124,K72,2),"")</f>
        <v>0.01</v>
      </c>
      <c r="N72" s="87"/>
      <c r="O72" s="76"/>
      <c r="P72" s="76"/>
      <c r="Q72" s="21">
        <v>0.03</v>
      </c>
      <c r="R72" s="76">
        <f t="shared" ref="R72:R124" si="15">+IF(Q72&lt;&gt;"",(Q72-Q$126)*100/(Q$127-Q$126),"")</f>
        <v>3.4482758620689657</v>
      </c>
      <c r="S72" s="76">
        <f t="shared" ref="S72:S124" si="16">+IF(Q72&lt;&gt;"",_xlfn.PERCENTRANK.EXC(Q$8:Q$124,Q72,2),"")</f>
        <v>0.62</v>
      </c>
      <c r="T72" s="87" t="s">
        <v>279</v>
      </c>
      <c r="U72" s="76" t="str">
        <f t="shared" si="9"/>
        <v/>
      </c>
      <c r="V72" s="76" t="str">
        <f t="shared" si="10"/>
        <v/>
      </c>
      <c r="W72" s="25" t="s">
        <v>325</v>
      </c>
      <c r="X72" s="76" t="str">
        <f t="shared" ref="X72:X124" si="17">+IF(W72="NO","NO",IF(W72="SI","SI",""))</f>
        <v>SI</v>
      </c>
      <c r="Y72" s="21">
        <v>26.66</v>
      </c>
      <c r="Z72" s="76">
        <f t="shared" ref="Z72:Z124" si="18">+IF(Y72&lt;&gt;"",(Y72-Y$126)*100/(Y$127-Y$126),"")</f>
        <v>26.72024108488197</v>
      </c>
      <c r="AA72" s="76">
        <f t="shared" ref="AA72:AA124" si="19">+IF(Y72&lt;&gt;"",_xlfn.PERCENTRANK.EXC(Y$8:Y$124,Y72,2),"")</f>
        <v>0.5</v>
      </c>
    </row>
    <row r="73" spans="1:29" x14ac:dyDescent="0.2">
      <c r="A73" s="105" t="s">
        <v>160</v>
      </c>
      <c r="B73" s="105" t="s">
        <v>161</v>
      </c>
      <c r="C73" s="106" t="s">
        <v>162</v>
      </c>
      <c r="D73" s="105" t="s">
        <v>162</v>
      </c>
      <c r="E73" s="106">
        <v>13001</v>
      </c>
      <c r="F73" s="105" t="s">
        <v>163</v>
      </c>
      <c r="G73" s="75">
        <v>13102</v>
      </c>
      <c r="H73" s="59"/>
      <c r="I73" s="76" t="str">
        <f t="shared" si="11"/>
        <v/>
      </c>
      <c r="J73" s="76" t="str">
        <f t="shared" si="12"/>
        <v/>
      </c>
      <c r="K73" s="24">
        <v>23.54</v>
      </c>
      <c r="L73" s="76">
        <f t="shared" si="13"/>
        <v>57.649723200805241</v>
      </c>
      <c r="M73" s="76">
        <f t="shared" si="14"/>
        <v>0.94</v>
      </c>
      <c r="N73" s="87"/>
      <c r="O73" s="76"/>
      <c r="P73" s="76"/>
      <c r="Q73" s="21">
        <v>0.25</v>
      </c>
      <c r="R73" s="76">
        <f t="shared" si="15"/>
        <v>28.735632183908045</v>
      </c>
      <c r="S73" s="76">
        <f t="shared" si="16"/>
        <v>0.94</v>
      </c>
      <c r="T73" s="87" t="s">
        <v>279</v>
      </c>
      <c r="U73" s="76" t="str">
        <f t="shared" ref="U73:U124" si="20">+IF(T73&lt;&gt;"",(T$127-T73)*100/(T$127-T$126),"")</f>
        <v/>
      </c>
      <c r="V73" s="76" t="str">
        <f t="shared" ref="V73:V124" si="21">+IF(T73&lt;&gt;"",1-_xlfn.PERCENTRANK.EXC(T$8:T$124,T73,2),"")</f>
        <v/>
      </c>
      <c r="W73" s="25" t="s">
        <v>326</v>
      </c>
      <c r="X73" s="76" t="str">
        <f t="shared" si="17"/>
        <v>NO</v>
      </c>
      <c r="Y73" s="21">
        <v>52.38</v>
      </c>
      <c r="Z73" s="76">
        <f t="shared" si="18"/>
        <v>52.556504269211452</v>
      </c>
      <c r="AA73" s="76">
        <f t="shared" si="19"/>
        <v>0.78</v>
      </c>
    </row>
    <row r="74" spans="1:29" x14ac:dyDescent="0.2">
      <c r="A74" s="105" t="s">
        <v>160</v>
      </c>
      <c r="B74" s="105" t="s">
        <v>161</v>
      </c>
      <c r="C74" s="106" t="s">
        <v>162</v>
      </c>
      <c r="D74" s="105" t="s">
        <v>162</v>
      </c>
      <c r="E74" s="106">
        <v>13001</v>
      </c>
      <c r="F74" s="105" t="s">
        <v>164</v>
      </c>
      <c r="G74" s="75">
        <v>13103</v>
      </c>
      <c r="H74" s="59"/>
      <c r="I74" s="76" t="str">
        <f t="shared" si="11"/>
        <v/>
      </c>
      <c r="J74" s="76" t="str">
        <f t="shared" si="12"/>
        <v/>
      </c>
      <c r="K74" s="24">
        <v>6.44</v>
      </c>
      <c r="L74" s="76">
        <f t="shared" si="13"/>
        <v>14.620030196275794</v>
      </c>
      <c r="M74" s="76">
        <f t="shared" si="14"/>
        <v>0.41</v>
      </c>
      <c r="N74" s="87"/>
      <c r="O74" s="76"/>
      <c r="P74" s="76"/>
      <c r="Q74" s="21">
        <v>0.01</v>
      </c>
      <c r="R74" s="76">
        <f t="shared" si="15"/>
        <v>1.1494252873563218</v>
      </c>
      <c r="S74" s="76">
        <f t="shared" si="16"/>
        <v>0.26</v>
      </c>
      <c r="T74" s="87"/>
      <c r="U74" s="76" t="str">
        <f t="shared" si="20"/>
        <v/>
      </c>
      <c r="V74" s="76" t="str">
        <f t="shared" si="21"/>
        <v/>
      </c>
      <c r="W74" s="25" t="s">
        <v>326</v>
      </c>
      <c r="X74" s="76" t="str">
        <f t="shared" si="17"/>
        <v>NO</v>
      </c>
      <c r="Y74" s="21">
        <v>1.1499999999999999</v>
      </c>
      <c r="Z74" s="76">
        <f t="shared" si="18"/>
        <v>1.0949271722752385</v>
      </c>
      <c r="AA74" s="76">
        <f t="shared" si="19"/>
        <v>0.02</v>
      </c>
    </row>
    <row r="75" spans="1:29" x14ac:dyDescent="0.2">
      <c r="A75" s="105" t="s">
        <v>160</v>
      </c>
      <c r="B75" s="105" t="s">
        <v>161</v>
      </c>
      <c r="C75" s="106" t="s">
        <v>162</v>
      </c>
      <c r="D75" s="105" t="s">
        <v>162</v>
      </c>
      <c r="E75" s="106">
        <v>13001</v>
      </c>
      <c r="F75" s="105" t="s">
        <v>165</v>
      </c>
      <c r="G75" s="75">
        <v>13104</v>
      </c>
      <c r="H75" s="59"/>
      <c r="I75" s="76" t="str">
        <f t="shared" si="11"/>
        <v/>
      </c>
      <c r="J75" s="76" t="str">
        <f t="shared" si="12"/>
        <v/>
      </c>
      <c r="K75" s="24">
        <v>3.01</v>
      </c>
      <c r="L75" s="76">
        <f t="shared" si="13"/>
        <v>5.9889280322093619</v>
      </c>
      <c r="M75" s="76">
        <f t="shared" si="14"/>
        <v>0.22</v>
      </c>
      <c r="N75" s="87"/>
      <c r="O75" s="76"/>
      <c r="P75" s="76"/>
      <c r="Q75" s="21">
        <v>0</v>
      </c>
      <c r="R75" s="76">
        <f t="shared" si="15"/>
        <v>0</v>
      </c>
      <c r="S75" s="76">
        <f t="shared" si="16"/>
        <v>0</v>
      </c>
      <c r="T75" s="87"/>
      <c r="U75" s="76" t="str">
        <f t="shared" si="20"/>
        <v/>
      </c>
      <c r="V75" s="76" t="str">
        <f t="shared" si="21"/>
        <v/>
      </c>
      <c r="W75" s="25" t="s">
        <v>325</v>
      </c>
      <c r="X75" s="76" t="str">
        <f t="shared" si="17"/>
        <v>SI</v>
      </c>
      <c r="Y75" s="21">
        <v>21.29</v>
      </c>
      <c r="Z75" s="76">
        <f t="shared" si="18"/>
        <v>21.325966850828731</v>
      </c>
      <c r="AA75" s="76">
        <f t="shared" si="19"/>
        <v>0.42</v>
      </c>
    </row>
    <row r="76" spans="1:29" x14ac:dyDescent="0.2">
      <c r="A76" s="105" t="s">
        <v>160</v>
      </c>
      <c r="B76" s="105" t="s">
        <v>161</v>
      </c>
      <c r="C76" s="106" t="s">
        <v>162</v>
      </c>
      <c r="D76" s="105" t="s">
        <v>162</v>
      </c>
      <c r="E76" s="106">
        <v>13001</v>
      </c>
      <c r="F76" s="105" t="s">
        <v>166</v>
      </c>
      <c r="G76" s="75">
        <v>13105</v>
      </c>
      <c r="H76" s="59"/>
      <c r="I76" s="76" t="str">
        <f t="shared" si="11"/>
        <v/>
      </c>
      <c r="J76" s="76" t="str">
        <f t="shared" si="12"/>
        <v/>
      </c>
      <c r="K76" s="24">
        <v>3.05</v>
      </c>
      <c r="L76" s="76">
        <f t="shared" si="13"/>
        <v>6.0895822848515362</v>
      </c>
      <c r="M76" s="76">
        <f t="shared" si="14"/>
        <v>0.23</v>
      </c>
      <c r="N76" s="87"/>
      <c r="O76" s="76"/>
      <c r="P76" s="76"/>
      <c r="Q76" s="21">
        <v>0.08</v>
      </c>
      <c r="R76" s="76">
        <f t="shared" si="15"/>
        <v>9.1954022988505741</v>
      </c>
      <c r="S76" s="76">
        <f t="shared" si="16"/>
        <v>0.78</v>
      </c>
      <c r="T76" s="87"/>
      <c r="U76" s="76" t="str">
        <f t="shared" si="20"/>
        <v/>
      </c>
      <c r="V76" s="76" t="str">
        <f t="shared" si="21"/>
        <v/>
      </c>
      <c r="W76" s="25" t="s">
        <v>326</v>
      </c>
      <c r="X76" s="76" t="str">
        <f t="shared" si="17"/>
        <v>NO</v>
      </c>
      <c r="Y76" s="21">
        <v>52.58</v>
      </c>
      <c r="Z76" s="76">
        <f t="shared" si="18"/>
        <v>52.757408337518839</v>
      </c>
      <c r="AA76" s="76">
        <f t="shared" si="19"/>
        <v>0.79</v>
      </c>
    </row>
    <row r="77" spans="1:29" x14ac:dyDescent="0.2">
      <c r="A77" s="105" t="s">
        <v>160</v>
      </c>
      <c r="B77" s="105" t="s">
        <v>161</v>
      </c>
      <c r="C77" s="106" t="s">
        <v>162</v>
      </c>
      <c r="D77" s="105" t="s">
        <v>162</v>
      </c>
      <c r="E77" s="106">
        <v>13001</v>
      </c>
      <c r="F77" s="105" t="s">
        <v>167</v>
      </c>
      <c r="G77" s="75">
        <v>13106</v>
      </c>
      <c r="H77" s="59"/>
      <c r="I77" s="76" t="str">
        <f t="shared" si="11"/>
        <v/>
      </c>
      <c r="J77" s="76" t="str">
        <f t="shared" si="12"/>
        <v/>
      </c>
      <c r="K77" s="24">
        <v>8.1</v>
      </c>
      <c r="L77" s="76">
        <f t="shared" si="13"/>
        <v>18.797181680926023</v>
      </c>
      <c r="M77" s="76">
        <f t="shared" si="14"/>
        <v>0.53</v>
      </c>
      <c r="N77" s="87"/>
      <c r="O77" s="76"/>
      <c r="P77" s="76"/>
      <c r="Q77" s="21">
        <v>0.05</v>
      </c>
      <c r="R77" s="76">
        <f t="shared" si="15"/>
        <v>5.7471264367816088</v>
      </c>
      <c r="S77" s="76">
        <f t="shared" si="16"/>
        <v>0.75</v>
      </c>
      <c r="T77" s="87"/>
      <c r="U77" s="76" t="str">
        <f t="shared" si="20"/>
        <v/>
      </c>
      <c r="V77" s="76" t="str">
        <f t="shared" si="21"/>
        <v/>
      </c>
      <c r="W77" s="25" t="s">
        <v>326</v>
      </c>
      <c r="X77" s="76" t="str">
        <f t="shared" si="17"/>
        <v>NO</v>
      </c>
      <c r="Y77" s="21">
        <v>6.79</v>
      </c>
      <c r="Z77" s="76">
        <f t="shared" si="18"/>
        <v>6.7604218985434459</v>
      </c>
      <c r="AA77" s="76">
        <f t="shared" si="19"/>
        <v>0.13</v>
      </c>
    </row>
    <row r="78" spans="1:29" x14ac:dyDescent="0.2">
      <c r="A78" s="105" t="s">
        <v>160</v>
      </c>
      <c r="B78" s="105" t="s">
        <v>161</v>
      </c>
      <c r="C78" s="106" t="s">
        <v>162</v>
      </c>
      <c r="D78" s="105" t="s">
        <v>162</v>
      </c>
      <c r="E78" s="106">
        <v>13001</v>
      </c>
      <c r="F78" s="105" t="s">
        <v>168</v>
      </c>
      <c r="G78" s="75">
        <v>13107</v>
      </c>
      <c r="H78" s="59"/>
      <c r="I78" s="76" t="str">
        <f t="shared" si="11"/>
        <v/>
      </c>
      <c r="J78" s="76" t="str">
        <f t="shared" si="12"/>
        <v/>
      </c>
      <c r="K78" s="24">
        <v>12.38</v>
      </c>
      <c r="L78" s="76">
        <f t="shared" si="13"/>
        <v>29.567186713638655</v>
      </c>
      <c r="M78" s="76">
        <f t="shared" si="14"/>
        <v>0.73</v>
      </c>
      <c r="N78" s="87"/>
      <c r="O78" s="76"/>
      <c r="P78" s="76"/>
      <c r="Q78" s="21">
        <v>0.18</v>
      </c>
      <c r="R78" s="76">
        <f t="shared" si="15"/>
        <v>20.689655172413794</v>
      </c>
      <c r="S78" s="76">
        <f t="shared" si="16"/>
        <v>0.92</v>
      </c>
      <c r="T78" s="87"/>
      <c r="U78" s="76" t="str">
        <f t="shared" si="20"/>
        <v/>
      </c>
      <c r="V78" s="76" t="str">
        <f t="shared" si="21"/>
        <v/>
      </c>
      <c r="W78" s="25" t="s">
        <v>326</v>
      </c>
      <c r="X78" s="76" t="str">
        <f t="shared" si="17"/>
        <v>NO</v>
      </c>
      <c r="Y78" s="21">
        <v>35.24</v>
      </c>
      <c r="Z78" s="76">
        <f t="shared" si="18"/>
        <v>35.33902561526871</v>
      </c>
      <c r="AA78" s="76">
        <f t="shared" si="19"/>
        <v>0.61</v>
      </c>
    </row>
    <row r="79" spans="1:29" x14ac:dyDescent="0.2">
      <c r="A79" s="105" t="s">
        <v>160</v>
      </c>
      <c r="B79" s="105" t="s">
        <v>161</v>
      </c>
      <c r="C79" s="106" t="s">
        <v>162</v>
      </c>
      <c r="D79" s="105" t="s">
        <v>162</v>
      </c>
      <c r="E79" s="106">
        <v>13001</v>
      </c>
      <c r="F79" s="105" t="s">
        <v>169</v>
      </c>
      <c r="G79" s="75">
        <v>13108</v>
      </c>
      <c r="H79" s="59"/>
      <c r="I79" s="76" t="str">
        <f t="shared" si="11"/>
        <v/>
      </c>
      <c r="J79" s="76" t="str">
        <f t="shared" si="12"/>
        <v/>
      </c>
      <c r="K79" s="24">
        <v>2.11</v>
      </c>
      <c r="L79" s="76">
        <f t="shared" si="13"/>
        <v>3.7242073477604434</v>
      </c>
      <c r="M79" s="76">
        <f t="shared" si="14"/>
        <v>0.12</v>
      </c>
      <c r="N79" s="87"/>
      <c r="O79" s="76"/>
      <c r="P79" s="76"/>
      <c r="Q79" s="21">
        <v>0</v>
      </c>
      <c r="R79" s="76">
        <f t="shared" si="15"/>
        <v>0</v>
      </c>
      <c r="S79" s="76">
        <f t="shared" si="16"/>
        <v>0</v>
      </c>
      <c r="T79" s="87" t="s">
        <v>279</v>
      </c>
      <c r="U79" s="76" t="str">
        <f t="shared" si="20"/>
        <v/>
      </c>
      <c r="V79" s="76" t="str">
        <f t="shared" si="21"/>
        <v/>
      </c>
      <c r="W79" s="25" t="s">
        <v>325</v>
      </c>
      <c r="X79" s="76" t="str">
        <f t="shared" si="17"/>
        <v>SI</v>
      </c>
      <c r="Y79" s="21">
        <v>27.45</v>
      </c>
      <c r="Z79" s="76">
        <f t="shared" si="18"/>
        <v>27.513812154696133</v>
      </c>
      <c r="AA79" s="76">
        <f t="shared" si="19"/>
        <v>0.52</v>
      </c>
    </row>
    <row r="80" spans="1:29" x14ac:dyDescent="0.2">
      <c r="A80" s="105" t="s">
        <v>160</v>
      </c>
      <c r="B80" s="105" t="s">
        <v>161</v>
      </c>
      <c r="C80" s="106" t="s">
        <v>162</v>
      </c>
      <c r="D80" s="105" t="s">
        <v>162</v>
      </c>
      <c r="E80" s="106">
        <v>13001</v>
      </c>
      <c r="F80" s="105" t="s">
        <v>170</v>
      </c>
      <c r="G80" s="75">
        <v>13109</v>
      </c>
      <c r="H80" s="59"/>
      <c r="I80" s="76" t="str">
        <f t="shared" si="11"/>
        <v/>
      </c>
      <c r="J80" s="76" t="str">
        <f t="shared" si="12"/>
        <v/>
      </c>
      <c r="K80" s="24">
        <v>0.83</v>
      </c>
      <c r="L80" s="76">
        <f t="shared" si="13"/>
        <v>0.50327126321087068</v>
      </c>
      <c r="M80" s="76">
        <f t="shared" si="14"/>
        <v>0.03</v>
      </c>
      <c r="N80" s="87"/>
      <c r="O80" s="76"/>
      <c r="P80" s="76"/>
      <c r="Q80" s="21">
        <v>0.16</v>
      </c>
      <c r="R80" s="76">
        <f t="shared" si="15"/>
        <v>18.390804597701148</v>
      </c>
      <c r="S80" s="76">
        <f t="shared" si="16"/>
        <v>0.89</v>
      </c>
      <c r="T80" s="87" t="s">
        <v>279</v>
      </c>
      <c r="U80" s="76" t="str">
        <f t="shared" si="20"/>
        <v/>
      </c>
      <c r="V80" s="76" t="str">
        <f t="shared" si="21"/>
        <v/>
      </c>
      <c r="W80" s="25" t="s">
        <v>326</v>
      </c>
      <c r="X80" s="76" t="str">
        <f t="shared" si="17"/>
        <v>NO</v>
      </c>
      <c r="Y80" s="21">
        <v>64.8</v>
      </c>
      <c r="Z80" s="76">
        <f t="shared" si="18"/>
        <v>65.032646911099945</v>
      </c>
      <c r="AA80" s="76">
        <f t="shared" si="19"/>
        <v>0.87</v>
      </c>
    </row>
    <row r="81" spans="1:27" x14ac:dyDescent="0.2">
      <c r="A81" s="105" t="s">
        <v>160</v>
      </c>
      <c r="B81" s="105" t="s">
        <v>161</v>
      </c>
      <c r="C81" s="106" t="s">
        <v>162</v>
      </c>
      <c r="D81" s="105" t="s">
        <v>162</v>
      </c>
      <c r="E81" s="106">
        <v>13001</v>
      </c>
      <c r="F81" s="105" t="s">
        <v>171</v>
      </c>
      <c r="G81" s="75">
        <v>13110</v>
      </c>
      <c r="H81" s="59"/>
      <c r="I81" s="76" t="str">
        <f t="shared" si="11"/>
        <v/>
      </c>
      <c r="J81" s="76" t="str">
        <f t="shared" si="12"/>
        <v/>
      </c>
      <c r="K81" s="24">
        <v>8.1</v>
      </c>
      <c r="L81" s="76">
        <f t="shared" si="13"/>
        <v>18.797181680926023</v>
      </c>
      <c r="M81" s="76">
        <f t="shared" si="14"/>
        <v>0.53</v>
      </c>
      <c r="N81" s="87"/>
      <c r="O81" s="76"/>
      <c r="P81" s="76"/>
      <c r="Q81" s="21">
        <v>0.01</v>
      </c>
      <c r="R81" s="76">
        <f t="shared" si="15"/>
        <v>1.1494252873563218</v>
      </c>
      <c r="S81" s="76">
        <f t="shared" si="16"/>
        <v>0.26</v>
      </c>
      <c r="T81" s="87" t="s">
        <v>279</v>
      </c>
      <c r="U81" s="76" t="str">
        <f t="shared" si="20"/>
        <v/>
      </c>
      <c r="V81" s="76" t="str">
        <f t="shared" si="21"/>
        <v/>
      </c>
      <c r="W81" s="25" t="s">
        <v>325</v>
      </c>
      <c r="X81" s="76" t="str">
        <f t="shared" si="17"/>
        <v>SI</v>
      </c>
      <c r="Y81" s="21">
        <v>59.71</v>
      </c>
      <c r="Z81" s="76">
        <f t="shared" si="18"/>
        <v>59.919638372677049</v>
      </c>
      <c r="AA81" s="76">
        <f t="shared" si="19"/>
        <v>0.81</v>
      </c>
    </row>
    <row r="82" spans="1:27" x14ac:dyDescent="0.2">
      <c r="A82" s="105" t="s">
        <v>160</v>
      </c>
      <c r="B82" s="105" t="s">
        <v>161</v>
      </c>
      <c r="C82" s="106" t="s">
        <v>162</v>
      </c>
      <c r="D82" s="105" t="s">
        <v>162</v>
      </c>
      <c r="E82" s="106">
        <v>13001</v>
      </c>
      <c r="F82" s="105" t="s">
        <v>172</v>
      </c>
      <c r="G82" s="75">
        <v>13111</v>
      </c>
      <c r="H82" s="59"/>
      <c r="I82" s="76" t="str">
        <f t="shared" si="11"/>
        <v/>
      </c>
      <c r="J82" s="76" t="str">
        <f t="shared" si="12"/>
        <v/>
      </c>
      <c r="K82" s="24">
        <v>1.27</v>
      </c>
      <c r="L82" s="76">
        <f t="shared" si="13"/>
        <v>1.6104680422747863</v>
      </c>
      <c r="M82" s="76">
        <f t="shared" si="14"/>
        <v>0.06</v>
      </c>
      <c r="N82" s="87"/>
      <c r="O82" s="76"/>
      <c r="P82" s="76"/>
      <c r="Q82" s="21">
        <v>0.16</v>
      </c>
      <c r="R82" s="76">
        <f t="shared" si="15"/>
        <v>18.390804597701148</v>
      </c>
      <c r="S82" s="76">
        <f t="shared" si="16"/>
        <v>0.89</v>
      </c>
      <c r="T82" s="87"/>
      <c r="U82" s="76" t="str">
        <f t="shared" si="20"/>
        <v/>
      </c>
      <c r="V82" s="76" t="str">
        <f t="shared" si="21"/>
        <v/>
      </c>
      <c r="W82" s="25" t="s">
        <v>325</v>
      </c>
      <c r="X82" s="76" t="str">
        <f t="shared" si="17"/>
        <v>SI</v>
      </c>
      <c r="Y82" s="21">
        <v>78.319999999999993</v>
      </c>
      <c r="Z82" s="76">
        <f t="shared" si="18"/>
        <v>78.613761928679054</v>
      </c>
      <c r="AA82" s="76">
        <f t="shared" si="19"/>
        <v>0.92</v>
      </c>
    </row>
    <row r="83" spans="1:27" x14ac:dyDescent="0.2">
      <c r="A83" s="105" t="s">
        <v>160</v>
      </c>
      <c r="B83" s="105" t="s">
        <v>161</v>
      </c>
      <c r="C83" s="106" t="s">
        <v>162</v>
      </c>
      <c r="D83" s="105" t="s">
        <v>162</v>
      </c>
      <c r="E83" s="106">
        <v>13001</v>
      </c>
      <c r="F83" s="105" t="s">
        <v>173</v>
      </c>
      <c r="G83" s="75">
        <v>13112</v>
      </c>
      <c r="H83" s="59"/>
      <c r="I83" s="76" t="str">
        <f t="shared" si="11"/>
        <v/>
      </c>
      <c r="J83" s="76" t="str">
        <f t="shared" si="12"/>
        <v/>
      </c>
      <c r="K83" s="24">
        <v>1.85</v>
      </c>
      <c r="L83" s="76">
        <f t="shared" si="13"/>
        <v>3.0699547055863117</v>
      </c>
      <c r="M83" s="76">
        <f t="shared" si="14"/>
        <v>0.1</v>
      </c>
      <c r="N83" s="87"/>
      <c r="O83" s="76"/>
      <c r="P83" s="76"/>
      <c r="Q83" s="21">
        <v>0.08</v>
      </c>
      <c r="R83" s="76">
        <f t="shared" si="15"/>
        <v>9.1954022988505741</v>
      </c>
      <c r="S83" s="76">
        <f t="shared" si="16"/>
        <v>0.78</v>
      </c>
      <c r="T83" s="87" t="s">
        <v>279</v>
      </c>
      <c r="U83" s="76" t="str">
        <f t="shared" si="20"/>
        <v/>
      </c>
      <c r="V83" s="76" t="str">
        <f t="shared" si="21"/>
        <v/>
      </c>
      <c r="W83" s="25" t="s">
        <v>326</v>
      </c>
      <c r="X83" s="76" t="str">
        <f t="shared" si="17"/>
        <v>NO</v>
      </c>
      <c r="Y83" s="21">
        <v>83.44</v>
      </c>
      <c r="Z83" s="76">
        <f t="shared" si="18"/>
        <v>83.756906077348063</v>
      </c>
      <c r="AA83" s="76">
        <f t="shared" si="19"/>
        <v>0.94</v>
      </c>
    </row>
    <row r="84" spans="1:27" x14ac:dyDescent="0.2">
      <c r="A84" s="105" t="s">
        <v>160</v>
      </c>
      <c r="B84" s="105" t="s">
        <v>161</v>
      </c>
      <c r="C84" s="106" t="s">
        <v>162</v>
      </c>
      <c r="D84" s="105" t="s">
        <v>162</v>
      </c>
      <c r="E84" s="106">
        <v>13001</v>
      </c>
      <c r="F84" s="105" t="s">
        <v>174</v>
      </c>
      <c r="G84" s="75">
        <v>13113</v>
      </c>
      <c r="H84" s="59"/>
      <c r="I84" s="76" t="str">
        <f t="shared" si="11"/>
        <v/>
      </c>
      <c r="J84" s="76" t="str">
        <f t="shared" si="12"/>
        <v/>
      </c>
      <c r="K84" s="24">
        <v>2.5</v>
      </c>
      <c r="L84" s="76">
        <f t="shared" si="13"/>
        <v>4.7055863110216416</v>
      </c>
      <c r="M84" s="76">
        <f t="shared" si="14"/>
        <v>0.15</v>
      </c>
      <c r="N84" s="87"/>
      <c r="O84" s="76"/>
      <c r="P84" s="76"/>
      <c r="Q84" s="21">
        <v>0</v>
      </c>
      <c r="R84" s="76">
        <f t="shared" si="15"/>
        <v>0</v>
      </c>
      <c r="S84" s="76">
        <f t="shared" si="16"/>
        <v>0</v>
      </c>
      <c r="T84" s="87" t="s">
        <v>279</v>
      </c>
      <c r="U84" s="76" t="str">
        <f t="shared" si="20"/>
        <v/>
      </c>
      <c r="V84" s="76" t="str">
        <f t="shared" si="21"/>
        <v/>
      </c>
      <c r="W84" s="25" t="s">
        <v>325</v>
      </c>
      <c r="X84" s="76" t="str">
        <f t="shared" si="17"/>
        <v>SI</v>
      </c>
      <c r="Y84" s="21">
        <v>75.23</v>
      </c>
      <c r="Z84" s="76">
        <f t="shared" si="18"/>
        <v>75.509794073329985</v>
      </c>
      <c r="AA84" s="76">
        <f t="shared" si="19"/>
        <v>0.91</v>
      </c>
    </row>
    <row r="85" spans="1:27" x14ac:dyDescent="0.2">
      <c r="A85" s="105" t="s">
        <v>160</v>
      </c>
      <c r="B85" s="105" t="s">
        <v>161</v>
      </c>
      <c r="C85" s="106" t="s">
        <v>162</v>
      </c>
      <c r="D85" s="105" t="s">
        <v>162</v>
      </c>
      <c r="E85" s="106">
        <v>13001</v>
      </c>
      <c r="F85" s="105" t="s">
        <v>175</v>
      </c>
      <c r="G85" s="75">
        <v>13114</v>
      </c>
      <c r="H85" s="59"/>
      <c r="I85" s="76" t="str">
        <f t="shared" si="11"/>
        <v/>
      </c>
      <c r="J85" s="76" t="str">
        <f t="shared" si="12"/>
        <v/>
      </c>
      <c r="K85" s="24">
        <v>6.83</v>
      </c>
      <c r="L85" s="76">
        <f t="shared" si="13"/>
        <v>15.601409159536992</v>
      </c>
      <c r="M85" s="76">
        <f t="shared" si="14"/>
        <v>0.45</v>
      </c>
      <c r="N85" s="87"/>
      <c r="O85" s="76"/>
      <c r="P85" s="76"/>
      <c r="Q85" s="21">
        <v>0.01</v>
      </c>
      <c r="R85" s="76">
        <f t="shared" si="15"/>
        <v>1.1494252873563218</v>
      </c>
      <c r="S85" s="76">
        <f t="shared" si="16"/>
        <v>0.26</v>
      </c>
      <c r="T85" s="87" t="s">
        <v>279</v>
      </c>
      <c r="U85" s="76" t="str">
        <f t="shared" si="20"/>
        <v/>
      </c>
      <c r="V85" s="76" t="str">
        <f t="shared" si="21"/>
        <v/>
      </c>
      <c r="W85" s="25" t="s">
        <v>325</v>
      </c>
      <c r="X85" s="76" t="str">
        <f t="shared" si="17"/>
        <v>SI</v>
      </c>
      <c r="Y85" s="21">
        <v>69.61</v>
      </c>
      <c r="Z85" s="76">
        <f t="shared" si="18"/>
        <v>69.864389753892524</v>
      </c>
      <c r="AA85" s="76">
        <f t="shared" si="19"/>
        <v>0.9</v>
      </c>
    </row>
    <row r="86" spans="1:27" x14ac:dyDescent="0.2">
      <c r="A86" s="105" t="s">
        <v>160</v>
      </c>
      <c r="B86" s="105" t="s">
        <v>161</v>
      </c>
      <c r="C86" s="106" t="s">
        <v>162</v>
      </c>
      <c r="D86" s="105" t="s">
        <v>162</v>
      </c>
      <c r="E86" s="106">
        <v>13001</v>
      </c>
      <c r="F86" s="105" t="s">
        <v>176</v>
      </c>
      <c r="G86" s="75">
        <v>13115</v>
      </c>
      <c r="H86" s="59"/>
      <c r="I86" s="76" t="str">
        <f t="shared" si="11"/>
        <v/>
      </c>
      <c r="J86" s="76" t="str">
        <f t="shared" si="12"/>
        <v/>
      </c>
      <c r="K86" s="24">
        <v>20.25</v>
      </c>
      <c r="L86" s="76">
        <f t="shared" si="13"/>
        <v>49.370910920986418</v>
      </c>
      <c r="M86" s="76">
        <f t="shared" si="14"/>
        <v>0.92</v>
      </c>
      <c r="N86" s="87"/>
      <c r="O86" s="76"/>
      <c r="P86" s="76"/>
      <c r="Q86" s="21">
        <v>0</v>
      </c>
      <c r="R86" s="76">
        <f t="shared" si="15"/>
        <v>0</v>
      </c>
      <c r="S86" s="76">
        <f t="shared" si="16"/>
        <v>0</v>
      </c>
      <c r="T86" s="87" t="s">
        <v>279</v>
      </c>
      <c r="U86" s="76" t="str">
        <f t="shared" si="20"/>
        <v/>
      </c>
      <c r="V86" s="76" t="str">
        <f t="shared" si="21"/>
        <v/>
      </c>
      <c r="W86" s="25" t="s">
        <v>325</v>
      </c>
      <c r="X86" s="76" t="str">
        <f t="shared" si="17"/>
        <v>SI</v>
      </c>
      <c r="Y86" s="21">
        <v>65.290000000000006</v>
      </c>
      <c r="Z86" s="76">
        <f t="shared" si="18"/>
        <v>65.524861878453038</v>
      </c>
      <c r="AA86" s="76">
        <f t="shared" si="19"/>
        <v>0.88</v>
      </c>
    </row>
    <row r="87" spans="1:27" x14ac:dyDescent="0.2">
      <c r="A87" s="105" t="s">
        <v>160</v>
      </c>
      <c r="B87" s="105" t="s">
        <v>161</v>
      </c>
      <c r="C87" s="106" t="s">
        <v>162</v>
      </c>
      <c r="D87" s="105" t="s">
        <v>162</v>
      </c>
      <c r="E87" s="106">
        <v>13001</v>
      </c>
      <c r="F87" s="105" t="s">
        <v>177</v>
      </c>
      <c r="G87" s="75">
        <v>13116</v>
      </c>
      <c r="H87" s="59"/>
      <c r="I87" s="76" t="str">
        <f t="shared" si="11"/>
        <v/>
      </c>
      <c r="J87" s="76" t="str">
        <f t="shared" si="12"/>
        <v/>
      </c>
      <c r="K87" s="25"/>
      <c r="L87" s="76" t="str">
        <f t="shared" si="13"/>
        <v/>
      </c>
      <c r="M87" s="76" t="str">
        <f t="shared" si="14"/>
        <v/>
      </c>
      <c r="N87" s="87"/>
      <c r="O87" s="76"/>
      <c r="P87" s="76"/>
      <c r="Q87" s="21">
        <v>0.08</v>
      </c>
      <c r="R87" s="76">
        <f t="shared" si="15"/>
        <v>9.1954022988505741</v>
      </c>
      <c r="S87" s="76">
        <f t="shared" si="16"/>
        <v>0.78</v>
      </c>
      <c r="T87" s="87" t="s">
        <v>279</v>
      </c>
      <c r="U87" s="76" t="str">
        <f t="shared" si="20"/>
        <v/>
      </c>
      <c r="V87" s="76" t="str">
        <f t="shared" si="21"/>
        <v/>
      </c>
      <c r="W87" s="25" t="s">
        <v>326</v>
      </c>
      <c r="X87" s="76" t="str">
        <f t="shared" si="17"/>
        <v>NO</v>
      </c>
      <c r="Y87" s="21">
        <v>45.56</v>
      </c>
      <c r="Z87" s="76">
        <f t="shared" si="18"/>
        <v>45.705675539929686</v>
      </c>
      <c r="AA87" s="76">
        <f t="shared" si="19"/>
        <v>0.73</v>
      </c>
    </row>
    <row r="88" spans="1:27" x14ac:dyDescent="0.2">
      <c r="A88" s="105" t="s">
        <v>160</v>
      </c>
      <c r="B88" s="105" t="s">
        <v>161</v>
      </c>
      <c r="C88" s="106" t="s">
        <v>162</v>
      </c>
      <c r="D88" s="105" t="s">
        <v>162</v>
      </c>
      <c r="E88" s="106">
        <v>13001</v>
      </c>
      <c r="F88" s="105" t="s">
        <v>178</v>
      </c>
      <c r="G88" s="75">
        <v>13117</v>
      </c>
      <c r="H88" s="59"/>
      <c r="I88" s="76" t="str">
        <f t="shared" si="11"/>
        <v/>
      </c>
      <c r="J88" s="76" t="str">
        <f t="shared" si="12"/>
        <v/>
      </c>
      <c r="K88" s="24">
        <v>2.82</v>
      </c>
      <c r="L88" s="76">
        <f t="shared" si="13"/>
        <v>5.5108203321590343</v>
      </c>
      <c r="M88" s="76">
        <f t="shared" si="14"/>
        <v>0.2</v>
      </c>
      <c r="N88" s="87"/>
      <c r="O88" s="76"/>
      <c r="P88" s="76"/>
      <c r="Q88" s="21">
        <v>0.11</v>
      </c>
      <c r="R88" s="76">
        <f t="shared" si="15"/>
        <v>12.64367816091954</v>
      </c>
      <c r="S88" s="76">
        <f t="shared" si="16"/>
        <v>0.85</v>
      </c>
      <c r="T88" s="87" t="s">
        <v>279</v>
      </c>
      <c r="U88" s="76" t="str">
        <f t="shared" si="20"/>
        <v/>
      </c>
      <c r="V88" s="76" t="str">
        <f t="shared" si="21"/>
        <v/>
      </c>
      <c r="W88" s="25" t="s">
        <v>325</v>
      </c>
      <c r="X88" s="76" t="str">
        <f t="shared" si="17"/>
        <v>SI</v>
      </c>
      <c r="Y88" s="21">
        <v>64.2</v>
      </c>
      <c r="Z88" s="76">
        <f t="shared" si="18"/>
        <v>64.429934706177804</v>
      </c>
      <c r="AA88" s="76">
        <f t="shared" si="19"/>
        <v>0.86</v>
      </c>
    </row>
    <row r="89" spans="1:27" x14ac:dyDescent="0.2">
      <c r="A89" s="105" t="s">
        <v>160</v>
      </c>
      <c r="B89" s="105" t="s">
        <v>161</v>
      </c>
      <c r="C89" s="106" t="s">
        <v>162</v>
      </c>
      <c r="D89" s="105" t="s">
        <v>162</v>
      </c>
      <c r="E89" s="106">
        <v>13001</v>
      </c>
      <c r="F89" s="105" t="s">
        <v>179</v>
      </c>
      <c r="G89" s="75">
        <v>13118</v>
      </c>
      <c r="H89" s="59"/>
      <c r="I89" s="76" t="str">
        <f t="shared" si="11"/>
        <v/>
      </c>
      <c r="J89" s="76" t="str">
        <f t="shared" si="12"/>
        <v/>
      </c>
      <c r="K89" s="24">
        <v>2.68</v>
      </c>
      <c r="L89" s="76">
        <f t="shared" si="13"/>
        <v>5.158530447911426</v>
      </c>
      <c r="M89" s="76">
        <f t="shared" si="14"/>
        <v>0.18</v>
      </c>
      <c r="N89" s="87"/>
      <c r="O89" s="76"/>
      <c r="P89" s="76"/>
      <c r="Q89" s="21">
        <v>0.2</v>
      </c>
      <c r="R89" s="76">
        <f t="shared" si="15"/>
        <v>22.988505747126435</v>
      </c>
      <c r="S89" s="76">
        <f t="shared" si="16"/>
        <v>0.93</v>
      </c>
      <c r="T89" s="87"/>
      <c r="U89" s="76" t="str">
        <f t="shared" si="20"/>
        <v/>
      </c>
      <c r="V89" s="76" t="str">
        <f t="shared" si="21"/>
        <v/>
      </c>
      <c r="W89" s="25" t="s">
        <v>325</v>
      </c>
      <c r="X89" s="76" t="str">
        <f t="shared" si="17"/>
        <v>SI</v>
      </c>
      <c r="Y89" s="21">
        <v>43.77</v>
      </c>
      <c r="Z89" s="76">
        <f t="shared" si="18"/>
        <v>43.907584128578605</v>
      </c>
      <c r="AA89" s="76">
        <f t="shared" si="19"/>
        <v>0.7</v>
      </c>
    </row>
    <row r="90" spans="1:27" x14ac:dyDescent="0.2">
      <c r="A90" s="105" t="s">
        <v>160</v>
      </c>
      <c r="B90" s="105" t="s">
        <v>161</v>
      </c>
      <c r="C90" s="106" t="s">
        <v>162</v>
      </c>
      <c r="D90" s="105" t="s">
        <v>162</v>
      </c>
      <c r="E90" s="106">
        <v>13001</v>
      </c>
      <c r="F90" s="105" t="s">
        <v>180</v>
      </c>
      <c r="G90" s="75">
        <v>13119</v>
      </c>
      <c r="H90" s="59"/>
      <c r="I90" s="76" t="str">
        <f t="shared" si="11"/>
        <v/>
      </c>
      <c r="J90" s="76" t="str">
        <f t="shared" si="12"/>
        <v/>
      </c>
      <c r="K90" s="24">
        <v>6.06</v>
      </c>
      <c r="L90" s="76">
        <f t="shared" si="13"/>
        <v>13.66381479617514</v>
      </c>
      <c r="M90" s="76">
        <f t="shared" si="14"/>
        <v>0.39</v>
      </c>
      <c r="N90" s="87"/>
      <c r="O90" s="76"/>
      <c r="P90" s="76"/>
      <c r="Q90" s="21">
        <v>0.01</v>
      </c>
      <c r="R90" s="76">
        <f t="shared" si="15"/>
        <v>1.1494252873563218</v>
      </c>
      <c r="S90" s="76">
        <f t="shared" si="16"/>
        <v>0.26</v>
      </c>
      <c r="T90" s="87" t="s">
        <v>279</v>
      </c>
      <c r="U90" s="76" t="str">
        <f t="shared" si="20"/>
        <v/>
      </c>
      <c r="V90" s="76" t="str">
        <f t="shared" si="21"/>
        <v/>
      </c>
      <c r="W90" s="25" t="s">
        <v>325</v>
      </c>
      <c r="X90" s="76" t="str">
        <f t="shared" si="17"/>
        <v>SI</v>
      </c>
      <c r="Y90" s="21">
        <v>29.1</v>
      </c>
      <c r="Z90" s="76">
        <f t="shared" si="18"/>
        <v>29.171270718232048</v>
      </c>
      <c r="AA90" s="76">
        <f t="shared" si="19"/>
        <v>0.56000000000000005</v>
      </c>
    </row>
    <row r="91" spans="1:27" x14ac:dyDescent="0.2">
      <c r="A91" s="105" t="s">
        <v>160</v>
      </c>
      <c r="B91" s="105" t="s">
        <v>161</v>
      </c>
      <c r="C91" s="106" t="s">
        <v>162</v>
      </c>
      <c r="D91" s="105" t="s">
        <v>162</v>
      </c>
      <c r="E91" s="106">
        <v>13001</v>
      </c>
      <c r="F91" s="105" t="s">
        <v>181</v>
      </c>
      <c r="G91" s="75">
        <v>13120</v>
      </c>
      <c r="H91" s="59"/>
      <c r="I91" s="76" t="str">
        <f t="shared" si="11"/>
        <v/>
      </c>
      <c r="J91" s="76" t="str">
        <f t="shared" si="12"/>
        <v/>
      </c>
      <c r="K91" s="24">
        <v>2.36</v>
      </c>
      <c r="L91" s="76">
        <f t="shared" si="13"/>
        <v>4.3532964267740315</v>
      </c>
      <c r="M91" s="76">
        <f t="shared" si="14"/>
        <v>0.13</v>
      </c>
      <c r="N91" s="87"/>
      <c r="O91" s="76"/>
      <c r="P91" s="76"/>
      <c r="Q91" s="21">
        <v>0.06</v>
      </c>
      <c r="R91" s="76">
        <f t="shared" si="15"/>
        <v>6.8965517241379315</v>
      </c>
      <c r="S91" s="76">
        <f t="shared" si="16"/>
        <v>0.77</v>
      </c>
      <c r="T91" s="87" t="s">
        <v>279</v>
      </c>
      <c r="U91" s="76" t="str">
        <f t="shared" si="20"/>
        <v/>
      </c>
      <c r="V91" s="76" t="str">
        <f t="shared" si="21"/>
        <v/>
      </c>
      <c r="W91" s="25" t="s">
        <v>325</v>
      </c>
      <c r="X91" s="76" t="str">
        <f t="shared" si="17"/>
        <v>SI</v>
      </c>
      <c r="Y91" s="21">
        <v>0.37</v>
      </c>
      <c r="Z91" s="76">
        <f t="shared" si="18"/>
        <v>0.31140130587644399</v>
      </c>
      <c r="AA91" s="76">
        <f t="shared" si="19"/>
        <v>0.01</v>
      </c>
    </row>
    <row r="92" spans="1:27" x14ac:dyDescent="0.2">
      <c r="A92" s="105" t="s">
        <v>160</v>
      </c>
      <c r="B92" s="105" t="s">
        <v>161</v>
      </c>
      <c r="C92" s="106" t="s">
        <v>162</v>
      </c>
      <c r="D92" s="105" t="s">
        <v>162</v>
      </c>
      <c r="E92" s="106">
        <v>13001</v>
      </c>
      <c r="F92" s="105" t="s">
        <v>182</v>
      </c>
      <c r="G92" s="75">
        <v>13121</v>
      </c>
      <c r="H92" s="59"/>
      <c r="I92" s="76" t="str">
        <f t="shared" si="11"/>
        <v/>
      </c>
      <c r="J92" s="76" t="str">
        <f t="shared" si="12"/>
        <v/>
      </c>
      <c r="K92" s="24">
        <v>1.0900000000000001</v>
      </c>
      <c r="L92" s="76">
        <f t="shared" si="13"/>
        <v>1.1575239053850028</v>
      </c>
      <c r="M92" s="76">
        <f t="shared" si="14"/>
        <v>0.04</v>
      </c>
      <c r="N92" s="87"/>
      <c r="O92" s="76"/>
      <c r="P92" s="76"/>
      <c r="Q92" s="21">
        <v>0.16</v>
      </c>
      <c r="R92" s="76">
        <f t="shared" si="15"/>
        <v>18.390804597701148</v>
      </c>
      <c r="S92" s="76">
        <f t="shared" si="16"/>
        <v>0.89</v>
      </c>
      <c r="T92" s="87" t="s">
        <v>279</v>
      </c>
      <c r="U92" s="76" t="str">
        <f t="shared" si="20"/>
        <v/>
      </c>
      <c r="V92" s="76" t="str">
        <f t="shared" si="21"/>
        <v/>
      </c>
      <c r="W92" s="25" t="s">
        <v>326</v>
      </c>
      <c r="X92" s="76" t="str">
        <f t="shared" si="17"/>
        <v>NO</v>
      </c>
      <c r="Y92" s="21">
        <v>21.13</v>
      </c>
      <c r="Z92" s="76">
        <f t="shared" si="18"/>
        <v>21.165243596182822</v>
      </c>
      <c r="AA92" s="76">
        <f t="shared" si="19"/>
        <v>0.41</v>
      </c>
    </row>
    <row r="93" spans="1:27" x14ac:dyDescent="0.2">
      <c r="A93" s="105" t="s">
        <v>160</v>
      </c>
      <c r="B93" s="105" t="s">
        <v>161</v>
      </c>
      <c r="C93" s="106" t="s">
        <v>162</v>
      </c>
      <c r="D93" s="105" t="s">
        <v>162</v>
      </c>
      <c r="E93" s="106">
        <v>13001</v>
      </c>
      <c r="F93" s="105" t="s">
        <v>183</v>
      </c>
      <c r="G93" s="75">
        <v>13122</v>
      </c>
      <c r="H93" s="59"/>
      <c r="I93" s="76" t="str">
        <f t="shared" si="11"/>
        <v/>
      </c>
      <c r="J93" s="76" t="str">
        <f t="shared" si="12"/>
        <v/>
      </c>
      <c r="K93" s="24">
        <v>2.69</v>
      </c>
      <c r="L93" s="76">
        <f t="shared" si="13"/>
        <v>5.1836940110719683</v>
      </c>
      <c r="M93" s="76">
        <f t="shared" si="14"/>
        <v>0.19</v>
      </c>
      <c r="N93" s="87"/>
      <c r="O93" s="76"/>
      <c r="P93" s="76"/>
      <c r="Q93" s="21">
        <v>0.02</v>
      </c>
      <c r="R93" s="76">
        <f t="shared" si="15"/>
        <v>2.2988505747126435</v>
      </c>
      <c r="S93" s="76">
        <f t="shared" si="16"/>
        <v>0.49</v>
      </c>
      <c r="T93" s="87" t="s">
        <v>279</v>
      </c>
      <c r="U93" s="76" t="str">
        <f t="shared" si="20"/>
        <v/>
      </c>
      <c r="V93" s="76" t="str">
        <f t="shared" si="21"/>
        <v/>
      </c>
      <c r="W93" s="25" t="s">
        <v>326</v>
      </c>
      <c r="X93" s="76" t="str">
        <f t="shared" si="17"/>
        <v>NO</v>
      </c>
      <c r="Y93" s="21">
        <v>63.05</v>
      </c>
      <c r="Z93" s="76">
        <f t="shared" si="18"/>
        <v>63.274736313410337</v>
      </c>
      <c r="AA93" s="76">
        <f t="shared" si="19"/>
        <v>0.85</v>
      </c>
    </row>
    <row r="94" spans="1:27" x14ac:dyDescent="0.2">
      <c r="A94" s="105" t="s">
        <v>160</v>
      </c>
      <c r="B94" s="105" t="s">
        <v>161</v>
      </c>
      <c r="C94" s="106" t="s">
        <v>162</v>
      </c>
      <c r="D94" s="105" t="s">
        <v>162</v>
      </c>
      <c r="E94" s="106">
        <v>13001</v>
      </c>
      <c r="F94" s="105" t="s">
        <v>184</v>
      </c>
      <c r="G94" s="75">
        <v>13123</v>
      </c>
      <c r="H94" s="59"/>
      <c r="I94" s="76" t="str">
        <f t="shared" si="11"/>
        <v/>
      </c>
      <c r="J94" s="76" t="str">
        <f t="shared" si="12"/>
        <v/>
      </c>
      <c r="K94" s="24">
        <v>6.76</v>
      </c>
      <c r="L94" s="76">
        <f t="shared" si="13"/>
        <v>15.425264217413188</v>
      </c>
      <c r="M94" s="76">
        <f t="shared" si="14"/>
        <v>0.44</v>
      </c>
      <c r="N94" s="87"/>
      <c r="O94" s="76"/>
      <c r="P94" s="76"/>
      <c r="Q94" s="21">
        <v>0.04</v>
      </c>
      <c r="R94" s="76">
        <f t="shared" si="15"/>
        <v>4.5977011494252871</v>
      </c>
      <c r="S94" s="76">
        <f t="shared" si="16"/>
        <v>0.72</v>
      </c>
      <c r="T94" s="87" t="s">
        <v>279</v>
      </c>
      <c r="U94" s="76" t="str">
        <f t="shared" si="20"/>
        <v/>
      </c>
      <c r="V94" s="76" t="str">
        <f t="shared" si="21"/>
        <v/>
      </c>
      <c r="W94" s="25" t="s">
        <v>325</v>
      </c>
      <c r="X94" s="76" t="str">
        <f t="shared" si="17"/>
        <v>SI</v>
      </c>
      <c r="Y94" s="21">
        <v>10.36</v>
      </c>
      <c r="Z94" s="76">
        <f t="shared" si="18"/>
        <v>10.346559517830237</v>
      </c>
      <c r="AA94" s="76">
        <f t="shared" si="19"/>
        <v>0.22</v>
      </c>
    </row>
    <row r="95" spans="1:27" x14ac:dyDescent="0.2">
      <c r="A95" s="105" t="s">
        <v>160</v>
      </c>
      <c r="B95" s="105" t="s">
        <v>161</v>
      </c>
      <c r="C95" s="106" t="s">
        <v>162</v>
      </c>
      <c r="D95" s="105" t="s">
        <v>162</v>
      </c>
      <c r="E95" s="106">
        <v>13001</v>
      </c>
      <c r="F95" s="105" t="s">
        <v>185</v>
      </c>
      <c r="G95" s="75">
        <v>13124</v>
      </c>
      <c r="H95" s="59"/>
      <c r="I95" s="76" t="str">
        <f t="shared" si="11"/>
        <v/>
      </c>
      <c r="J95" s="76" t="str">
        <f t="shared" si="12"/>
        <v/>
      </c>
      <c r="K95" s="24">
        <v>10.52</v>
      </c>
      <c r="L95" s="76">
        <f t="shared" si="13"/>
        <v>24.886763965777554</v>
      </c>
      <c r="M95" s="76">
        <f t="shared" si="14"/>
        <v>0.7</v>
      </c>
      <c r="N95" s="87"/>
      <c r="O95" s="76"/>
      <c r="P95" s="76"/>
      <c r="Q95" s="21">
        <v>0.01</v>
      </c>
      <c r="R95" s="76">
        <f t="shared" si="15"/>
        <v>1.1494252873563218</v>
      </c>
      <c r="S95" s="76">
        <f t="shared" si="16"/>
        <v>0.26</v>
      </c>
      <c r="T95" s="87" t="s">
        <v>279</v>
      </c>
      <c r="U95" s="76" t="str">
        <f t="shared" si="20"/>
        <v/>
      </c>
      <c r="V95" s="76" t="str">
        <f t="shared" si="21"/>
        <v/>
      </c>
      <c r="W95" s="25" t="s">
        <v>326</v>
      </c>
      <c r="X95" s="76" t="str">
        <f t="shared" si="17"/>
        <v>NO</v>
      </c>
      <c r="Y95" s="21">
        <v>12.28</v>
      </c>
      <c r="Z95" s="76">
        <f t="shared" si="18"/>
        <v>12.275238573581115</v>
      </c>
      <c r="AA95" s="76">
        <f t="shared" si="19"/>
        <v>0.26</v>
      </c>
    </row>
    <row r="96" spans="1:27" x14ac:dyDescent="0.2">
      <c r="A96" s="105" t="s">
        <v>160</v>
      </c>
      <c r="B96" s="105" t="s">
        <v>161</v>
      </c>
      <c r="C96" s="106" t="s">
        <v>162</v>
      </c>
      <c r="D96" s="105" t="s">
        <v>162</v>
      </c>
      <c r="E96" s="106">
        <v>13001</v>
      </c>
      <c r="F96" s="105" t="s">
        <v>186</v>
      </c>
      <c r="G96" s="75">
        <v>13125</v>
      </c>
      <c r="H96" s="59"/>
      <c r="I96" s="76" t="str">
        <f t="shared" si="11"/>
        <v/>
      </c>
      <c r="J96" s="76" t="str">
        <f t="shared" si="12"/>
        <v/>
      </c>
      <c r="K96" s="24">
        <v>9.27</v>
      </c>
      <c r="L96" s="76">
        <f t="shared" si="13"/>
        <v>21.741318570709613</v>
      </c>
      <c r="M96" s="76">
        <f t="shared" si="14"/>
        <v>0.61</v>
      </c>
      <c r="N96" s="87"/>
      <c r="O96" s="76"/>
      <c r="P96" s="76"/>
      <c r="Q96" s="21">
        <v>0.09</v>
      </c>
      <c r="R96" s="76">
        <f t="shared" si="15"/>
        <v>10.344827586206897</v>
      </c>
      <c r="S96" s="76">
        <f t="shared" si="16"/>
        <v>0.81</v>
      </c>
      <c r="T96" s="87" t="s">
        <v>279</v>
      </c>
      <c r="U96" s="76" t="str">
        <f t="shared" si="20"/>
        <v/>
      </c>
      <c r="V96" s="76" t="str">
        <f t="shared" si="21"/>
        <v/>
      </c>
      <c r="W96" s="25" t="s">
        <v>326</v>
      </c>
      <c r="X96" s="76" t="str">
        <f t="shared" si="17"/>
        <v>NO</v>
      </c>
      <c r="Y96" s="21">
        <v>13.98</v>
      </c>
      <c r="Z96" s="76">
        <f t="shared" si="18"/>
        <v>13.982923154193873</v>
      </c>
      <c r="AA96" s="76">
        <f t="shared" si="19"/>
        <v>0.28000000000000003</v>
      </c>
    </row>
    <row r="97" spans="1:27" x14ac:dyDescent="0.2">
      <c r="A97" s="105" t="s">
        <v>160</v>
      </c>
      <c r="B97" s="105" t="s">
        <v>161</v>
      </c>
      <c r="C97" s="106" t="s">
        <v>162</v>
      </c>
      <c r="D97" s="105" t="s">
        <v>162</v>
      </c>
      <c r="E97" s="106">
        <v>13001</v>
      </c>
      <c r="F97" s="105" t="s">
        <v>187</v>
      </c>
      <c r="G97" s="75">
        <v>13126</v>
      </c>
      <c r="H97" s="59"/>
      <c r="I97" s="76" t="str">
        <f t="shared" si="11"/>
        <v/>
      </c>
      <c r="J97" s="76" t="str">
        <f t="shared" si="12"/>
        <v/>
      </c>
      <c r="K97" s="24">
        <v>2.61</v>
      </c>
      <c r="L97" s="76">
        <f t="shared" si="13"/>
        <v>4.9823855057876205</v>
      </c>
      <c r="M97" s="76">
        <f t="shared" si="14"/>
        <v>0.17</v>
      </c>
      <c r="N97" s="87"/>
      <c r="O97" s="76"/>
      <c r="P97" s="76"/>
      <c r="Q97" s="21">
        <v>0.24</v>
      </c>
      <c r="R97" s="76">
        <f t="shared" si="15"/>
        <v>27.586206896551726</v>
      </c>
      <c r="S97" s="76">
        <f t="shared" si="16"/>
        <v>0.94</v>
      </c>
      <c r="T97" s="87" t="s">
        <v>279</v>
      </c>
      <c r="U97" s="76" t="str">
        <f t="shared" si="20"/>
        <v/>
      </c>
      <c r="V97" s="76" t="str">
        <f t="shared" si="21"/>
        <v/>
      </c>
      <c r="W97" s="25" t="s">
        <v>326</v>
      </c>
      <c r="X97" s="76" t="str">
        <f t="shared" si="17"/>
        <v>NO</v>
      </c>
      <c r="Y97" s="21">
        <v>60.41</v>
      </c>
      <c r="Z97" s="76">
        <f t="shared" si="18"/>
        <v>60.622802611752881</v>
      </c>
      <c r="AA97" s="76">
        <f t="shared" si="19"/>
        <v>0.83</v>
      </c>
    </row>
    <row r="98" spans="1:27" x14ac:dyDescent="0.2">
      <c r="A98" s="105" t="s">
        <v>160</v>
      </c>
      <c r="B98" s="105" t="s">
        <v>161</v>
      </c>
      <c r="C98" s="106" t="s">
        <v>162</v>
      </c>
      <c r="D98" s="105" t="s">
        <v>162</v>
      </c>
      <c r="E98" s="106">
        <v>13001</v>
      </c>
      <c r="F98" s="105" t="s">
        <v>188</v>
      </c>
      <c r="G98" s="75">
        <v>13127</v>
      </c>
      <c r="H98" s="59"/>
      <c r="I98" s="76" t="str">
        <f t="shared" si="11"/>
        <v/>
      </c>
      <c r="J98" s="76" t="str">
        <f t="shared" si="12"/>
        <v/>
      </c>
      <c r="K98" s="24">
        <v>3.31</v>
      </c>
      <c r="L98" s="76">
        <f t="shared" si="13"/>
        <v>6.7438349270256674</v>
      </c>
      <c r="M98" s="76">
        <f t="shared" si="14"/>
        <v>0.25</v>
      </c>
      <c r="N98" s="87"/>
      <c r="O98" s="76"/>
      <c r="P98" s="76"/>
      <c r="Q98" s="21">
        <v>0.02</v>
      </c>
      <c r="R98" s="76">
        <f t="shared" si="15"/>
        <v>2.2988505747126435</v>
      </c>
      <c r="S98" s="76">
        <f t="shared" si="16"/>
        <v>0.49</v>
      </c>
      <c r="T98" s="87" t="s">
        <v>279</v>
      </c>
      <c r="U98" s="76" t="str">
        <f t="shared" si="20"/>
        <v/>
      </c>
      <c r="V98" s="76" t="str">
        <f t="shared" si="21"/>
        <v/>
      </c>
      <c r="W98" s="25" t="s">
        <v>325</v>
      </c>
      <c r="X98" s="76" t="str">
        <f t="shared" si="17"/>
        <v>SI</v>
      </c>
      <c r="Y98" s="21">
        <v>20.96</v>
      </c>
      <c r="Z98" s="76">
        <f t="shared" si="18"/>
        <v>20.994475138121548</v>
      </c>
      <c r="AA98" s="76">
        <f t="shared" si="19"/>
        <v>0.39</v>
      </c>
    </row>
    <row r="99" spans="1:27" x14ac:dyDescent="0.2">
      <c r="A99" s="105" t="s">
        <v>160</v>
      </c>
      <c r="B99" s="105" t="s">
        <v>161</v>
      </c>
      <c r="C99" s="106" t="s">
        <v>162</v>
      </c>
      <c r="D99" s="105" t="s">
        <v>162</v>
      </c>
      <c r="E99" s="106">
        <v>13001</v>
      </c>
      <c r="F99" s="105" t="s">
        <v>189</v>
      </c>
      <c r="G99" s="75">
        <v>13128</v>
      </c>
      <c r="H99" s="59"/>
      <c r="I99" s="76" t="str">
        <f t="shared" si="11"/>
        <v/>
      </c>
      <c r="J99" s="76" t="str">
        <f t="shared" si="12"/>
        <v/>
      </c>
      <c r="K99" s="24">
        <v>4.05</v>
      </c>
      <c r="L99" s="76">
        <f t="shared" si="13"/>
        <v>8.6059386009058887</v>
      </c>
      <c r="M99" s="76">
        <f t="shared" si="14"/>
        <v>0.28000000000000003</v>
      </c>
      <c r="N99" s="87"/>
      <c r="O99" s="76"/>
      <c r="P99" s="76"/>
      <c r="Q99" s="21">
        <v>0.32</v>
      </c>
      <c r="R99" s="76">
        <f t="shared" si="15"/>
        <v>36.781609195402297</v>
      </c>
      <c r="S99" s="76">
        <f t="shared" si="16"/>
        <v>0.97</v>
      </c>
      <c r="T99" s="87" t="s">
        <v>279</v>
      </c>
      <c r="U99" s="76" t="str">
        <f t="shared" si="20"/>
        <v/>
      </c>
      <c r="V99" s="76" t="str">
        <f t="shared" si="21"/>
        <v/>
      </c>
      <c r="W99" s="25" t="s">
        <v>326</v>
      </c>
      <c r="X99" s="76" t="str">
        <f t="shared" si="17"/>
        <v>NO</v>
      </c>
      <c r="Y99" s="21">
        <v>41.05</v>
      </c>
      <c r="Z99" s="76">
        <f t="shared" si="18"/>
        <v>41.175288799598185</v>
      </c>
      <c r="AA99" s="76">
        <f t="shared" si="19"/>
        <v>0.68</v>
      </c>
    </row>
    <row r="100" spans="1:27" x14ac:dyDescent="0.2">
      <c r="A100" s="105" t="s">
        <v>160</v>
      </c>
      <c r="B100" s="105" t="s">
        <v>161</v>
      </c>
      <c r="C100" s="106" t="s">
        <v>162</v>
      </c>
      <c r="D100" s="105" t="s">
        <v>162</v>
      </c>
      <c r="E100" s="106">
        <v>13001</v>
      </c>
      <c r="F100" s="105" t="s">
        <v>190</v>
      </c>
      <c r="G100" s="75">
        <v>13129</v>
      </c>
      <c r="H100" s="59"/>
      <c r="I100" s="76" t="str">
        <f t="shared" si="11"/>
        <v/>
      </c>
      <c r="J100" s="76" t="str">
        <f t="shared" si="12"/>
        <v/>
      </c>
      <c r="K100" s="24">
        <v>1.32</v>
      </c>
      <c r="L100" s="76">
        <f t="shared" si="13"/>
        <v>1.736285858077504</v>
      </c>
      <c r="M100" s="76">
        <f t="shared" si="14"/>
        <v>7.0000000000000007E-2</v>
      </c>
      <c r="N100" s="87"/>
      <c r="O100" s="76"/>
      <c r="P100" s="76"/>
      <c r="Q100" s="21">
        <v>0.05</v>
      </c>
      <c r="R100" s="76">
        <f t="shared" si="15"/>
        <v>5.7471264367816088</v>
      </c>
      <c r="S100" s="76">
        <f t="shared" si="16"/>
        <v>0.75</v>
      </c>
      <c r="T100" s="87" t="s">
        <v>279</v>
      </c>
      <c r="U100" s="76" t="str">
        <f t="shared" si="20"/>
        <v/>
      </c>
      <c r="V100" s="76" t="str">
        <f t="shared" si="21"/>
        <v/>
      </c>
      <c r="W100" s="25" t="s">
        <v>325</v>
      </c>
      <c r="X100" s="76" t="str">
        <f t="shared" si="17"/>
        <v>SI</v>
      </c>
      <c r="Y100" s="21">
        <v>40.770000000000003</v>
      </c>
      <c r="Z100" s="76">
        <f t="shared" si="18"/>
        <v>40.894023103967854</v>
      </c>
      <c r="AA100" s="76">
        <f t="shared" si="19"/>
        <v>0.67</v>
      </c>
    </row>
    <row r="101" spans="1:27" x14ac:dyDescent="0.2">
      <c r="A101" s="105" t="s">
        <v>160</v>
      </c>
      <c r="B101" s="105" t="s">
        <v>161</v>
      </c>
      <c r="C101" s="106" t="s">
        <v>162</v>
      </c>
      <c r="D101" s="105" t="s">
        <v>162</v>
      </c>
      <c r="E101" s="106">
        <v>13001</v>
      </c>
      <c r="F101" s="105" t="s">
        <v>191</v>
      </c>
      <c r="G101" s="75">
        <v>13130</v>
      </c>
      <c r="H101" s="59"/>
      <c r="I101" s="76" t="str">
        <f t="shared" si="11"/>
        <v/>
      </c>
      <c r="J101" s="76" t="str">
        <f t="shared" si="12"/>
        <v/>
      </c>
      <c r="K101" s="24">
        <v>2.6</v>
      </c>
      <c r="L101" s="76">
        <f t="shared" si="13"/>
        <v>4.9572219426270774</v>
      </c>
      <c r="M101" s="76">
        <f t="shared" si="14"/>
        <v>0.16</v>
      </c>
      <c r="N101" s="87"/>
      <c r="O101" s="76"/>
      <c r="P101" s="76"/>
      <c r="Q101" s="21">
        <v>0.09</v>
      </c>
      <c r="R101" s="76">
        <f t="shared" si="15"/>
        <v>10.344827586206897</v>
      </c>
      <c r="S101" s="76">
        <f t="shared" si="16"/>
        <v>0.81</v>
      </c>
      <c r="T101" s="87" t="s">
        <v>279</v>
      </c>
      <c r="U101" s="76" t="str">
        <f t="shared" si="20"/>
        <v/>
      </c>
      <c r="V101" s="76" t="str">
        <f t="shared" si="21"/>
        <v/>
      </c>
      <c r="W101" s="25" t="s">
        <v>326</v>
      </c>
      <c r="X101" s="76" t="str">
        <f t="shared" si="17"/>
        <v>NO</v>
      </c>
      <c r="Y101" s="21">
        <v>2.37</v>
      </c>
      <c r="Z101" s="76">
        <f t="shared" si="18"/>
        <v>2.3204419889502761</v>
      </c>
      <c r="AA101" s="76">
        <f t="shared" si="19"/>
        <v>0.04</v>
      </c>
    </row>
    <row r="102" spans="1:27" x14ac:dyDescent="0.2">
      <c r="A102" s="105" t="s">
        <v>160</v>
      </c>
      <c r="B102" s="105" t="s">
        <v>161</v>
      </c>
      <c r="C102" s="106" t="s">
        <v>162</v>
      </c>
      <c r="D102" s="105" t="s">
        <v>162</v>
      </c>
      <c r="E102" s="106">
        <v>13001</v>
      </c>
      <c r="F102" s="105" t="s">
        <v>192</v>
      </c>
      <c r="G102" s="75">
        <v>13131</v>
      </c>
      <c r="H102" s="59"/>
      <c r="I102" s="76" t="str">
        <f t="shared" si="11"/>
        <v/>
      </c>
      <c r="J102" s="76" t="str">
        <f t="shared" si="12"/>
        <v/>
      </c>
      <c r="K102" s="24">
        <v>0.63</v>
      </c>
      <c r="L102" s="76">
        <f t="shared" si="13"/>
        <v>0</v>
      </c>
      <c r="M102" s="76">
        <f t="shared" si="14"/>
        <v>0</v>
      </c>
      <c r="N102" s="87"/>
      <c r="O102" s="76"/>
      <c r="P102" s="76"/>
      <c r="Q102" s="21">
        <v>0.31</v>
      </c>
      <c r="R102" s="76">
        <f t="shared" si="15"/>
        <v>35.632183908045974</v>
      </c>
      <c r="S102" s="76">
        <f t="shared" si="16"/>
        <v>0.96</v>
      </c>
      <c r="T102" s="87"/>
      <c r="U102" s="76" t="str">
        <f t="shared" si="20"/>
        <v/>
      </c>
      <c r="V102" s="76" t="str">
        <f t="shared" si="21"/>
        <v/>
      </c>
      <c r="W102" s="25" t="s">
        <v>326</v>
      </c>
      <c r="X102" s="76" t="str">
        <f t="shared" si="17"/>
        <v>NO</v>
      </c>
      <c r="Y102" s="21">
        <v>0.06</v>
      </c>
      <c r="Z102" s="76">
        <f t="shared" si="18"/>
        <v>0</v>
      </c>
      <c r="AA102" s="76">
        <f t="shared" si="19"/>
        <v>0</v>
      </c>
    </row>
    <row r="103" spans="1:27" x14ac:dyDescent="0.2">
      <c r="A103" s="105" t="s">
        <v>160</v>
      </c>
      <c r="B103" s="105" t="s">
        <v>161</v>
      </c>
      <c r="C103" s="106" t="s">
        <v>162</v>
      </c>
      <c r="D103" s="105" t="s">
        <v>162</v>
      </c>
      <c r="E103" s="106">
        <v>13001</v>
      </c>
      <c r="F103" s="105" t="s">
        <v>193</v>
      </c>
      <c r="G103" s="75">
        <v>13132</v>
      </c>
      <c r="H103" s="59"/>
      <c r="I103" s="76" t="str">
        <f t="shared" si="11"/>
        <v/>
      </c>
      <c r="J103" s="76" t="str">
        <f t="shared" si="12"/>
        <v/>
      </c>
      <c r="K103" s="24">
        <v>7.75</v>
      </c>
      <c r="L103" s="76">
        <f t="shared" si="13"/>
        <v>17.916456970306999</v>
      </c>
      <c r="M103" s="76">
        <f t="shared" si="14"/>
        <v>0.51</v>
      </c>
      <c r="N103" s="87"/>
      <c r="O103" s="76"/>
      <c r="P103" s="76"/>
      <c r="Q103" s="21">
        <v>0.03</v>
      </c>
      <c r="R103" s="76">
        <f t="shared" si="15"/>
        <v>3.4482758620689657</v>
      </c>
      <c r="S103" s="76">
        <f t="shared" si="16"/>
        <v>0.62</v>
      </c>
      <c r="T103" s="87" t="s">
        <v>279</v>
      </c>
      <c r="U103" s="76" t="str">
        <f t="shared" si="20"/>
        <v/>
      </c>
      <c r="V103" s="76" t="str">
        <f t="shared" si="21"/>
        <v/>
      </c>
      <c r="W103" s="25" t="s">
        <v>325</v>
      </c>
      <c r="X103" s="76" t="str">
        <f t="shared" si="17"/>
        <v>SI</v>
      </c>
      <c r="Y103" s="21">
        <v>93.36</v>
      </c>
      <c r="Z103" s="76">
        <f t="shared" si="18"/>
        <v>93.721747865394278</v>
      </c>
      <c r="AA103" s="76">
        <f t="shared" si="19"/>
        <v>0.96</v>
      </c>
    </row>
    <row r="104" spans="1:27" x14ac:dyDescent="0.2">
      <c r="A104" s="105" t="s">
        <v>160</v>
      </c>
      <c r="B104" s="105" t="s">
        <v>194</v>
      </c>
      <c r="C104" s="106" t="s">
        <v>162</v>
      </c>
      <c r="D104" s="105" t="s">
        <v>162</v>
      </c>
      <c r="E104" s="106">
        <v>13001</v>
      </c>
      <c r="F104" s="105" t="s">
        <v>195</v>
      </c>
      <c r="G104" s="75">
        <v>13201</v>
      </c>
      <c r="H104" s="59"/>
      <c r="I104" s="76" t="str">
        <f t="shared" si="11"/>
        <v/>
      </c>
      <c r="J104" s="76" t="str">
        <f t="shared" si="12"/>
        <v/>
      </c>
      <c r="K104" s="24">
        <v>5.62</v>
      </c>
      <c r="L104" s="76">
        <f t="shared" si="13"/>
        <v>12.556618017111225</v>
      </c>
      <c r="M104" s="76">
        <f t="shared" si="14"/>
        <v>0.38</v>
      </c>
      <c r="N104" s="87"/>
      <c r="O104" s="76"/>
      <c r="P104" s="76"/>
      <c r="Q104" s="21">
        <v>0.01</v>
      </c>
      <c r="R104" s="76">
        <f t="shared" si="15"/>
        <v>1.1494252873563218</v>
      </c>
      <c r="S104" s="76">
        <f t="shared" si="16"/>
        <v>0.26</v>
      </c>
      <c r="T104" s="87" t="s">
        <v>279</v>
      </c>
      <c r="U104" s="76" t="str">
        <f t="shared" si="20"/>
        <v/>
      </c>
      <c r="V104" s="76" t="str">
        <f t="shared" si="21"/>
        <v/>
      </c>
      <c r="W104" s="25" t="s">
        <v>325</v>
      </c>
      <c r="X104" s="76" t="str">
        <f t="shared" si="17"/>
        <v>SI</v>
      </c>
      <c r="Y104" s="21">
        <v>24.16</v>
      </c>
      <c r="Z104" s="76">
        <f t="shared" si="18"/>
        <v>24.20894023103968</v>
      </c>
      <c r="AA104" s="76">
        <f t="shared" si="19"/>
        <v>0.48</v>
      </c>
    </row>
    <row r="105" spans="1:27" x14ac:dyDescent="0.2">
      <c r="A105" s="105" t="s">
        <v>160</v>
      </c>
      <c r="B105" s="105" t="s">
        <v>194</v>
      </c>
      <c r="C105" s="106" t="s">
        <v>162</v>
      </c>
      <c r="D105" s="105" t="s">
        <v>162</v>
      </c>
      <c r="E105" s="106">
        <v>13001</v>
      </c>
      <c r="F105" s="105" t="s">
        <v>196</v>
      </c>
      <c r="G105" s="75">
        <v>13202</v>
      </c>
      <c r="H105" s="59"/>
      <c r="I105" s="76" t="str">
        <f t="shared" si="11"/>
        <v/>
      </c>
      <c r="J105" s="76" t="str">
        <f t="shared" si="12"/>
        <v/>
      </c>
      <c r="K105" s="24">
        <v>1.0900000000000001</v>
      </c>
      <c r="L105" s="76">
        <f t="shared" si="13"/>
        <v>1.1575239053850028</v>
      </c>
      <c r="M105" s="76">
        <f t="shared" si="14"/>
        <v>0.04</v>
      </c>
      <c r="N105" s="87"/>
      <c r="O105" s="76"/>
      <c r="P105" s="76"/>
      <c r="Q105" s="21">
        <v>0.03</v>
      </c>
      <c r="R105" s="76">
        <f t="shared" si="15"/>
        <v>3.4482758620689657</v>
      </c>
      <c r="S105" s="76">
        <f t="shared" si="16"/>
        <v>0.62</v>
      </c>
      <c r="T105" s="87"/>
      <c r="U105" s="76" t="str">
        <f t="shared" si="20"/>
        <v/>
      </c>
      <c r="V105" s="76" t="str">
        <f t="shared" si="21"/>
        <v/>
      </c>
      <c r="W105" s="25" t="s">
        <v>326</v>
      </c>
      <c r="X105" s="76" t="str">
        <f t="shared" si="17"/>
        <v>NO</v>
      </c>
      <c r="Y105" s="21">
        <v>99.61</v>
      </c>
      <c r="Z105" s="76">
        <f t="shared" si="18"/>
        <v>100</v>
      </c>
      <c r="AA105" s="76">
        <f t="shared" si="19"/>
        <v>0.99</v>
      </c>
    </row>
    <row r="106" spans="1:27" x14ac:dyDescent="0.2">
      <c r="A106" s="105" t="s">
        <v>160</v>
      </c>
      <c r="B106" s="105" t="s">
        <v>194</v>
      </c>
      <c r="C106" s="106" t="s">
        <v>162</v>
      </c>
      <c r="D106" s="105" t="s">
        <v>162</v>
      </c>
      <c r="E106" s="106">
        <v>13001</v>
      </c>
      <c r="F106" s="105" t="s">
        <v>197</v>
      </c>
      <c r="G106" s="75">
        <v>13203</v>
      </c>
      <c r="H106" s="59"/>
      <c r="I106" s="76" t="str">
        <f t="shared" si="11"/>
        <v/>
      </c>
      <c r="J106" s="76" t="str">
        <f t="shared" si="12"/>
        <v/>
      </c>
      <c r="K106" s="24">
        <v>13.95</v>
      </c>
      <c r="L106" s="76">
        <f t="shared" si="13"/>
        <v>33.517866129843988</v>
      </c>
      <c r="M106" s="76">
        <f t="shared" si="14"/>
        <v>0.83</v>
      </c>
      <c r="N106" s="87"/>
      <c r="O106" s="76"/>
      <c r="P106" s="76"/>
      <c r="Q106" s="21">
        <v>0.13</v>
      </c>
      <c r="R106" s="76">
        <f t="shared" si="15"/>
        <v>14.942528735632184</v>
      </c>
      <c r="S106" s="76">
        <f t="shared" si="16"/>
        <v>0.88</v>
      </c>
      <c r="T106" s="87" t="s">
        <v>279</v>
      </c>
      <c r="U106" s="76" t="str">
        <f t="shared" si="20"/>
        <v/>
      </c>
      <c r="V106" s="76" t="str">
        <f t="shared" si="21"/>
        <v/>
      </c>
      <c r="W106" s="25" t="s">
        <v>326</v>
      </c>
      <c r="X106" s="76" t="str">
        <f t="shared" si="17"/>
        <v>NO</v>
      </c>
      <c r="Y106" s="21">
        <v>29.86</v>
      </c>
      <c r="Z106" s="76">
        <f t="shared" si="18"/>
        <v>29.934706177800102</v>
      </c>
      <c r="AA106" s="76">
        <f t="shared" si="19"/>
        <v>0.56999999999999995</v>
      </c>
    </row>
    <row r="107" spans="1:27" x14ac:dyDescent="0.2">
      <c r="A107" s="105" t="s">
        <v>160</v>
      </c>
      <c r="B107" s="105" t="s">
        <v>198</v>
      </c>
      <c r="C107" s="106" t="s">
        <v>162</v>
      </c>
      <c r="D107" s="105" t="s">
        <v>162</v>
      </c>
      <c r="E107" s="106">
        <v>13001</v>
      </c>
      <c r="F107" s="105" t="s">
        <v>199</v>
      </c>
      <c r="G107" s="75">
        <v>13301</v>
      </c>
      <c r="H107" s="59"/>
      <c r="I107" s="76" t="str">
        <f t="shared" si="11"/>
        <v/>
      </c>
      <c r="J107" s="76" t="str">
        <f t="shared" si="12"/>
        <v/>
      </c>
      <c r="K107" s="24">
        <v>39.53</v>
      </c>
      <c r="L107" s="76">
        <f t="shared" si="13"/>
        <v>97.886260694514363</v>
      </c>
      <c r="M107" s="76">
        <f t="shared" si="14"/>
        <v>0.98</v>
      </c>
      <c r="N107" s="87"/>
      <c r="O107" s="76"/>
      <c r="P107" s="76"/>
      <c r="Q107" s="21">
        <v>0</v>
      </c>
      <c r="R107" s="76">
        <f t="shared" si="15"/>
        <v>0</v>
      </c>
      <c r="S107" s="76">
        <f t="shared" si="16"/>
        <v>0</v>
      </c>
      <c r="T107" s="87" t="s">
        <v>279</v>
      </c>
      <c r="U107" s="76" t="str">
        <f t="shared" si="20"/>
        <v/>
      </c>
      <c r="V107" s="76" t="str">
        <f t="shared" si="21"/>
        <v/>
      </c>
      <c r="W107" s="25" t="s">
        <v>325</v>
      </c>
      <c r="X107" s="76" t="str">
        <f t="shared" si="17"/>
        <v>SI</v>
      </c>
      <c r="Y107" s="21">
        <v>34.17</v>
      </c>
      <c r="Z107" s="76">
        <f t="shared" si="18"/>
        <v>34.264188849824208</v>
      </c>
      <c r="AA107" s="76">
        <f t="shared" si="19"/>
        <v>0.59</v>
      </c>
    </row>
    <row r="108" spans="1:27" x14ac:dyDescent="0.2">
      <c r="A108" s="105" t="s">
        <v>160</v>
      </c>
      <c r="B108" s="105" t="s">
        <v>198</v>
      </c>
      <c r="C108" s="106" t="s">
        <v>162</v>
      </c>
      <c r="D108" s="105" t="s">
        <v>162</v>
      </c>
      <c r="E108" s="106">
        <v>13001</v>
      </c>
      <c r="F108" s="105" t="s">
        <v>200</v>
      </c>
      <c r="G108" s="75">
        <v>13302</v>
      </c>
      <c r="H108" s="59"/>
      <c r="I108" s="76" t="str">
        <f t="shared" si="11"/>
        <v/>
      </c>
      <c r="J108" s="76" t="str">
        <f t="shared" si="12"/>
        <v/>
      </c>
      <c r="K108" s="24">
        <v>10.26</v>
      </c>
      <c r="L108" s="76">
        <f t="shared" si="13"/>
        <v>24.232511323603422</v>
      </c>
      <c r="M108" s="76">
        <f t="shared" si="14"/>
        <v>0.67</v>
      </c>
      <c r="N108" s="87"/>
      <c r="O108" s="76"/>
      <c r="P108" s="76"/>
      <c r="Q108" s="21">
        <v>0.03</v>
      </c>
      <c r="R108" s="76">
        <f t="shared" si="15"/>
        <v>3.4482758620689657</v>
      </c>
      <c r="S108" s="76">
        <f t="shared" si="16"/>
        <v>0.62</v>
      </c>
      <c r="T108" s="87" t="s">
        <v>279</v>
      </c>
      <c r="U108" s="76" t="str">
        <f t="shared" si="20"/>
        <v/>
      </c>
      <c r="V108" s="76" t="str">
        <f t="shared" si="21"/>
        <v/>
      </c>
      <c r="W108" s="25" t="s">
        <v>326</v>
      </c>
      <c r="X108" s="76" t="str">
        <f t="shared" si="17"/>
        <v>NO</v>
      </c>
      <c r="Y108" s="21">
        <v>1.83</v>
      </c>
      <c r="Z108" s="76">
        <f t="shared" si="18"/>
        <v>1.7780010045203416</v>
      </c>
      <c r="AA108" s="76">
        <f t="shared" si="19"/>
        <v>0.03</v>
      </c>
    </row>
    <row r="109" spans="1:27" x14ac:dyDescent="0.2">
      <c r="A109" s="105" t="s">
        <v>160</v>
      </c>
      <c r="B109" s="105" t="s">
        <v>198</v>
      </c>
      <c r="C109" s="106" t="s">
        <v>162</v>
      </c>
      <c r="D109" s="105" t="s">
        <v>162</v>
      </c>
      <c r="E109" s="106">
        <v>13001</v>
      </c>
      <c r="F109" s="105" t="s">
        <v>201</v>
      </c>
      <c r="G109" s="75">
        <v>13303</v>
      </c>
      <c r="H109" s="59"/>
      <c r="I109" s="76" t="str">
        <f t="shared" si="11"/>
        <v/>
      </c>
      <c r="J109" s="76" t="str">
        <f t="shared" si="12"/>
        <v/>
      </c>
      <c r="K109" s="24">
        <v>13.79</v>
      </c>
      <c r="L109" s="76">
        <f t="shared" si="13"/>
        <v>33.11524911927529</v>
      </c>
      <c r="M109" s="76">
        <f t="shared" si="14"/>
        <v>0.81</v>
      </c>
      <c r="N109" s="87"/>
      <c r="O109" s="76"/>
      <c r="P109" s="76"/>
      <c r="Q109" s="21">
        <v>0.03</v>
      </c>
      <c r="R109" s="76">
        <f t="shared" si="15"/>
        <v>3.4482758620689657</v>
      </c>
      <c r="S109" s="76">
        <f t="shared" si="16"/>
        <v>0.62</v>
      </c>
      <c r="T109" s="87" t="s">
        <v>279</v>
      </c>
      <c r="U109" s="76" t="str">
        <f t="shared" si="20"/>
        <v/>
      </c>
      <c r="V109" s="76" t="str">
        <f t="shared" si="21"/>
        <v/>
      </c>
      <c r="W109" s="25" t="s">
        <v>326</v>
      </c>
      <c r="X109" s="76" t="str">
        <f t="shared" si="17"/>
        <v>NO</v>
      </c>
      <c r="Y109" s="21">
        <v>35.24</v>
      </c>
      <c r="Z109" s="76">
        <f t="shared" si="18"/>
        <v>35.33902561526871</v>
      </c>
      <c r="AA109" s="76">
        <f t="shared" si="19"/>
        <v>0.61</v>
      </c>
    </row>
    <row r="110" spans="1:27" x14ac:dyDescent="0.2">
      <c r="A110" s="105" t="s">
        <v>160</v>
      </c>
      <c r="B110" s="105" t="s">
        <v>202</v>
      </c>
      <c r="C110" s="106" t="s">
        <v>162</v>
      </c>
      <c r="D110" s="105" t="s">
        <v>162</v>
      </c>
      <c r="E110" s="106">
        <v>13001</v>
      </c>
      <c r="F110" s="105" t="s">
        <v>203</v>
      </c>
      <c r="G110" s="75">
        <v>13401</v>
      </c>
      <c r="H110" s="59"/>
      <c r="I110" s="76" t="str">
        <f t="shared" si="11"/>
        <v/>
      </c>
      <c r="J110" s="76" t="str">
        <f t="shared" si="12"/>
        <v/>
      </c>
      <c r="K110" s="24">
        <v>8.3000000000000007</v>
      </c>
      <c r="L110" s="76">
        <f t="shared" si="13"/>
        <v>19.300452944136897</v>
      </c>
      <c r="M110" s="76">
        <f t="shared" si="14"/>
        <v>0.55000000000000004</v>
      </c>
      <c r="N110" s="87"/>
      <c r="O110" s="76"/>
      <c r="P110" s="76"/>
      <c r="Q110" s="21">
        <v>0.02</v>
      </c>
      <c r="R110" s="76">
        <f t="shared" si="15"/>
        <v>2.2988505747126435</v>
      </c>
      <c r="S110" s="76">
        <f t="shared" si="16"/>
        <v>0.49</v>
      </c>
      <c r="T110" s="87" t="s">
        <v>279</v>
      </c>
      <c r="U110" s="76" t="str">
        <f t="shared" si="20"/>
        <v/>
      </c>
      <c r="V110" s="76" t="str">
        <f t="shared" si="21"/>
        <v/>
      </c>
      <c r="W110" s="25" t="s">
        <v>326</v>
      </c>
      <c r="X110" s="76" t="str">
        <f t="shared" si="17"/>
        <v>NO</v>
      </c>
      <c r="Y110" s="21">
        <v>34.24</v>
      </c>
      <c r="Z110" s="76">
        <f t="shared" si="18"/>
        <v>34.334505273731793</v>
      </c>
      <c r="AA110" s="76">
        <f t="shared" si="19"/>
        <v>0.6</v>
      </c>
    </row>
    <row r="111" spans="1:27" x14ac:dyDescent="0.2">
      <c r="A111" s="105" t="s">
        <v>160</v>
      </c>
      <c r="B111" s="105" t="s">
        <v>202</v>
      </c>
      <c r="C111" s="106" t="s">
        <v>162</v>
      </c>
      <c r="D111" s="105" t="s">
        <v>162</v>
      </c>
      <c r="E111" s="106">
        <v>13001</v>
      </c>
      <c r="F111" s="105" t="s">
        <v>204</v>
      </c>
      <c r="G111" s="75">
        <v>13402</v>
      </c>
      <c r="H111" s="59"/>
      <c r="I111" s="76" t="str">
        <f t="shared" si="11"/>
        <v/>
      </c>
      <c r="J111" s="76" t="str">
        <f t="shared" si="12"/>
        <v/>
      </c>
      <c r="K111" s="24">
        <v>3.34</v>
      </c>
      <c r="L111" s="76">
        <f t="shared" si="13"/>
        <v>6.8193256165072986</v>
      </c>
      <c r="M111" s="76">
        <f t="shared" si="14"/>
        <v>0.26</v>
      </c>
      <c r="N111" s="87"/>
      <c r="O111" s="76"/>
      <c r="P111" s="76"/>
      <c r="Q111" s="21">
        <v>0.01</v>
      </c>
      <c r="R111" s="76">
        <f t="shared" si="15"/>
        <v>1.1494252873563218</v>
      </c>
      <c r="S111" s="76">
        <f t="shared" si="16"/>
        <v>0.26</v>
      </c>
      <c r="T111" s="87" t="s">
        <v>279</v>
      </c>
      <c r="U111" s="76" t="str">
        <f t="shared" si="20"/>
        <v/>
      </c>
      <c r="V111" s="76" t="str">
        <f t="shared" si="21"/>
        <v/>
      </c>
      <c r="W111" s="25" t="s">
        <v>326</v>
      </c>
      <c r="X111" s="76" t="str">
        <f t="shared" si="17"/>
        <v>NO</v>
      </c>
      <c r="Y111" s="21">
        <v>23.81</v>
      </c>
      <c r="Z111" s="76">
        <f t="shared" si="18"/>
        <v>23.85735811150176</v>
      </c>
      <c r="AA111" s="76">
        <f t="shared" si="19"/>
        <v>0.47</v>
      </c>
    </row>
    <row r="112" spans="1:27" x14ac:dyDescent="0.2">
      <c r="A112" s="105" t="s">
        <v>160</v>
      </c>
      <c r="B112" s="105" t="s">
        <v>202</v>
      </c>
      <c r="C112" s="106" t="s">
        <v>162</v>
      </c>
      <c r="D112" s="105" t="s">
        <v>162</v>
      </c>
      <c r="E112" s="106">
        <v>13001</v>
      </c>
      <c r="F112" s="105" t="s">
        <v>205</v>
      </c>
      <c r="G112" s="75">
        <v>13403</v>
      </c>
      <c r="H112" s="59"/>
      <c r="I112" s="76" t="str">
        <f t="shared" si="11"/>
        <v/>
      </c>
      <c r="J112" s="76" t="str">
        <f t="shared" si="12"/>
        <v/>
      </c>
      <c r="K112" s="24">
        <v>2.81</v>
      </c>
      <c r="L112" s="76">
        <f t="shared" si="13"/>
        <v>5.4856567689984912</v>
      </c>
      <c r="M112" s="76">
        <f t="shared" si="14"/>
        <v>0.2</v>
      </c>
      <c r="N112" s="87"/>
      <c r="O112" s="76"/>
      <c r="P112" s="76"/>
      <c r="Q112" s="21">
        <v>0.12</v>
      </c>
      <c r="R112" s="76">
        <f t="shared" si="15"/>
        <v>13.793103448275863</v>
      </c>
      <c r="S112" s="76">
        <f t="shared" si="16"/>
        <v>0.87</v>
      </c>
      <c r="T112" s="87" t="s">
        <v>279</v>
      </c>
      <c r="U112" s="76" t="str">
        <f t="shared" si="20"/>
        <v/>
      </c>
      <c r="V112" s="76" t="str">
        <f t="shared" si="21"/>
        <v/>
      </c>
      <c r="W112" s="25" t="s">
        <v>326</v>
      </c>
      <c r="X112" s="76" t="str">
        <f t="shared" si="17"/>
        <v>NO</v>
      </c>
      <c r="Y112" s="21">
        <v>96.47</v>
      </c>
      <c r="Z112" s="76">
        <f t="shared" si="18"/>
        <v>96.845806127574093</v>
      </c>
      <c r="AA112" s="76">
        <f t="shared" si="19"/>
        <v>0.98</v>
      </c>
    </row>
    <row r="113" spans="1:35" x14ac:dyDescent="0.2">
      <c r="A113" s="105" t="s">
        <v>160</v>
      </c>
      <c r="B113" s="105" t="s">
        <v>202</v>
      </c>
      <c r="C113" s="106" t="s">
        <v>162</v>
      </c>
      <c r="D113" s="105" t="s">
        <v>162</v>
      </c>
      <c r="E113" s="106">
        <v>13001</v>
      </c>
      <c r="F113" s="105" t="s">
        <v>206</v>
      </c>
      <c r="G113" s="75">
        <v>13404</v>
      </c>
      <c r="H113" s="59"/>
      <c r="I113" s="76" t="str">
        <f t="shared" si="11"/>
        <v/>
      </c>
      <c r="J113" s="76" t="str">
        <f t="shared" si="12"/>
        <v/>
      </c>
      <c r="K113" s="24">
        <v>1.24</v>
      </c>
      <c r="L113" s="76">
        <f t="shared" si="13"/>
        <v>1.5349773527931556</v>
      </c>
      <c r="M113" s="76">
        <f t="shared" si="14"/>
        <v>0.06</v>
      </c>
      <c r="N113" s="87"/>
      <c r="O113" s="76"/>
      <c r="P113" s="76"/>
      <c r="Q113" s="21">
        <v>0.03</v>
      </c>
      <c r="R113" s="76">
        <f t="shared" si="15"/>
        <v>3.4482758620689657</v>
      </c>
      <c r="S113" s="76">
        <f t="shared" si="16"/>
        <v>0.62</v>
      </c>
      <c r="T113" s="87" t="s">
        <v>279</v>
      </c>
      <c r="U113" s="76" t="str">
        <f t="shared" si="20"/>
        <v/>
      </c>
      <c r="V113" s="76" t="str">
        <f t="shared" si="21"/>
        <v/>
      </c>
      <c r="W113" s="25" t="s">
        <v>325</v>
      </c>
      <c r="X113" s="76" t="str">
        <f t="shared" si="17"/>
        <v>SI</v>
      </c>
      <c r="Y113" s="21">
        <v>15.39</v>
      </c>
      <c r="Z113" s="76">
        <f t="shared" si="18"/>
        <v>15.399296835760925</v>
      </c>
      <c r="AA113" s="76">
        <f t="shared" si="19"/>
        <v>0.3</v>
      </c>
    </row>
    <row r="114" spans="1:35" x14ac:dyDescent="0.2">
      <c r="A114" s="105" t="s">
        <v>160</v>
      </c>
      <c r="B114" s="105" t="s">
        <v>207</v>
      </c>
      <c r="C114" s="106" t="s">
        <v>61</v>
      </c>
      <c r="D114" s="105" t="s">
        <v>207</v>
      </c>
      <c r="E114" s="106">
        <v>13501</v>
      </c>
      <c r="F114" s="107" t="s">
        <v>207</v>
      </c>
      <c r="G114" s="75">
        <v>13501</v>
      </c>
      <c r="H114" s="59"/>
      <c r="I114" s="76" t="str">
        <f t="shared" si="11"/>
        <v/>
      </c>
      <c r="J114" s="76" t="str">
        <f t="shared" si="12"/>
        <v/>
      </c>
      <c r="K114" s="24">
        <v>1.84</v>
      </c>
      <c r="L114" s="76">
        <f t="shared" si="13"/>
        <v>3.0447911424257681</v>
      </c>
      <c r="M114" s="76">
        <f t="shared" si="14"/>
        <v>0.09</v>
      </c>
      <c r="N114" s="87"/>
      <c r="O114" s="76"/>
      <c r="P114" s="76"/>
      <c r="Q114" s="21">
        <v>0.02</v>
      </c>
      <c r="R114" s="76">
        <f t="shared" si="15"/>
        <v>2.2988505747126435</v>
      </c>
      <c r="S114" s="76">
        <f t="shared" si="16"/>
        <v>0.49</v>
      </c>
      <c r="T114" s="87" t="s">
        <v>279</v>
      </c>
      <c r="U114" s="76" t="str">
        <f t="shared" si="20"/>
        <v/>
      </c>
      <c r="V114" s="76" t="str">
        <f t="shared" si="21"/>
        <v/>
      </c>
      <c r="W114" s="25" t="s">
        <v>326</v>
      </c>
      <c r="X114" s="76" t="str">
        <f t="shared" si="17"/>
        <v>NO</v>
      </c>
      <c r="Y114" s="21">
        <v>10.35</v>
      </c>
      <c r="Z114" s="76">
        <f t="shared" si="18"/>
        <v>10.336514314414867</v>
      </c>
      <c r="AA114" s="76">
        <f t="shared" si="19"/>
        <v>0.22</v>
      </c>
    </row>
    <row r="115" spans="1:35" x14ac:dyDescent="0.2">
      <c r="A115" s="105" t="s">
        <v>160</v>
      </c>
      <c r="B115" s="105" t="s">
        <v>208</v>
      </c>
      <c r="C115" s="106" t="s">
        <v>162</v>
      </c>
      <c r="D115" s="105" t="s">
        <v>162</v>
      </c>
      <c r="E115" s="106">
        <v>13001</v>
      </c>
      <c r="F115" s="105" t="s">
        <v>208</v>
      </c>
      <c r="G115" s="75">
        <v>13601</v>
      </c>
      <c r="H115" s="59"/>
      <c r="I115" s="76" t="str">
        <f t="shared" si="11"/>
        <v/>
      </c>
      <c r="J115" s="76" t="str">
        <f t="shared" si="12"/>
        <v/>
      </c>
      <c r="K115" s="24">
        <v>4.79</v>
      </c>
      <c r="L115" s="76">
        <f t="shared" si="13"/>
        <v>10.468042274786111</v>
      </c>
      <c r="M115" s="76">
        <f t="shared" si="14"/>
        <v>0.33</v>
      </c>
      <c r="N115" s="87"/>
      <c r="O115" s="76"/>
      <c r="P115" s="76"/>
      <c r="Q115" s="21">
        <v>0.02</v>
      </c>
      <c r="R115" s="76">
        <f t="shared" si="15"/>
        <v>2.2988505747126435</v>
      </c>
      <c r="S115" s="76">
        <f t="shared" si="16"/>
        <v>0.49</v>
      </c>
      <c r="T115" s="87" t="s">
        <v>279</v>
      </c>
      <c r="U115" s="76" t="str">
        <f t="shared" si="20"/>
        <v/>
      </c>
      <c r="V115" s="76" t="str">
        <f t="shared" si="21"/>
        <v/>
      </c>
      <c r="W115" s="25" t="s">
        <v>325</v>
      </c>
      <c r="X115" s="76" t="str">
        <f t="shared" si="17"/>
        <v>SI</v>
      </c>
      <c r="Y115" s="21">
        <v>21.38</v>
      </c>
      <c r="Z115" s="76">
        <f t="shared" si="18"/>
        <v>21.416373681567052</v>
      </c>
      <c r="AA115" s="76">
        <f t="shared" si="19"/>
        <v>0.43</v>
      </c>
    </row>
    <row r="116" spans="1:35" x14ac:dyDescent="0.2">
      <c r="A116" s="105" t="s">
        <v>160</v>
      </c>
      <c r="B116" s="105" t="s">
        <v>208</v>
      </c>
      <c r="C116" s="106" t="s">
        <v>162</v>
      </c>
      <c r="D116" s="105" t="s">
        <v>162</v>
      </c>
      <c r="E116" s="106">
        <v>13001</v>
      </c>
      <c r="F116" s="105" t="s">
        <v>209</v>
      </c>
      <c r="G116" s="75">
        <v>13602</v>
      </c>
      <c r="H116" s="59"/>
      <c r="I116" s="76" t="str">
        <f t="shared" si="11"/>
        <v/>
      </c>
      <c r="J116" s="76" t="str">
        <f t="shared" si="12"/>
        <v/>
      </c>
      <c r="K116" s="24">
        <v>2.37</v>
      </c>
      <c r="L116" s="76">
        <f t="shared" si="13"/>
        <v>4.3784599899345764</v>
      </c>
      <c r="M116" s="76">
        <f t="shared" si="14"/>
        <v>0.13</v>
      </c>
      <c r="N116" s="87"/>
      <c r="O116" s="76"/>
      <c r="P116" s="76"/>
      <c r="Q116" s="21">
        <v>0.01</v>
      </c>
      <c r="R116" s="76">
        <f t="shared" si="15"/>
        <v>1.1494252873563218</v>
      </c>
      <c r="S116" s="76">
        <f t="shared" si="16"/>
        <v>0.26</v>
      </c>
      <c r="T116" s="87" t="s">
        <v>279</v>
      </c>
      <c r="U116" s="76" t="str">
        <f t="shared" si="20"/>
        <v/>
      </c>
      <c r="V116" s="76" t="str">
        <f t="shared" si="21"/>
        <v/>
      </c>
      <c r="W116" s="25" t="s">
        <v>326</v>
      </c>
      <c r="X116" s="76" t="str">
        <f t="shared" si="17"/>
        <v>NO</v>
      </c>
      <c r="Y116" s="21">
        <v>41.83</v>
      </c>
      <c r="Z116" s="76">
        <f t="shared" si="18"/>
        <v>41.958814665996989</v>
      </c>
      <c r="AA116" s="76">
        <f t="shared" si="19"/>
        <v>0.69</v>
      </c>
    </row>
    <row r="117" spans="1:35" x14ac:dyDescent="0.2">
      <c r="A117" s="105" t="s">
        <v>160</v>
      </c>
      <c r="B117" s="105" t="s">
        <v>208</v>
      </c>
      <c r="C117" s="106" t="s">
        <v>162</v>
      </c>
      <c r="D117" s="105" t="s">
        <v>162</v>
      </c>
      <c r="E117" s="106">
        <v>13001</v>
      </c>
      <c r="F117" s="105" t="s">
        <v>210</v>
      </c>
      <c r="G117" s="75">
        <v>13603</v>
      </c>
      <c r="H117" s="59"/>
      <c r="I117" s="76" t="str">
        <f t="shared" si="11"/>
        <v/>
      </c>
      <c r="J117" s="76" t="str">
        <f t="shared" si="12"/>
        <v/>
      </c>
      <c r="K117" s="24">
        <v>4.57</v>
      </c>
      <c r="L117" s="76">
        <f t="shared" si="13"/>
        <v>9.9144438852541548</v>
      </c>
      <c r="M117" s="76">
        <f t="shared" si="14"/>
        <v>0.31</v>
      </c>
      <c r="N117" s="87"/>
      <c r="O117" s="76"/>
      <c r="P117" s="76"/>
      <c r="Q117" s="21">
        <v>0.01</v>
      </c>
      <c r="R117" s="76">
        <f t="shared" si="15"/>
        <v>1.1494252873563218</v>
      </c>
      <c r="S117" s="76">
        <f t="shared" si="16"/>
        <v>0.26</v>
      </c>
      <c r="T117" s="87" t="s">
        <v>279</v>
      </c>
      <c r="U117" s="76" t="str">
        <f t="shared" si="20"/>
        <v/>
      </c>
      <c r="V117" s="76" t="str">
        <f t="shared" si="21"/>
        <v/>
      </c>
      <c r="W117" s="25" t="s">
        <v>326</v>
      </c>
      <c r="X117" s="76" t="str">
        <f t="shared" si="17"/>
        <v>NO</v>
      </c>
      <c r="Y117" s="21">
        <v>55.69</v>
      </c>
      <c r="Z117" s="76">
        <f t="shared" si="18"/>
        <v>55.881466599698648</v>
      </c>
      <c r="AA117" s="76">
        <f t="shared" si="19"/>
        <v>0.8</v>
      </c>
    </row>
    <row r="118" spans="1:35" x14ac:dyDescent="0.2">
      <c r="A118" s="105" t="s">
        <v>160</v>
      </c>
      <c r="B118" s="105" t="s">
        <v>208</v>
      </c>
      <c r="C118" s="106" t="s">
        <v>162</v>
      </c>
      <c r="D118" s="105" t="s">
        <v>162</v>
      </c>
      <c r="E118" s="106">
        <v>13001</v>
      </c>
      <c r="F118" s="105" t="s">
        <v>211</v>
      </c>
      <c r="G118" s="75">
        <v>13604</v>
      </c>
      <c r="H118" s="59"/>
      <c r="I118" s="76" t="str">
        <f t="shared" si="11"/>
        <v/>
      </c>
      <c r="J118" s="76" t="str">
        <f t="shared" si="12"/>
        <v/>
      </c>
      <c r="K118" s="24">
        <v>8.18</v>
      </c>
      <c r="L118" s="76">
        <f t="shared" si="13"/>
        <v>18.998490186210368</v>
      </c>
      <c r="M118" s="76">
        <f t="shared" si="14"/>
        <v>0.54</v>
      </c>
      <c r="N118" s="87"/>
      <c r="O118" s="76"/>
      <c r="P118" s="76"/>
      <c r="Q118" s="21">
        <v>0.02</v>
      </c>
      <c r="R118" s="76">
        <f t="shared" si="15"/>
        <v>2.2988505747126435</v>
      </c>
      <c r="S118" s="76">
        <f t="shared" si="16"/>
        <v>0.49</v>
      </c>
      <c r="T118" s="87" t="s">
        <v>279</v>
      </c>
      <c r="U118" s="76" t="str">
        <f t="shared" si="20"/>
        <v/>
      </c>
      <c r="V118" s="76" t="str">
        <f t="shared" si="21"/>
        <v/>
      </c>
      <c r="W118" s="25" t="s">
        <v>326</v>
      </c>
      <c r="X118" s="76" t="str">
        <f t="shared" si="17"/>
        <v>NO</v>
      </c>
      <c r="Y118" s="21">
        <v>60.52</v>
      </c>
      <c r="Z118" s="76">
        <f t="shared" si="18"/>
        <v>60.733299849321952</v>
      </c>
      <c r="AA118" s="76">
        <f t="shared" si="19"/>
        <v>0.83</v>
      </c>
    </row>
    <row r="119" spans="1:35" x14ac:dyDescent="0.2">
      <c r="A119" s="105" t="s">
        <v>160</v>
      </c>
      <c r="B119" s="105" t="s">
        <v>208</v>
      </c>
      <c r="C119" s="106" t="s">
        <v>162</v>
      </c>
      <c r="D119" s="105" t="s">
        <v>162</v>
      </c>
      <c r="E119" s="106">
        <v>13001</v>
      </c>
      <c r="F119" s="105" t="s">
        <v>212</v>
      </c>
      <c r="G119" s="75">
        <v>13605</v>
      </c>
      <c r="H119" s="59"/>
      <c r="I119" s="76" t="str">
        <f t="shared" si="11"/>
        <v/>
      </c>
      <c r="J119" s="76" t="str">
        <f t="shared" si="12"/>
        <v/>
      </c>
      <c r="K119" s="24">
        <v>3.15</v>
      </c>
      <c r="L119" s="76">
        <f t="shared" si="13"/>
        <v>6.3412179164569711</v>
      </c>
      <c r="M119" s="76">
        <f t="shared" si="14"/>
        <v>0.24</v>
      </c>
      <c r="N119" s="87"/>
      <c r="O119" s="76"/>
      <c r="P119" s="76"/>
      <c r="Q119" s="21">
        <v>0.04</v>
      </c>
      <c r="R119" s="76">
        <f t="shared" si="15"/>
        <v>4.5977011494252871</v>
      </c>
      <c r="S119" s="76">
        <f t="shared" si="16"/>
        <v>0.72</v>
      </c>
      <c r="T119" s="87" t="s">
        <v>279</v>
      </c>
      <c r="U119" s="76" t="str">
        <f t="shared" si="20"/>
        <v/>
      </c>
      <c r="V119" s="76" t="str">
        <f t="shared" si="21"/>
        <v/>
      </c>
      <c r="W119" s="25" t="s">
        <v>326</v>
      </c>
      <c r="X119" s="76" t="str">
        <f t="shared" si="17"/>
        <v>NO</v>
      </c>
      <c r="Y119" s="21">
        <v>62.67</v>
      </c>
      <c r="Z119" s="76">
        <f t="shared" si="18"/>
        <v>62.893018583626322</v>
      </c>
      <c r="AA119" s="76">
        <f t="shared" si="19"/>
        <v>0.84</v>
      </c>
    </row>
    <row r="120" spans="1:35" s="7" customFormat="1" x14ac:dyDescent="0.2">
      <c r="A120" s="107" t="s">
        <v>213</v>
      </c>
      <c r="B120" s="107" t="s">
        <v>214</v>
      </c>
      <c r="C120" s="108" t="s">
        <v>61</v>
      </c>
      <c r="D120" s="107" t="s">
        <v>214</v>
      </c>
      <c r="E120" s="108">
        <v>14101</v>
      </c>
      <c r="F120" s="107" t="s">
        <v>214</v>
      </c>
      <c r="G120" s="97">
        <v>14101</v>
      </c>
      <c r="H120" s="59"/>
      <c r="I120" s="87" t="str">
        <f t="shared" si="11"/>
        <v/>
      </c>
      <c r="J120" s="87" t="str">
        <f t="shared" si="12"/>
        <v/>
      </c>
      <c r="K120" s="24">
        <v>9.41</v>
      </c>
      <c r="L120" s="87">
        <f t="shared" si="13"/>
        <v>22.093608454957224</v>
      </c>
      <c r="M120" s="87">
        <f t="shared" si="14"/>
        <v>0.62</v>
      </c>
      <c r="N120" s="87"/>
      <c r="O120" s="87"/>
      <c r="P120" s="87"/>
      <c r="Q120" s="21">
        <v>0</v>
      </c>
      <c r="R120" s="87">
        <f t="shared" si="15"/>
        <v>0</v>
      </c>
      <c r="S120" s="87">
        <f t="shared" si="16"/>
        <v>0</v>
      </c>
      <c r="T120" s="87"/>
      <c r="U120" s="87" t="str">
        <f t="shared" si="20"/>
        <v/>
      </c>
      <c r="V120" s="87" t="str">
        <f t="shared" si="21"/>
        <v/>
      </c>
      <c r="W120" s="25" t="s">
        <v>326</v>
      </c>
      <c r="X120" s="87" t="str">
        <f t="shared" si="17"/>
        <v>NO</v>
      </c>
      <c r="Y120" s="21">
        <v>11.97</v>
      </c>
      <c r="Z120" s="87">
        <f t="shared" si="18"/>
        <v>11.963837267704671</v>
      </c>
      <c r="AA120" s="87">
        <f t="shared" si="19"/>
        <v>0.25</v>
      </c>
      <c r="AC120" s="4"/>
    </row>
    <row r="121" spans="1:35" s="7" customFormat="1" x14ac:dyDescent="0.2">
      <c r="A121" s="107" t="s">
        <v>215</v>
      </c>
      <c r="B121" s="107" t="s">
        <v>216</v>
      </c>
      <c r="C121" s="108" t="s">
        <v>61</v>
      </c>
      <c r="D121" s="107" t="s">
        <v>216</v>
      </c>
      <c r="E121" s="108">
        <v>15101</v>
      </c>
      <c r="F121" s="107" t="s">
        <v>216</v>
      </c>
      <c r="G121" s="97">
        <v>15101</v>
      </c>
      <c r="H121" s="59"/>
      <c r="I121" s="87" t="str">
        <f t="shared" si="11"/>
        <v/>
      </c>
      <c r="J121" s="87" t="str">
        <f t="shared" si="12"/>
        <v/>
      </c>
      <c r="K121" s="24">
        <v>20.65</v>
      </c>
      <c r="L121" s="87">
        <f t="shared" si="13"/>
        <v>50.377453447408158</v>
      </c>
      <c r="M121" s="87">
        <f t="shared" si="14"/>
        <v>0.93</v>
      </c>
      <c r="N121" s="87"/>
      <c r="O121" s="87"/>
      <c r="P121" s="87"/>
      <c r="Q121" s="21">
        <v>0.4</v>
      </c>
      <c r="R121" s="87">
        <f t="shared" si="15"/>
        <v>45.977011494252871</v>
      </c>
      <c r="S121" s="87">
        <f t="shared" si="16"/>
        <v>0.98</v>
      </c>
      <c r="T121" s="20">
        <v>23.44</v>
      </c>
      <c r="U121" s="87">
        <f t="shared" si="20"/>
        <v>45.788488535329904</v>
      </c>
      <c r="V121" s="87">
        <f t="shared" si="21"/>
        <v>0.15000000000000002</v>
      </c>
      <c r="W121" s="25" t="s">
        <v>325</v>
      </c>
      <c r="X121" s="87" t="str">
        <f t="shared" si="17"/>
        <v>SI</v>
      </c>
      <c r="Y121" s="21">
        <v>2.75</v>
      </c>
      <c r="Z121" s="87">
        <f t="shared" si="18"/>
        <v>2.7021597187343045</v>
      </c>
      <c r="AA121" s="87">
        <f t="shared" si="19"/>
        <v>0.08</v>
      </c>
      <c r="AC121" s="4"/>
      <c r="AD121" s="4"/>
      <c r="AE121" s="4"/>
      <c r="AF121" s="4"/>
      <c r="AG121" s="4"/>
      <c r="AH121" s="4"/>
      <c r="AI121" s="4"/>
    </row>
    <row r="122" spans="1:35" x14ac:dyDescent="0.2">
      <c r="A122" s="105" t="s">
        <v>217</v>
      </c>
      <c r="B122" s="105" t="s">
        <v>218</v>
      </c>
      <c r="C122" s="106" t="s">
        <v>61</v>
      </c>
      <c r="D122" s="105" t="s">
        <v>219</v>
      </c>
      <c r="E122" s="106">
        <v>16101</v>
      </c>
      <c r="F122" s="105" t="s">
        <v>220</v>
      </c>
      <c r="G122" s="75">
        <v>16101</v>
      </c>
      <c r="H122" s="59"/>
      <c r="I122" s="76" t="str">
        <f t="shared" si="11"/>
        <v/>
      </c>
      <c r="J122" s="76" t="str">
        <f t="shared" si="12"/>
        <v/>
      </c>
      <c r="K122" s="24">
        <v>5.25</v>
      </c>
      <c r="L122" s="76">
        <f t="shared" si="13"/>
        <v>11.625566180171115</v>
      </c>
      <c r="M122" s="76">
        <f t="shared" si="14"/>
        <v>0.35</v>
      </c>
      <c r="N122" s="87"/>
      <c r="O122" s="76"/>
      <c r="P122" s="76"/>
      <c r="Q122" s="21">
        <v>0.02</v>
      </c>
      <c r="R122" s="76">
        <f t="shared" si="15"/>
        <v>2.2988505747126435</v>
      </c>
      <c r="S122" s="76">
        <f t="shared" si="16"/>
        <v>0.49</v>
      </c>
      <c r="T122" s="87"/>
      <c r="U122" s="76" t="str">
        <f t="shared" si="20"/>
        <v/>
      </c>
      <c r="V122" s="76" t="str">
        <f t="shared" si="21"/>
        <v/>
      </c>
      <c r="W122" s="25" t="s">
        <v>325</v>
      </c>
      <c r="X122" s="76" t="str">
        <f t="shared" si="17"/>
        <v>SI</v>
      </c>
      <c r="Y122" s="21">
        <v>5.41</v>
      </c>
      <c r="Z122" s="76">
        <f t="shared" si="18"/>
        <v>5.3741838272225015</v>
      </c>
      <c r="AA122" s="76">
        <f t="shared" si="19"/>
        <v>0.11</v>
      </c>
    </row>
    <row r="123" spans="1:35" x14ac:dyDescent="0.2">
      <c r="A123" s="105" t="s">
        <v>217</v>
      </c>
      <c r="B123" s="105" t="s">
        <v>218</v>
      </c>
      <c r="C123" s="106" t="s">
        <v>61</v>
      </c>
      <c r="D123" s="105" t="s">
        <v>219</v>
      </c>
      <c r="E123" s="106">
        <v>16101</v>
      </c>
      <c r="F123" s="105" t="s">
        <v>221</v>
      </c>
      <c r="G123" s="75">
        <v>16103</v>
      </c>
      <c r="H123" s="59"/>
      <c r="I123" s="76" t="str">
        <f t="shared" si="11"/>
        <v/>
      </c>
      <c r="J123" s="76" t="str">
        <f t="shared" si="12"/>
        <v/>
      </c>
      <c r="K123" s="24">
        <v>9.01</v>
      </c>
      <c r="L123" s="76">
        <f t="shared" si="13"/>
        <v>21.08706592853548</v>
      </c>
      <c r="M123" s="76">
        <f t="shared" si="14"/>
        <v>0.6</v>
      </c>
      <c r="N123" s="110"/>
      <c r="O123" s="88"/>
      <c r="P123" s="88"/>
      <c r="Q123" s="21">
        <v>0.03</v>
      </c>
      <c r="R123" s="76">
        <f t="shared" si="15"/>
        <v>3.4482758620689657</v>
      </c>
      <c r="S123" s="76">
        <f t="shared" si="16"/>
        <v>0.62</v>
      </c>
      <c r="T123" s="87"/>
      <c r="U123" s="76" t="str">
        <f t="shared" si="20"/>
        <v/>
      </c>
      <c r="V123" s="76" t="str">
        <f t="shared" si="21"/>
        <v/>
      </c>
      <c r="W123" s="25" t="s">
        <v>325</v>
      </c>
      <c r="X123" s="76" t="str">
        <f t="shared" si="17"/>
        <v>SI</v>
      </c>
      <c r="Y123" s="21">
        <v>46.1</v>
      </c>
      <c r="Z123" s="76">
        <f t="shared" si="18"/>
        <v>46.248116524359617</v>
      </c>
      <c r="AA123" s="76">
        <f t="shared" si="19"/>
        <v>0.74</v>
      </c>
    </row>
    <row r="124" spans="1:35" x14ac:dyDescent="0.2">
      <c r="A124" s="105" t="s">
        <v>217</v>
      </c>
      <c r="B124" s="111" t="s">
        <v>222</v>
      </c>
      <c r="C124" s="106" t="s">
        <v>61</v>
      </c>
      <c r="D124" s="111" t="s">
        <v>223</v>
      </c>
      <c r="E124" s="106">
        <v>16301</v>
      </c>
      <c r="F124" s="111" t="s">
        <v>223</v>
      </c>
      <c r="G124" s="75">
        <v>16301</v>
      </c>
      <c r="H124" s="59"/>
      <c r="I124" s="76" t="str">
        <f t="shared" si="11"/>
        <v/>
      </c>
      <c r="J124" s="76" t="str">
        <f t="shared" si="12"/>
        <v/>
      </c>
      <c r="K124" s="24">
        <v>11.14</v>
      </c>
      <c r="L124" s="76">
        <f t="shared" si="13"/>
        <v>26.446904881731257</v>
      </c>
      <c r="M124" s="76">
        <f>+IF(K124&lt;&gt;"",_xlfn.PERCENTRANK.EXC(K$8:K$124,K124,2),"")</f>
        <v>0.71</v>
      </c>
      <c r="N124" s="87"/>
      <c r="O124" s="76"/>
      <c r="P124" s="76"/>
      <c r="Q124" s="21">
        <v>0.02</v>
      </c>
      <c r="R124" s="76">
        <f t="shared" si="15"/>
        <v>2.2988505747126435</v>
      </c>
      <c r="S124" s="76">
        <f t="shared" si="16"/>
        <v>0.49</v>
      </c>
      <c r="T124" s="87"/>
      <c r="U124" s="76" t="str">
        <f t="shared" si="20"/>
        <v/>
      </c>
      <c r="V124" s="76" t="str">
        <f t="shared" si="21"/>
        <v/>
      </c>
      <c r="W124" s="25" t="s">
        <v>325</v>
      </c>
      <c r="X124" s="76" t="str">
        <f t="shared" si="17"/>
        <v>SI</v>
      </c>
      <c r="Y124" s="21">
        <v>12.28</v>
      </c>
      <c r="Z124" s="76">
        <f t="shared" si="18"/>
        <v>12.275238573581115</v>
      </c>
      <c r="AA124" s="76">
        <f t="shared" si="19"/>
        <v>0.26</v>
      </c>
    </row>
    <row r="125" spans="1:35" x14ac:dyDescent="0.2">
      <c r="A125" s="40"/>
      <c r="B125" s="41"/>
      <c r="C125" s="41"/>
      <c r="D125" s="84"/>
      <c r="E125" s="40"/>
      <c r="F125" s="42"/>
      <c r="G125" s="41"/>
      <c r="H125" s="83"/>
      <c r="I125" s="82"/>
      <c r="J125" s="82"/>
      <c r="K125" s="82"/>
      <c r="L125" s="82"/>
      <c r="M125" s="82"/>
      <c r="N125" s="83"/>
      <c r="O125" s="82"/>
      <c r="P125" s="82"/>
      <c r="Q125" s="112"/>
      <c r="R125" s="82"/>
      <c r="S125" s="82"/>
      <c r="T125" s="83"/>
      <c r="U125" s="82"/>
      <c r="V125" s="82"/>
      <c r="Y125" s="82"/>
      <c r="Z125" s="82"/>
      <c r="AA125" s="82"/>
    </row>
    <row r="126" spans="1:35" x14ac:dyDescent="0.2">
      <c r="C126" s="84"/>
      <c r="D126" s="84"/>
      <c r="E126" s="85"/>
      <c r="F126" s="43"/>
      <c r="G126" s="86" t="s">
        <v>224</v>
      </c>
      <c r="H126" s="61">
        <f>MIN($H$200:$H$234)</f>
        <v>0.43</v>
      </c>
      <c r="I126" s="76">
        <f t="shared" ref="I126:I131" si="22">+IF(H126&lt;&gt;"",(H126-H$126)*100/(H$127-H$126),"")</f>
        <v>0</v>
      </c>
      <c r="J126" s="76">
        <f t="shared" ref="J126:J131" si="23">+IF(H126&lt;&gt;"",_xlfn.PERCENTRANK.EXC(H$200:H$234,H126,2),"")</f>
        <v>0.02</v>
      </c>
      <c r="K126" s="87">
        <v>0.63</v>
      </c>
      <c r="L126" s="76">
        <f>+IF(K126&lt;&gt;"",(K126-K$126)*100/(K$127-K$126),"")</f>
        <v>0</v>
      </c>
      <c r="M126" s="76">
        <f>+IF(K126&lt;&gt;"",_xlfn.PERCENTRANK.EXC(K$8:K$124,K126,2),"")</f>
        <v>0</v>
      </c>
      <c r="N126" s="76">
        <v>0.22</v>
      </c>
      <c r="O126" s="76">
        <f>+IF(N126&lt;&gt;"",(N$127-N126)*100/(N$127-N$126),"")</f>
        <v>99.999999999999986</v>
      </c>
      <c r="P126" s="76">
        <f t="shared" ref="P126:P131" si="24">+IF(N126&lt;&gt;"",1-_xlfn.PERCENTRANK.EXC(N$135:N$195,N126,2),"")</f>
        <v>0.99</v>
      </c>
      <c r="Q126" s="87">
        <v>0</v>
      </c>
      <c r="R126" s="76">
        <f t="shared" ref="R126:R131" si="25">+IF(Q126&lt;&gt;"",(Q126-Q$126)*100/(Q$127-Q$126),"")</f>
        <v>0</v>
      </c>
      <c r="S126" s="76">
        <f>+IF(Q126&lt;&gt;"",_xlfn.PERCENTRANK.EXC(Q$8:Q$124,Q126,2),"")</f>
        <v>0</v>
      </c>
      <c r="T126" s="87">
        <v>0.27</v>
      </c>
      <c r="U126" s="76">
        <f t="shared" ref="U126:U131" si="26">+IF(T126&lt;&gt;"",(T$127-T126)*100/(T$127-T$126),"")</f>
        <v>99.999999999999986</v>
      </c>
      <c r="V126" s="76">
        <f t="shared" ref="V126:V131" si="27">+IF(T126&lt;&gt;"",1-_xlfn.PERCENTRANK.EXC(T$8:T$124,T126,2),"")</f>
        <v>0.96</v>
      </c>
      <c r="W126" s="76" t="s">
        <v>393</v>
      </c>
      <c r="X126" s="76"/>
      <c r="Y126" s="87">
        <v>0.06</v>
      </c>
      <c r="Z126" s="76">
        <f t="shared" ref="Z126:Z131" si="28">+IF(Y126&lt;&gt;"",(Y126-Y$126)*100/(Y$127-Y$126),"")</f>
        <v>0</v>
      </c>
      <c r="AA126" s="76">
        <f t="shared" ref="AA126:AA131" si="29">+IF(Y126&lt;&gt;"",_xlfn.PERCENTRANK.EXC(Y$8:Y$124,Y126,2),"")</f>
        <v>0</v>
      </c>
    </row>
    <row r="127" spans="1:35" x14ac:dyDescent="0.2">
      <c r="C127" s="84"/>
      <c r="D127" s="84"/>
      <c r="E127" s="85"/>
      <c r="F127" s="43"/>
      <c r="G127" s="90" t="s">
        <v>225</v>
      </c>
      <c r="H127" s="61">
        <f>MAX($H$200:$H$234)</f>
        <v>5.43</v>
      </c>
      <c r="I127" s="76">
        <f t="shared" si="22"/>
        <v>100</v>
      </c>
      <c r="J127" s="76">
        <f t="shared" si="23"/>
        <v>0.97</v>
      </c>
      <c r="K127" s="87">
        <v>40.369999999999997</v>
      </c>
      <c r="L127" s="76">
        <f t="shared" ref="L127:L131" si="30">+IF(K127&lt;&gt;"",(K127-K$126)*100/(K$127-K$126),"")</f>
        <v>100</v>
      </c>
      <c r="M127" s="76">
        <f t="shared" ref="M127:M131" si="31">+IF(K127&lt;&gt;"",_xlfn.PERCENTRANK.EXC(K$8:K$124,K127,2),"")</f>
        <v>0.99</v>
      </c>
      <c r="N127" s="76">
        <v>13.03</v>
      </c>
      <c r="O127" s="76">
        <f t="shared" ref="O127:O131" si="32">+IF(N127&lt;&gt;"",(N$127-N127)*100/(N$127-N$126),"")</f>
        <v>0</v>
      </c>
      <c r="P127" s="76">
        <f t="shared" si="24"/>
        <v>2.0000000000000018E-2</v>
      </c>
      <c r="Q127" s="87">
        <v>0.87</v>
      </c>
      <c r="R127" s="76">
        <f t="shared" si="25"/>
        <v>100</v>
      </c>
      <c r="S127" s="76">
        <f t="shared" ref="S127:S131" si="33">+IF(Q127&lt;&gt;"",_xlfn.PERCENTRANK.EXC(Q$8:Q$124,Q127,2),"")</f>
        <v>0.99</v>
      </c>
      <c r="T127" s="87">
        <v>43.01</v>
      </c>
      <c r="U127" s="76">
        <f t="shared" si="26"/>
        <v>0</v>
      </c>
      <c r="V127" s="76">
        <f>+IF(T127&lt;&gt;"",1-_xlfn.PERCENTRANK.EXC(T$8:T$124,T127,2),"")</f>
        <v>5.0000000000000044E-2</v>
      </c>
      <c r="W127" s="76" t="s">
        <v>394</v>
      </c>
      <c r="X127" s="76"/>
      <c r="Y127" s="87">
        <v>99.61</v>
      </c>
      <c r="Z127" s="76">
        <f t="shared" si="28"/>
        <v>100</v>
      </c>
      <c r="AA127" s="76">
        <f t="shared" si="29"/>
        <v>0.99</v>
      </c>
    </row>
    <row r="128" spans="1:35" ht="15" customHeight="1" x14ac:dyDescent="0.2">
      <c r="C128" s="84"/>
      <c r="D128" s="84"/>
      <c r="E128" s="85"/>
      <c r="F128" s="43"/>
      <c r="G128" s="86" t="s">
        <v>226</v>
      </c>
      <c r="H128" s="61">
        <f>AVERAGE($H$200:$H$234)</f>
        <v>3.076857142857143</v>
      </c>
      <c r="I128" s="76">
        <f t="shared" si="22"/>
        <v>52.937142857142852</v>
      </c>
      <c r="J128" s="76">
        <f t="shared" si="23"/>
        <v>0.51</v>
      </c>
      <c r="K128" s="76">
        <v>8.9935087719298252</v>
      </c>
      <c r="L128" s="76">
        <f t="shared" si="30"/>
        <v>21.045568122621606</v>
      </c>
      <c r="M128" s="76">
        <f t="shared" si="31"/>
        <v>0.59</v>
      </c>
      <c r="N128" s="76">
        <v>2.74</v>
      </c>
      <c r="O128" s="76">
        <f t="shared" si="32"/>
        <v>80.327868852459019</v>
      </c>
      <c r="P128" s="76">
        <f t="shared" si="24"/>
        <v>0.42000000000000004</v>
      </c>
      <c r="Q128" s="87">
        <v>5.2051282051282025E-2</v>
      </c>
      <c r="R128" s="76">
        <f t="shared" si="25"/>
        <v>5.9829059829059803</v>
      </c>
      <c r="S128" s="76">
        <f t="shared" si="33"/>
        <v>0.76</v>
      </c>
      <c r="T128" s="87">
        <v>11.5665</v>
      </c>
      <c r="U128" s="76">
        <f t="shared" si="26"/>
        <v>73.569255966307921</v>
      </c>
      <c r="V128" s="76">
        <f t="shared" si="27"/>
        <v>0.41000000000000003</v>
      </c>
      <c r="W128" s="76"/>
      <c r="X128" s="76"/>
      <c r="Y128" s="87">
        <v>32.402991452991451</v>
      </c>
      <c r="Z128" s="76">
        <f t="shared" si="28"/>
        <v>32.489192820684529</v>
      </c>
      <c r="AA128" s="76">
        <f t="shared" si="29"/>
        <v>0.57999999999999996</v>
      </c>
    </row>
    <row r="129" spans="3:27" x14ac:dyDescent="0.2">
      <c r="C129" s="84"/>
      <c r="D129" s="84"/>
      <c r="E129" s="85"/>
      <c r="F129" s="43"/>
      <c r="G129" s="86" t="s">
        <v>227</v>
      </c>
      <c r="H129" s="61">
        <f>PERCENTILE($H$200:$H$234,0.25)</f>
        <v>2.2649999999999997</v>
      </c>
      <c r="I129" s="76">
        <f t="shared" si="22"/>
        <v>36.699999999999996</v>
      </c>
      <c r="J129" s="76">
        <f t="shared" si="23"/>
        <v>0.26</v>
      </c>
      <c r="K129" s="76">
        <v>3.3174999999999999</v>
      </c>
      <c r="L129" s="76">
        <f t="shared" si="30"/>
        <v>6.7627075993960757</v>
      </c>
      <c r="M129" s="76">
        <f t="shared" si="31"/>
        <v>0.25</v>
      </c>
      <c r="N129" s="76">
        <v>1.31</v>
      </c>
      <c r="O129" s="76">
        <f t="shared" si="32"/>
        <v>91.491022638563635</v>
      </c>
      <c r="P129" s="76">
        <f t="shared" si="24"/>
        <v>0.75</v>
      </c>
      <c r="Q129" s="87">
        <v>0</v>
      </c>
      <c r="R129" s="76">
        <f t="shared" si="25"/>
        <v>0</v>
      </c>
      <c r="S129" s="76">
        <f t="shared" si="33"/>
        <v>0</v>
      </c>
      <c r="T129" s="87">
        <v>3.2650000000000001</v>
      </c>
      <c r="U129" s="76">
        <f t="shared" si="26"/>
        <v>92.992512868507248</v>
      </c>
      <c r="V129" s="76">
        <f t="shared" si="27"/>
        <v>0.73</v>
      </c>
      <c r="W129" s="76"/>
      <c r="X129" s="76"/>
      <c r="Y129" s="87">
        <v>11.97</v>
      </c>
      <c r="Z129" s="76">
        <f t="shared" si="28"/>
        <v>11.963837267704671</v>
      </c>
      <c r="AA129" s="76">
        <f t="shared" si="29"/>
        <v>0.25</v>
      </c>
    </row>
    <row r="130" spans="3:27" x14ac:dyDescent="0.2">
      <c r="C130" s="84"/>
      <c r="D130" s="84"/>
      <c r="E130" s="85"/>
      <c r="F130" s="43"/>
      <c r="G130" s="86" t="s">
        <v>228</v>
      </c>
      <c r="H130" s="61">
        <f>PERCENTILE($H$200:$H$234,0.5)</f>
        <v>2.97</v>
      </c>
      <c r="I130" s="76">
        <f t="shared" si="22"/>
        <v>50.8</v>
      </c>
      <c r="J130" s="76">
        <f t="shared" si="23"/>
        <v>0.5</v>
      </c>
      <c r="K130" s="76">
        <v>7.6550000000000002</v>
      </c>
      <c r="L130" s="76">
        <f t="shared" si="30"/>
        <v>17.677403120281834</v>
      </c>
      <c r="M130" s="76">
        <f t="shared" si="31"/>
        <v>0.5</v>
      </c>
      <c r="N130" s="76">
        <v>2.27</v>
      </c>
      <c r="O130" s="76">
        <f t="shared" si="32"/>
        <v>83.996877439500395</v>
      </c>
      <c r="P130" s="76">
        <f t="shared" si="24"/>
        <v>0.5</v>
      </c>
      <c r="Q130" s="87">
        <v>0.02</v>
      </c>
      <c r="R130" s="76">
        <f t="shared" si="25"/>
        <v>2.2988505747126435</v>
      </c>
      <c r="S130" s="76">
        <f t="shared" si="33"/>
        <v>0.49</v>
      </c>
      <c r="T130" s="87">
        <v>9.1449999999999996</v>
      </c>
      <c r="U130" s="76">
        <f t="shared" si="26"/>
        <v>79.234908750584935</v>
      </c>
      <c r="V130" s="76">
        <f t="shared" si="27"/>
        <v>0.5</v>
      </c>
      <c r="W130" s="76"/>
      <c r="X130" s="76"/>
      <c r="Y130" s="87">
        <v>26.66</v>
      </c>
      <c r="Z130" s="76">
        <f t="shared" si="28"/>
        <v>26.72024108488197</v>
      </c>
      <c r="AA130" s="76">
        <f t="shared" si="29"/>
        <v>0.5</v>
      </c>
    </row>
    <row r="131" spans="3:27" x14ac:dyDescent="0.2">
      <c r="C131" s="84"/>
      <c r="D131" s="84"/>
      <c r="E131" s="85"/>
      <c r="F131" s="43"/>
      <c r="G131" s="86" t="s">
        <v>229</v>
      </c>
      <c r="H131" s="61">
        <f>PERCENTILE($H$200:$H$234,0.75)</f>
        <v>3.9850000000000003</v>
      </c>
      <c r="I131" s="76">
        <f t="shared" si="22"/>
        <v>71.099999999999994</v>
      </c>
      <c r="J131" s="76">
        <f t="shared" si="23"/>
        <v>0.73</v>
      </c>
      <c r="K131" s="76">
        <v>12.395</v>
      </c>
      <c r="L131" s="76">
        <f t="shared" si="30"/>
        <v>29.604932058379465</v>
      </c>
      <c r="M131" s="76">
        <f t="shared" si="31"/>
        <v>0.74</v>
      </c>
      <c r="N131" s="76">
        <v>3.35</v>
      </c>
      <c r="O131" s="76">
        <f t="shared" si="32"/>
        <v>75.56596409055426</v>
      </c>
      <c r="P131" s="76">
        <f t="shared" si="24"/>
        <v>0.26</v>
      </c>
      <c r="Q131" s="87">
        <v>0.04</v>
      </c>
      <c r="R131" s="76">
        <f t="shared" si="25"/>
        <v>4.5977011494252871</v>
      </c>
      <c r="S131" s="76">
        <f t="shared" si="33"/>
        <v>0.72</v>
      </c>
      <c r="T131" s="87">
        <v>14.797499999999999</v>
      </c>
      <c r="U131" s="76">
        <f t="shared" si="26"/>
        <v>66.009592887225097</v>
      </c>
      <c r="V131" s="76">
        <f t="shared" si="27"/>
        <v>0.28000000000000003</v>
      </c>
      <c r="W131" s="76"/>
      <c r="X131" s="76"/>
      <c r="Y131" s="87">
        <v>46.1</v>
      </c>
      <c r="Z131" s="76">
        <f t="shared" si="28"/>
        <v>46.248116524359617</v>
      </c>
      <c r="AA131" s="76">
        <f t="shared" si="29"/>
        <v>0.74</v>
      </c>
    </row>
    <row r="132" spans="3:27" x14ac:dyDescent="0.2">
      <c r="G132" s="86" t="s">
        <v>230</v>
      </c>
      <c r="H132" s="61">
        <f>STDEV($H$200:$H$234)</f>
        <v>1.1823475437813158</v>
      </c>
      <c r="I132" s="76"/>
      <c r="J132" s="76"/>
      <c r="K132" s="76">
        <v>7.5503629382912667</v>
      </c>
      <c r="L132" s="76"/>
      <c r="M132" s="76"/>
      <c r="N132" s="76">
        <v>2.12</v>
      </c>
      <c r="O132" s="76"/>
      <c r="P132" s="76"/>
      <c r="Q132" s="87">
        <v>0.10583443854418492</v>
      </c>
      <c r="R132" s="76"/>
      <c r="S132" s="76"/>
      <c r="T132" s="87">
        <v>10.692485445395754</v>
      </c>
      <c r="U132" s="76"/>
      <c r="V132" s="76"/>
      <c r="W132" s="76"/>
      <c r="X132" s="76"/>
      <c r="Y132" s="87">
        <v>25.336689876641323</v>
      </c>
      <c r="Z132" s="76"/>
      <c r="AA132" s="76"/>
    </row>
    <row r="133" spans="3:27" x14ac:dyDescent="0.2">
      <c r="F133" s="45"/>
      <c r="G133" s="8"/>
      <c r="N133" s="62"/>
    </row>
    <row r="134" spans="3:27" x14ac:dyDescent="0.2">
      <c r="D134" s="5" t="s">
        <v>395</v>
      </c>
      <c r="E134" s="5" t="s">
        <v>45</v>
      </c>
      <c r="F134" s="5" t="s">
        <v>396</v>
      </c>
      <c r="G134" s="5" t="s">
        <v>47</v>
      </c>
      <c r="H134" s="4"/>
      <c r="N134" s="4"/>
      <c r="Q134" s="4"/>
      <c r="T134" s="4"/>
    </row>
    <row r="135" spans="3:27" x14ac:dyDescent="0.2">
      <c r="D135" s="17">
        <v>1031</v>
      </c>
      <c r="E135" s="18" t="s">
        <v>59</v>
      </c>
      <c r="F135" s="18" t="s">
        <v>397</v>
      </c>
      <c r="G135" s="18" t="s">
        <v>61</v>
      </c>
      <c r="H135" s="23"/>
      <c r="I135" s="76"/>
      <c r="J135" s="76"/>
      <c r="K135" s="76"/>
      <c r="L135" s="76"/>
      <c r="M135" s="76"/>
      <c r="N135" s="19">
        <v>1.88</v>
      </c>
      <c r="O135" s="76">
        <f>+IF(N135&lt;&gt;"",(N135-N$126)*100/(N$127-N$126),"")</f>
        <v>12.958626073380174</v>
      </c>
      <c r="P135" s="76">
        <f t="shared" ref="P135:P166" si="34">+IF(N135&lt;&gt;"",_xlfn.PERCENTRANK.EXC(N$135:N$244,N135,2),"")</f>
        <v>0.41</v>
      </c>
      <c r="Q135" s="4"/>
      <c r="T135" s="4"/>
    </row>
    <row r="136" spans="3:27" x14ac:dyDescent="0.2">
      <c r="D136" s="17">
        <v>2003</v>
      </c>
      <c r="E136" s="18" t="s">
        <v>64</v>
      </c>
      <c r="F136" s="18" t="s">
        <v>64</v>
      </c>
      <c r="G136" s="18" t="s">
        <v>61</v>
      </c>
      <c r="H136" s="23"/>
      <c r="I136" s="76"/>
      <c r="J136" s="76"/>
      <c r="K136" s="76"/>
      <c r="L136" s="76"/>
      <c r="M136" s="76"/>
      <c r="N136" s="19">
        <v>1.26</v>
      </c>
      <c r="O136" s="76">
        <f t="shared" ref="O136:O195" si="35">+IF(N136&lt;&gt;"",(N136-N$126)*100/(N$127-N$126),"")</f>
        <v>8.118657298985168</v>
      </c>
      <c r="P136" s="76">
        <f t="shared" si="34"/>
        <v>0.24</v>
      </c>
      <c r="Q136" s="4"/>
      <c r="T136" s="4"/>
    </row>
    <row r="137" spans="3:27" x14ac:dyDescent="0.2">
      <c r="D137" s="17">
        <v>2005</v>
      </c>
      <c r="E137" s="18" t="s">
        <v>64</v>
      </c>
      <c r="F137" s="18" t="s">
        <v>66</v>
      </c>
      <c r="G137" s="18" t="s">
        <v>61</v>
      </c>
      <c r="H137" s="23"/>
      <c r="I137" s="76"/>
      <c r="J137" s="76"/>
      <c r="K137" s="76"/>
      <c r="L137" s="76"/>
      <c r="M137" s="76"/>
      <c r="N137" s="19">
        <v>1.82</v>
      </c>
      <c r="O137" s="76">
        <f t="shared" si="35"/>
        <v>12.490241998438721</v>
      </c>
      <c r="P137" s="76">
        <f t="shared" si="34"/>
        <v>0.37</v>
      </c>
      <c r="Q137" s="4"/>
      <c r="T137" s="4"/>
    </row>
    <row r="138" spans="3:27" x14ac:dyDescent="0.2">
      <c r="D138" s="17">
        <v>3018</v>
      </c>
      <c r="E138" s="18" t="s">
        <v>67</v>
      </c>
      <c r="F138" s="18" t="s">
        <v>68</v>
      </c>
      <c r="G138" s="18" t="s">
        <v>61</v>
      </c>
      <c r="H138" s="23"/>
      <c r="I138" s="76"/>
      <c r="J138" s="76"/>
      <c r="K138" s="76"/>
      <c r="L138" s="76"/>
      <c r="M138" s="76"/>
      <c r="N138" s="19">
        <v>0.67</v>
      </c>
      <c r="O138" s="76">
        <f t="shared" si="35"/>
        <v>3.5128805620608907</v>
      </c>
      <c r="P138" s="76">
        <f t="shared" si="34"/>
        <v>0.06</v>
      </c>
      <c r="Q138" s="4"/>
      <c r="T138" s="4"/>
    </row>
    <row r="139" spans="3:27" x14ac:dyDescent="0.2">
      <c r="D139" s="17">
        <v>3064</v>
      </c>
      <c r="E139" s="18" t="s">
        <v>67</v>
      </c>
      <c r="F139" s="18" t="s">
        <v>70</v>
      </c>
      <c r="G139" s="18" t="s">
        <v>61</v>
      </c>
      <c r="H139" s="23"/>
      <c r="I139" s="76"/>
      <c r="J139" s="76"/>
      <c r="K139" s="76"/>
      <c r="L139" s="76"/>
      <c r="M139" s="76"/>
      <c r="N139" s="19">
        <v>1.59</v>
      </c>
      <c r="O139" s="76">
        <f t="shared" si="35"/>
        <v>10.694769711163154</v>
      </c>
      <c r="P139" s="76">
        <f t="shared" si="34"/>
        <v>0.3</v>
      </c>
      <c r="Q139" s="4"/>
      <c r="T139" s="4"/>
    </row>
    <row r="140" spans="3:27" x14ac:dyDescent="0.2">
      <c r="D140" s="17">
        <v>3068</v>
      </c>
      <c r="E140" s="18" t="s">
        <v>67</v>
      </c>
      <c r="F140" s="18" t="s">
        <v>72</v>
      </c>
      <c r="G140" s="18" t="s">
        <v>61</v>
      </c>
      <c r="H140" s="23"/>
      <c r="I140" s="76"/>
      <c r="J140" s="76"/>
      <c r="K140" s="76"/>
      <c r="L140" s="76"/>
      <c r="M140" s="76"/>
      <c r="N140" s="19">
        <v>3.43</v>
      </c>
      <c r="O140" s="76">
        <f t="shared" si="35"/>
        <v>25.058548009367684</v>
      </c>
      <c r="P140" s="76">
        <f t="shared" si="34"/>
        <v>0.75</v>
      </c>
      <c r="Q140" s="4"/>
      <c r="T140" s="4"/>
    </row>
    <row r="141" spans="3:27" x14ac:dyDescent="0.2">
      <c r="D141" s="17">
        <v>4107</v>
      </c>
      <c r="E141" s="18" t="s">
        <v>73</v>
      </c>
      <c r="F141" s="18" t="s">
        <v>398</v>
      </c>
      <c r="G141" s="18" t="s">
        <v>61</v>
      </c>
      <c r="H141" s="23"/>
      <c r="I141" s="76"/>
      <c r="J141" s="76"/>
      <c r="K141" s="76"/>
      <c r="L141" s="76"/>
      <c r="M141" s="76"/>
      <c r="N141" s="19">
        <v>3.29</v>
      </c>
      <c r="O141" s="76">
        <f t="shared" si="35"/>
        <v>23.965651834504296</v>
      </c>
      <c r="P141" s="76">
        <f t="shared" si="34"/>
        <v>0.7</v>
      </c>
      <c r="Q141" s="4"/>
      <c r="T141" s="4"/>
    </row>
    <row r="142" spans="3:27" x14ac:dyDescent="0.2">
      <c r="D142" s="17">
        <v>4144</v>
      </c>
      <c r="E142" s="18" t="s">
        <v>73</v>
      </c>
      <c r="F142" s="18" t="s">
        <v>78</v>
      </c>
      <c r="G142" s="18" t="s">
        <v>61</v>
      </c>
      <c r="H142" s="23"/>
      <c r="I142" s="76"/>
      <c r="J142" s="76"/>
      <c r="K142" s="76"/>
      <c r="L142" s="76"/>
      <c r="M142" s="76"/>
      <c r="N142" s="19">
        <v>1.89</v>
      </c>
      <c r="O142" s="76">
        <f t="shared" si="35"/>
        <v>13.036690085870415</v>
      </c>
      <c r="P142" s="76">
        <f t="shared" si="34"/>
        <v>0.43</v>
      </c>
      <c r="Q142" s="4"/>
      <c r="T142" s="4"/>
    </row>
    <row r="143" spans="3:27" x14ac:dyDescent="0.2">
      <c r="D143" s="17">
        <v>5006</v>
      </c>
      <c r="E143" s="18" t="s">
        <v>79</v>
      </c>
      <c r="F143" s="18" t="s">
        <v>81</v>
      </c>
      <c r="G143" s="18" t="s">
        <v>61</v>
      </c>
      <c r="H143" s="23"/>
      <c r="I143" s="76"/>
      <c r="J143" s="76"/>
      <c r="K143" s="76"/>
      <c r="L143" s="76"/>
      <c r="M143" s="76"/>
      <c r="N143" s="19">
        <v>2.98</v>
      </c>
      <c r="O143" s="76">
        <f t="shared" si="35"/>
        <v>21.545667447306794</v>
      </c>
      <c r="P143" s="76">
        <f t="shared" si="34"/>
        <v>0.64</v>
      </c>
      <c r="Q143" s="4"/>
      <c r="T143" s="4"/>
    </row>
    <row r="144" spans="3:27" x14ac:dyDescent="0.2">
      <c r="D144" s="17">
        <v>5025</v>
      </c>
      <c r="E144" s="18" t="s">
        <v>79</v>
      </c>
      <c r="F144" s="18" t="s">
        <v>80</v>
      </c>
      <c r="G144" s="18" t="s">
        <v>80</v>
      </c>
      <c r="H144" s="23"/>
      <c r="I144" s="76"/>
      <c r="J144" s="76"/>
      <c r="K144" s="76"/>
      <c r="L144" s="76"/>
      <c r="M144" s="76"/>
      <c r="N144" s="19">
        <v>0.61</v>
      </c>
      <c r="O144" s="76">
        <f t="shared" si="35"/>
        <v>3.0444964871194382</v>
      </c>
      <c r="P144" s="76">
        <f t="shared" si="34"/>
        <v>0.04</v>
      </c>
      <c r="Q144" s="4"/>
      <c r="T144" s="4"/>
    </row>
    <row r="145" spans="4:20" x14ac:dyDescent="0.2">
      <c r="D145" s="17">
        <v>5044</v>
      </c>
      <c r="E145" s="18" t="s">
        <v>79</v>
      </c>
      <c r="F145" s="18" t="s">
        <v>104</v>
      </c>
      <c r="G145" s="18" t="s">
        <v>61</v>
      </c>
      <c r="H145" s="23"/>
      <c r="I145" s="76"/>
      <c r="J145" s="76"/>
      <c r="K145" s="76"/>
      <c r="L145" s="76"/>
      <c r="M145" s="76"/>
      <c r="N145" s="19">
        <v>0.86</v>
      </c>
      <c r="O145" s="76">
        <f t="shared" si="35"/>
        <v>4.9960967993754881</v>
      </c>
      <c r="P145" s="76">
        <f t="shared" si="34"/>
        <v>0.09</v>
      </c>
      <c r="Q145" s="4"/>
      <c r="T145" s="4"/>
    </row>
    <row r="146" spans="4:20" x14ac:dyDescent="0.2">
      <c r="D146" s="17">
        <v>5049</v>
      </c>
      <c r="E146" s="18" t="s">
        <v>79</v>
      </c>
      <c r="F146" s="18" t="s">
        <v>399</v>
      </c>
      <c r="G146" s="18" t="s">
        <v>61</v>
      </c>
      <c r="H146" s="23"/>
      <c r="I146" s="76"/>
      <c r="J146" s="76"/>
      <c r="K146" s="76"/>
      <c r="L146" s="76"/>
      <c r="M146" s="76"/>
      <c r="N146" s="19">
        <v>1.03</v>
      </c>
      <c r="O146" s="76">
        <f t="shared" si="35"/>
        <v>6.3231850117096027</v>
      </c>
      <c r="P146" s="76">
        <f t="shared" si="34"/>
        <v>0.16</v>
      </c>
      <c r="Q146" s="4"/>
      <c r="T146" s="4"/>
    </row>
    <row r="147" spans="4:20" x14ac:dyDescent="0.2">
      <c r="D147" s="17">
        <v>5059</v>
      </c>
      <c r="E147" s="18" t="s">
        <v>79</v>
      </c>
      <c r="F147" s="18" t="s">
        <v>105</v>
      </c>
      <c r="G147" s="18" t="s">
        <v>61</v>
      </c>
      <c r="H147" s="23"/>
      <c r="I147" s="76"/>
      <c r="J147" s="76"/>
      <c r="K147" s="76"/>
      <c r="L147" s="76"/>
      <c r="M147" s="76"/>
      <c r="N147" s="19">
        <v>0.96</v>
      </c>
      <c r="O147" s="76">
        <f t="shared" si="35"/>
        <v>5.7767369242779081</v>
      </c>
      <c r="P147" s="76">
        <f t="shared" si="34"/>
        <v>0.12</v>
      </c>
      <c r="Q147" s="4"/>
      <c r="T147" s="4"/>
    </row>
    <row r="148" spans="4:20" x14ac:dyDescent="0.2">
      <c r="D148" s="17">
        <v>5069</v>
      </c>
      <c r="E148" s="18" t="s">
        <v>79</v>
      </c>
      <c r="F148" s="18" t="s">
        <v>84</v>
      </c>
      <c r="G148" s="18" t="s">
        <v>61</v>
      </c>
      <c r="H148" s="23"/>
      <c r="I148" s="76"/>
      <c r="J148" s="76"/>
      <c r="K148" s="76"/>
      <c r="L148" s="76"/>
      <c r="M148" s="76"/>
      <c r="N148" s="19">
        <v>7.61</v>
      </c>
      <c r="O148" s="76">
        <f t="shared" si="35"/>
        <v>57.689305230288845</v>
      </c>
      <c r="P148" s="76">
        <f t="shared" si="34"/>
        <v>0.95</v>
      </c>
      <c r="Q148" s="4"/>
      <c r="T148" s="4"/>
    </row>
    <row r="149" spans="4:20" x14ac:dyDescent="0.2">
      <c r="D149" s="17">
        <v>5074</v>
      </c>
      <c r="E149" s="18" t="s">
        <v>79</v>
      </c>
      <c r="F149" s="18" t="s">
        <v>400</v>
      </c>
      <c r="G149" s="18" t="s">
        <v>61</v>
      </c>
      <c r="H149" s="23"/>
      <c r="I149" s="76"/>
      <c r="J149" s="76"/>
      <c r="K149" s="76"/>
      <c r="L149" s="76"/>
      <c r="M149" s="76"/>
      <c r="N149" s="19">
        <v>1.73</v>
      </c>
      <c r="O149" s="76">
        <f t="shared" si="35"/>
        <v>11.787665886026543</v>
      </c>
      <c r="P149" s="76">
        <f t="shared" si="34"/>
        <v>0.33</v>
      </c>
      <c r="Q149" s="4"/>
      <c r="T149" s="4"/>
    </row>
    <row r="150" spans="4:20" x14ac:dyDescent="0.2">
      <c r="D150" s="17">
        <v>5077</v>
      </c>
      <c r="E150" s="18" t="s">
        <v>79</v>
      </c>
      <c r="F150" s="18" t="s">
        <v>85</v>
      </c>
      <c r="G150" s="18" t="s">
        <v>61</v>
      </c>
      <c r="H150" s="23"/>
      <c r="I150" s="76"/>
      <c r="J150" s="76"/>
      <c r="K150" s="76"/>
      <c r="L150" s="76"/>
      <c r="M150" s="76"/>
      <c r="N150" s="19">
        <v>1.08</v>
      </c>
      <c r="O150" s="76">
        <f t="shared" si="35"/>
        <v>6.713505074160814</v>
      </c>
      <c r="P150" s="76">
        <f t="shared" si="34"/>
        <v>0.19</v>
      </c>
      <c r="Q150" s="4"/>
      <c r="T150" s="4"/>
    </row>
    <row r="151" spans="4:20" x14ac:dyDescent="0.2">
      <c r="D151" s="17">
        <v>5080</v>
      </c>
      <c r="E151" s="18" t="s">
        <v>79</v>
      </c>
      <c r="F151" s="18" t="s">
        <v>401</v>
      </c>
      <c r="G151" s="18" t="s">
        <v>61</v>
      </c>
      <c r="H151" s="23"/>
      <c r="I151" s="76"/>
      <c r="J151" s="76"/>
      <c r="K151" s="76"/>
      <c r="L151" s="76"/>
      <c r="M151" s="76"/>
      <c r="N151" s="19">
        <v>1.05</v>
      </c>
      <c r="O151" s="76">
        <f t="shared" si="35"/>
        <v>6.4793130366900868</v>
      </c>
      <c r="P151" s="76">
        <f t="shared" si="34"/>
        <v>0.17</v>
      </c>
      <c r="Q151" s="4"/>
      <c r="T151" s="4"/>
    </row>
    <row r="152" spans="4:20" x14ac:dyDescent="0.2">
      <c r="D152" s="17">
        <v>5081</v>
      </c>
      <c r="E152" s="18" t="s">
        <v>79</v>
      </c>
      <c r="F152" s="18" t="s">
        <v>89</v>
      </c>
      <c r="G152" s="18" t="s">
        <v>61</v>
      </c>
      <c r="H152" s="23"/>
      <c r="I152" s="76"/>
      <c r="J152" s="76"/>
      <c r="K152" s="76"/>
      <c r="L152" s="76"/>
      <c r="M152" s="76"/>
      <c r="N152" s="19">
        <v>1.57</v>
      </c>
      <c r="O152" s="76">
        <f t="shared" si="35"/>
        <v>10.538641686182672</v>
      </c>
      <c r="P152" s="76">
        <f t="shared" si="34"/>
        <v>0.28999999999999998</v>
      </c>
      <c r="Q152" s="4"/>
      <c r="T152" s="4"/>
    </row>
    <row r="153" spans="4:20" x14ac:dyDescent="0.2">
      <c r="D153" s="17">
        <v>5082</v>
      </c>
      <c r="E153" s="18" t="s">
        <v>79</v>
      </c>
      <c r="F153" s="18" t="s">
        <v>101</v>
      </c>
      <c r="G153" s="18" t="s">
        <v>61</v>
      </c>
      <c r="H153" s="23"/>
      <c r="I153" s="76"/>
      <c r="J153" s="76"/>
      <c r="K153" s="76"/>
      <c r="L153" s="76"/>
      <c r="M153" s="76"/>
      <c r="N153" s="19">
        <v>1.44</v>
      </c>
      <c r="O153" s="76">
        <f t="shared" si="35"/>
        <v>9.5238095238095255</v>
      </c>
      <c r="P153" s="76">
        <f t="shared" si="34"/>
        <v>0.27</v>
      </c>
      <c r="Q153" s="4"/>
      <c r="T153" s="4"/>
    </row>
    <row r="154" spans="4:20" x14ac:dyDescent="0.2">
      <c r="D154" s="17">
        <v>5091</v>
      </c>
      <c r="E154" s="18" t="s">
        <v>79</v>
      </c>
      <c r="F154" s="18" t="s">
        <v>99</v>
      </c>
      <c r="G154" s="18" t="s">
        <v>61</v>
      </c>
      <c r="H154" s="23"/>
      <c r="I154" s="76"/>
      <c r="J154" s="76"/>
      <c r="K154" s="76"/>
      <c r="L154" s="76"/>
      <c r="M154" s="76"/>
      <c r="N154" s="19">
        <v>4.09</v>
      </c>
      <c r="O154" s="76">
        <f t="shared" si="35"/>
        <v>30.210772833723652</v>
      </c>
      <c r="P154" s="76">
        <f t="shared" si="34"/>
        <v>0.83</v>
      </c>
      <c r="Q154" s="4"/>
      <c r="T154" s="4"/>
    </row>
    <row r="155" spans="4:20" x14ac:dyDescent="0.2">
      <c r="D155" s="17">
        <v>6089</v>
      </c>
      <c r="E155" s="18" t="s">
        <v>107</v>
      </c>
      <c r="F155" s="18" t="s">
        <v>402</v>
      </c>
      <c r="G155" s="18" t="s">
        <v>61</v>
      </c>
      <c r="H155" s="23"/>
      <c r="I155" s="76"/>
      <c r="J155" s="76"/>
      <c r="K155" s="76"/>
      <c r="L155" s="76"/>
      <c r="M155" s="76"/>
      <c r="N155" s="19">
        <v>3.56</v>
      </c>
      <c r="O155" s="76">
        <f t="shared" si="35"/>
        <v>26.07338017174083</v>
      </c>
      <c r="P155" s="76">
        <f t="shared" si="34"/>
        <v>0.77</v>
      </c>
      <c r="Q155" s="4"/>
      <c r="T155" s="4"/>
    </row>
    <row r="156" spans="4:20" x14ac:dyDescent="0.2">
      <c r="D156" s="17">
        <v>6092</v>
      </c>
      <c r="E156" s="18" t="s">
        <v>107</v>
      </c>
      <c r="F156" s="18" t="s">
        <v>112</v>
      </c>
      <c r="G156" s="18" t="s">
        <v>61</v>
      </c>
      <c r="H156" s="23"/>
      <c r="I156" s="76"/>
      <c r="J156" s="76"/>
      <c r="K156" s="76"/>
      <c r="L156" s="76"/>
      <c r="M156" s="76"/>
      <c r="N156" s="19">
        <v>4.04</v>
      </c>
      <c r="O156" s="76">
        <f t="shared" si="35"/>
        <v>29.820452771272446</v>
      </c>
      <c r="P156" s="76">
        <f t="shared" si="34"/>
        <v>0.82</v>
      </c>
      <c r="Q156" s="4"/>
      <c r="T156" s="4"/>
    </row>
    <row r="157" spans="4:20" x14ac:dyDescent="0.2">
      <c r="D157" s="17">
        <v>6099</v>
      </c>
      <c r="E157" s="18" t="s">
        <v>107</v>
      </c>
      <c r="F157" s="18" t="s">
        <v>114</v>
      </c>
      <c r="G157" s="18" t="s">
        <v>61</v>
      </c>
      <c r="H157" s="23"/>
      <c r="I157" s="76"/>
      <c r="J157" s="76"/>
      <c r="K157" s="76"/>
      <c r="L157" s="76"/>
      <c r="M157" s="76"/>
      <c r="N157" s="19">
        <v>2.2200000000000002</v>
      </c>
      <c r="O157" s="76">
        <f t="shared" si="35"/>
        <v>15.612802498048401</v>
      </c>
      <c r="P157" s="76">
        <f t="shared" si="34"/>
        <v>0.48</v>
      </c>
      <c r="Q157" s="4"/>
      <c r="T157" s="4"/>
    </row>
    <row r="158" spans="4:20" x14ac:dyDescent="0.2">
      <c r="D158" s="17">
        <v>7016</v>
      </c>
      <c r="E158" s="18" t="s">
        <v>115</v>
      </c>
      <c r="F158" s="18" t="s">
        <v>118</v>
      </c>
      <c r="G158" s="18" t="s">
        <v>61</v>
      </c>
      <c r="H158" s="23"/>
      <c r="I158" s="76"/>
      <c r="J158" s="76"/>
      <c r="K158" s="76"/>
      <c r="L158" s="76"/>
      <c r="M158" s="76"/>
      <c r="N158" s="19">
        <v>3.29</v>
      </c>
      <c r="O158" s="76">
        <f t="shared" si="35"/>
        <v>23.965651834504296</v>
      </c>
      <c r="P158" s="76">
        <f t="shared" si="34"/>
        <v>0.7</v>
      </c>
      <c r="Q158" s="4"/>
      <c r="T158" s="4"/>
    </row>
    <row r="159" spans="4:20" x14ac:dyDescent="0.2">
      <c r="D159" s="17">
        <v>7024</v>
      </c>
      <c r="E159" s="18" t="s">
        <v>115</v>
      </c>
      <c r="F159" s="18" t="s">
        <v>119</v>
      </c>
      <c r="G159" s="18" t="s">
        <v>61</v>
      </c>
      <c r="H159" s="23"/>
      <c r="I159" s="76"/>
      <c r="J159" s="76"/>
      <c r="K159" s="76"/>
      <c r="L159" s="76"/>
      <c r="M159" s="76"/>
      <c r="N159" s="19">
        <v>4.5599999999999996</v>
      </c>
      <c r="O159" s="76">
        <f t="shared" si="35"/>
        <v>33.879781420765028</v>
      </c>
      <c r="P159" s="76">
        <f t="shared" si="34"/>
        <v>0.87</v>
      </c>
      <c r="Q159" s="4"/>
      <c r="T159" s="4"/>
    </row>
    <row r="160" spans="4:20" x14ac:dyDescent="0.2">
      <c r="D160" s="17">
        <v>7055</v>
      </c>
      <c r="E160" s="18" t="s">
        <v>115</v>
      </c>
      <c r="F160" s="18" t="s">
        <v>123</v>
      </c>
      <c r="G160" s="18" t="s">
        <v>61</v>
      </c>
      <c r="H160" s="23"/>
      <c r="I160" s="76"/>
      <c r="J160" s="76"/>
      <c r="K160" s="76"/>
      <c r="L160" s="76"/>
      <c r="M160" s="76"/>
      <c r="N160" s="19">
        <v>1.66</v>
      </c>
      <c r="O160" s="76">
        <f t="shared" si="35"/>
        <v>11.24121779859485</v>
      </c>
      <c r="P160" s="76">
        <f t="shared" si="34"/>
        <v>0.32</v>
      </c>
      <c r="Q160" s="4"/>
      <c r="T160" s="4"/>
    </row>
    <row r="161" spans="4:20" x14ac:dyDescent="0.2">
      <c r="D161" s="17">
        <v>7066</v>
      </c>
      <c r="E161" s="18" t="s">
        <v>115</v>
      </c>
      <c r="F161" s="18" t="s">
        <v>115</v>
      </c>
      <c r="G161" s="18" t="s">
        <v>61</v>
      </c>
      <c r="H161" s="23"/>
      <c r="I161" s="76"/>
      <c r="J161" s="76"/>
      <c r="K161" s="76"/>
      <c r="L161" s="76"/>
      <c r="M161" s="76"/>
      <c r="N161" s="19">
        <v>2.5299999999999998</v>
      </c>
      <c r="O161" s="76">
        <f t="shared" si="35"/>
        <v>18.032786885245901</v>
      </c>
      <c r="P161" s="76">
        <f t="shared" si="34"/>
        <v>0.54</v>
      </c>
      <c r="Q161" s="4"/>
      <c r="T161" s="4"/>
    </row>
    <row r="162" spans="4:20" x14ac:dyDescent="0.2">
      <c r="D162" s="17">
        <v>7089</v>
      </c>
      <c r="E162" s="18" t="s">
        <v>115</v>
      </c>
      <c r="F162" s="18" t="s">
        <v>121</v>
      </c>
      <c r="G162" s="18" t="s">
        <v>61</v>
      </c>
      <c r="H162" s="23"/>
      <c r="I162" s="76"/>
      <c r="J162" s="76"/>
      <c r="K162" s="76"/>
      <c r="L162" s="76"/>
      <c r="M162" s="76"/>
      <c r="N162" s="19">
        <v>4.62</v>
      </c>
      <c r="O162" s="76">
        <f t="shared" si="35"/>
        <v>34.348165495706489</v>
      </c>
      <c r="P162" s="76">
        <f t="shared" si="34"/>
        <v>0.88</v>
      </c>
      <c r="Q162" s="4"/>
      <c r="T162" s="4"/>
    </row>
    <row r="163" spans="4:20" x14ac:dyDescent="0.2">
      <c r="D163" s="17">
        <v>7091</v>
      </c>
      <c r="E163" s="18" t="s">
        <v>115</v>
      </c>
      <c r="F163" s="18" t="s">
        <v>122</v>
      </c>
      <c r="G163" s="18" t="s">
        <v>61</v>
      </c>
      <c r="H163" s="23"/>
      <c r="I163" s="76"/>
      <c r="J163" s="76"/>
      <c r="K163" s="76"/>
      <c r="L163" s="76"/>
      <c r="M163" s="76"/>
      <c r="N163" s="19">
        <v>2.27</v>
      </c>
      <c r="O163" s="76">
        <f t="shared" si="35"/>
        <v>16.003122560499609</v>
      </c>
      <c r="P163" s="76">
        <f t="shared" si="34"/>
        <v>0.5</v>
      </c>
      <c r="Q163" s="4"/>
      <c r="T163" s="4"/>
    </row>
    <row r="164" spans="4:20" x14ac:dyDescent="0.2">
      <c r="D164" s="17">
        <v>7110</v>
      </c>
      <c r="E164" s="18" t="s">
        <v>115</v>
      </c>
      <c r="F164" s="18" t="s">
        <v>403</v>
      </c>
      <c r="G164" s="18" t="s">
        <v>61</v>
      </c>
      <c r="H164" s="23"/>
      <c r="I164" s="76"/>
      <c r="J164" s="76"/>
      <c r="K164" s="76"/>
      <c r="L164" s="76"/>
      <c r="M164" s="76"/>
      <c r="N164" s="19">
        <v>2.89</v>
      </c>
      <c r="O164" s="76">
        <f t="shared" si="35"/>
        <v>20.843091334894616</v>
      </c>
      <c r="P164" s="76">
        <f t="shared" si="34"/>
        <v>0.62</v>
      </c>
      <c r="Q164" s="4"/>
      <c r="T164" s="4"/>
    </row>
    <row r="165" spans="4:20" x14ac:dyDescent="0.2">
      <c r="D165" s="17">
        <v>8025</v>
      </c>
      <c r="E165" s="18" t="s">
        <v>124</v>
      </c>
      <c r="F165" s="18" t="s">
        <v>126</v>
      </c>
      <c r="G165" s="18" t="s">
        <v>126</v>
      </c>
      <c r="H165" s="23"/>
      <c r="I165" s="76"/>
      <c r="J165" s="76"/>
      <c r="K165" s="76"/>
      <c r="L165" s="76"/>
      <c r="M165" s="76"/>
      <c r="N165" s="19">
        <v>1.87</v>
      </c>
      <c r="O165" s="76">
        <f t="shared" si="35"/>
        <v>12.880562060889931</v>
      </c>
      <c r="P165" s="76">
        <f t="shared" si="34"/>
        <v>0.4</v>
      </c>
      <c r="Q165" s="4"/>
      <c r="T165" s="4"/>
    </row>
    <row r="166" spans="4:20" x14ac:dyDescent="0.2">
      <c r="D166" s="17">
        <v>8026</v>
      </c>
      <c r="E166" s="18" t="s">
        <v>124</v>
      </c>
      <c r="F166" s="18" t="s">
        <v>129</v>
      </c>
      <c r="G166" s="18" t="s">
        <v>61</v>
      </c>
      <c r="H166" s="23"/>
      <c r="I166" s="76"/>
      <c r="J166" s="76"/>
      <c r="K166" s="76"/>
      <c r="L166" s="76"/>
      <c r="M166" s="76"/>
      <c r="N166" s="19">
        <v>4.9400000000000004</v>
      </c>
      <c r="O166" s="76">
        <f t="shared" si="35"/>
        <v>36.846213895394229</v>
      </c>
      <c r="P166" s="76">
        <f t="shared" si="34"/>
        <v>0.9</v>
      </c>
      <c r="Q166" s="4"/>
    </row>
    <row r="167" spans="4:20" x14ac:dyDescent="0.2">
      <c r="D167" s="17">
        <v>8036</v>
      </c>
      <c r="E167" s="18" t="s">
        <v>124</v>
      </c>
      <c r="F167" s="18" t="s">
        <v>138</v>
      </c>
      <c r="G167" s="18" t="s">
        <v>61</v>
      </c>
      <c r="H167" s="23"/>
      <c r="I167" s="76"/>
      <c r="J167" s="76"/>
      <c r="K167" s="76"/>
      <c r="L167" s="76"/>
      <c r="M167" s="76"/>
      <c r="N167" s="19">
        <v>6.89</v>
      </c>
      <c r="O167" s="76">
        <f t="shared" si="35"/>
        <v>52.068696330991415</v>
      </c>
      <c r="P167" s="76">
        <f t="shared" ref="P167:P195" si="36">+IF(N167&lt;&gt;"",_xlfn.PERCENTRANK.EXC(N$135:N$244,N167,2),"")</f>
        <v>0.93</v>
      </c>
      <c r="Q167" s="4"/>
    </row>
    <row r="168" spans="4:20" x14ac:dyDescent="0.2">
      <c r="D168" s="17">
        <v>8037</v>
      </c>
      <c r="E168" s="18" t="s">
        <v>124</v>
      </c>
      <c r="F168" s="18" t="s">
        <v>130</v>
      </c>
      <c r="G168" s="18" t="s">
        <v>61</v>
      </c>
      <c r="H168" s="23"/>
      <c r="I168" s="76"/>
      <c r="J168" s="76"/>
      <c r="K168" s="76"/>
      <c r="L168" s="76"/>
      <c r="M168" s="76"/>
      <c r="N168" s="19">
        <v>0.27</v>
      </c>
      <c r="O168" s="76">
        <f t="shared" si="35"/>
        <v>0.39032006245121015</v>
      </c>
      <c r="P168" s="76">
        <f t="shared" si="36"/>
        <v>0.03</v>
      </c>
      <c r="Q168" s="4"/>
    </row>
    <row r="169" spans="4:20" x14ac:dyDescent="0.2">
      <c r="D169" s="17">
        <v>8042</v>
      </c>
      <c r="E169" s="18" t="s">
        <v>124</v>
      </c>
      <c r="F169" s="18" t="s">
        <v>139</v>
      </c>
      <c r="G169" s="18" t="s">
        <v>61</v>
      </c>
      <c r="H169" s="23"/>
      <c r="I169" s="16"/>
      <c r="J169" s="16"/>
      <c r="K169" s="16"/>
      <c r="L169" s="16"/>
      <c r="M169" s="16"/>
      <c r="N169" s="19">
        <v>0.74</v>
      </c>
      <c r="O169" s="76">
        <f t="shared" si="35"/>
        <v>4.059328649492584</v>
      </c>
      <c r="P169" s="76">
        <f t="shared" si="36"/>
        <v>0.08</v>
      </c>
    </row>
    <row r="170" spans="4:20" x14ac:dyDescent="0.2">
      <c r="D170" s="17">
        <v>8068</v>
      </c>
      <c r="E170" s="18" t="s">
        <v>124</v>
      </c>
      <c r="F170" s="18" t="s">
        <v>133</v>
      </c>
      <c r="G170" s="18" t="s">
        <v>61</v>
      </c>
      <c r="H170" s="23"/>
      <c r="I170" s="16"/>
      <c r="J170" s="16"/>
      <c r="K170" s="16"/>
      <c r="L170" s="16"/>
      <c r="M170" s="16"/>
      <c r="N170" s="19">
        <v>3.26</v>
      </c>
      <c r="O170" s="76">
        <f t="shared" si="35"/>
        <v>23.731459797033565</v>
      </c>
      <c r="P170" s="76">
        <f t="shared" si="36"/>
        <v>0.66</v>
      </c>
    </row>
    <row r="171" spans="4:20" x14ac:dyDescent="0.2">
      <c r="D171" s="17">
        <v>8072</v>
      </c>
      <c r="E171" s="18" t="s">
        <v>124</v>
      </c>
      <c r="F171" s="18" t="s">
        <v>135</v>
      </c>
      <c r="G171" s="18" t="s">
        <v>61</v>
      </c>
      <c r="H171" s="23"/>
      <c r="I171" s="16"/>
      <c r="J171" s="16"/>
      <c r="K171" s="16"/>
      <c r="L171" s="16"/>
      <c r="M171" s="16"/>
      <c r="N171" s="19">
        <v>0.99</v>
      </c>
      <c r="O171" s="76">
        <f t="shared" si="35"/>
        <v>6.0109289617486343</v>
      </c>
      <c r="P171" s="76">
        <f t="shared" si="36"/>
        <v>0.14000000000000001</v>
      </c>
    </row>
    <row r="172" spans="4:20" x14ac:dyDescent="0.2">
      <c r="D172" s="17">
        <v>9001</v>
      </c>
      <c r="E172" s="18" t="s">
        <v>404</v>
      </c>
      <c r="F172" s="18" t="s">
        <v>147</v>
      </c>
      <c r="G172" s="18" t="s">
        <v>61</v>
      </c>
      <c r="H172" s="23"/>
      <c r="I172" s="16"/>
      <c r="J172" s="16"/>
      <c r="K172" s="16"/>
      <c r="L172" s="16"/>
      <c r="M172" s="16"/>
      <c r="N172" s="19">
        <v>1.21</v>
      </c>
      <c r="O172" s="76">
        <f t="shared" si="35"/>
        <v>7.7283372365339584</v>
      </c>
      <c r="P172" s="76">
        <f t="shared" si="36"/>
        <v>0.22</v>
      </c>
    </row>
    <row r="173" spans="4:20" x14ac:dyDescent="0.2">
      <c r="D173" s="17">
        <v>9068</v>
      </c>
      <c r="E173" s="18" t="s">
        <v>404</v>
      </c>
      <c r="F173" s="18" t="s">
        <v>405</v>
      </c>
      <c r="G173" s="18" t="s">
        <v>61</v>
      </c>
      <c r="H173" s="23"/>
      <c r="I173" s="16"/>
      <c r="J173" s="16"/>
      <c r="K173" s="16"/>
      <c r="L173" s="16"/>
      <c r="M173" s="16"/>
      <c r="N173" s="19">
        <v>1.76</v>
      </c>
      <c r="O173" s="76">
        <f t="shared" si="35"/>
        <v>12.021857923497269</v>
      </c>
      <c r="P173" s="76">
        <f t="shared" si="36"/>
        <v>0.35</v>
      </c>
    </row>
    <row r="174" spans="4:20" x14ac:dyDescent="0.2">
      <c r="D174" s="17">
        <v>9081</v>
      </c>
      <c r="E174" s="18" t="s">
        <v>404</v>
      </c>
      <c r="F174" s="18" t="s">
        <v>145</v>
      </c>
      <c r="G174" s="18" t="s">
        <v>61</v>
      </c>
      <c r="H174" s="23"/>
      <c r="I174" s="16"/>
      <c r="J174" s="16"/>
      <c r="K174" s="16"/>
      <c r="L174" s="16"/>
      <c r="M174" s="16"/>
      <c r="N174" s="19">
        <v>0.94</v>
      </c>
      <c r="O174" s="76">
        <f t="shared" si="35"/>
        <v>5.6206088992974248</v>
      </c>
      <c r="P174" s="76">
        <f t="shared" si="36"/>
        <v>0.11</v>
      </c>
    </row>
    <row r="175" spans="4:20" x14ac:dyDescent="0.2">
      <c r="D175" s="17">
        <v>10010</v>
      </c>
      <c r="E175" s="18" t="s">
        <v>148</v>
      </c>
      <c r="F175" s="18" t="s">
        <v>154</v>
      </c>
      <c r="G175" s="18" t="s">
        <v>61</v>
      </c>
      <c r="H175" s="23"/>
      <c r="I175" s="16"/>
      <c r="J175" s="16"/>
      <c r="K175" s="16"/>
      <c r="L175" s="16"/>
      <c r="M175" s="16"/>
      <c r="N175" s="19">
        <v>3.65</v>
      </c>
      <c r="O175" s="76">
        <f t="shared" si="35"/>
        <v>26.775956284153008</v>
      </c>
      <c r="P175" s="76">
        <f t="shared" si="36"/>
        <v>0.79</v>
      </c>
    </row>
    <row r="176" spans="4:20" x14ac:dyDescent="0.2">
      <c r="D176" s="17">
        <v>10039</v>
      </c>
      <c r="E176" s="18" t="s">
        <v>148</v>
      </c>
      <c r="F176" s="18" t="s">
        <v>155</v>
      </c>
      <c r="G176" s="18" t="s">
        <v>61</v>
      </c>
      <c r="H176" s="23"/>
      <c r="I176" s="16"/>
      <c r="J176" s="16"/>
      <c r="K176" s="16"/>
      <c r="L176" s="16"/>
      <c r="M176" s="16"/>
      <c r="N176" s="19">
        <v>1.82</v>
      </c>
      <c r="O176" s="76">
        <f t="shared" si="35"/>
        <v>12.490241998438721</v>
      </c>
      <c r="P176" s="76">
        <f t="shared" si="36"/>
        <v>0.37</v>
      </c>
    </row>
    <row r="177" spans="4:16" x14ac:dyDescent="0.2">
      <c r="D177" s="17">
        <v>10048</v>
      </c>
      <c r="E177" s="18" t="s">
        <v>148</v>
      </c>
      <c r="F177" s="18" t="s">
        <v>151</v>
      </c>
      <c r="G177" s="18" t="s">
        <v>61</v>
      </c>
      <c r="H177" s="23"/>
      <c r="I177" s="16"/>
      <c r="J177" s="16"/>
      <c r="K177" s="16"/>
      <c r="L177" s="16"/>
      <c r="M177" s="16"/>
      <c r="N177" s="19">
        <v>3.35</v>
      </c>
      <c r="O177" s="76">
        <f t="shared" si="35"/>
        <v>24.434035909445747</v>
      </c>
      <c r="P177" s="76">
        <f t="shared" si="36"/>
        <v>0.74</v>
      </c>
    </row>
    <row r="178" spans="4:16" x14ac:dyDescent="0.2">
      <c r="D178" s="17">
        <v>10051</v>
      </c>
      <c r="E178" s="18" t="s">
        <v>148</v>
      </c>
      <c r="F178" s="18" t="s">
        <v>152</v>
      </c>
      <c r="G178" s="18" t="s">
        <v>61</v>
      </c>
      <c r="H178" s="23"/>
      <c r="I178" s="16"/>
      <c r="J178" s="16"/>
      <c r="K178" s="16"/>
      <c r="L178" s="16"/>
      <c r="M178" s="16"/>
      <c r="N178" s="19">
        <v>7.64</v>
      </c>
      <c r="O178" s="76">
        <f t="shared" si="35"/>
        <v>57.923497267759572</v>
      </c>
      <c r="P178" s="76">
        <f t="shared" si="36"/>
        <v>0.96</v>
      </c>
    </row>
    <row r="179" spans="4:16" x14ac:dyDescent="0.2">
      <c r="D179" s="17">
        <v>11007</v>
      </c>
      <c r="E179" s="18" t="s">
        <v>156</v>
      </c>
      <c r="F179" s="18" t="s">
        <v>157</v>
      </c>
      <c r="G179" s="18" t="s">
        <v>61</v>
      </c>
      <c r="H179" s="23"/>
      <c r="I179" s="16"/>
      <c r="J179" s="16"/>
      <c r="K179" s="16"/>
      <c r="L179" s="16"/>
      <c r="M179" s="16"/>
      <c r="N179" s="19">
        <v>2.44</v>
      </c>
      <c r="O179" s="76">
        <f t="shared" si="35"/>
        <v>17.330210772833723</v>
      </c>
      <c r="P179" s="76">
        <f t="shared" si="36"/>
        <v>0.51</v>
      </c>
    </row>
    <row r="180" spans="4:16" x14ac:dyDescent="0.2">
      <c r="D180" s="17">
        <v>12011</v>
      </c>
      <c r="E180" s="18" t="s">
        <v>158</v>
      </c>
      <c r="F180" s="18" t="s">
        <v>159</v>
      </c>
      <c r="G180" s="18" t="s">
        <v>61</v>
      </c>
      <c r="H180" s="23"/>
      <c r="I180" s="16"/>
      <c r="J180" s="16"/>
      <c r="K180" s="16"/>
      <c r="L180" s="16"/>
      <c r="M180" s="16"/>
      <c r="N180" s="19">
        <v>1.92</v>
      </c>
      <c r="O180" s="76">
        <f t="shared" si="35"/>
        <v>13.27088212334114</v>
      </c>
      <c r="P180" s="76">
        <f t="shared" si="36"/>
        <v>0.45</v>
      </c>
    </row>
    <row r="181" spans="4:16" x14ac:dyDescent="0.2">
      <c r="D181" s="17">
        <v>13004</v>
      </c>
      <c r="E181" s="18" t="s">
        <v>160</v>
      </c>
      <c r="F181" s="18" t="s">
        <v>406</v>
      </c>
      <c r="G181" s="18" t="s">
        <v>61</v>
      </c>
      <c r="H181" s="23"/>
      <c r="I181" s="16"/>
      <c r="J181" s="16"/>
      <c r="K181" s="16"/>
      <c r="L181" s="16"/>
      <c r="M181" s="16"/>
      <c r="N181" s="19">
        <v>13.03</v>
      </c>
      <c r="O181" s="76">
        <f t="shared" si="35"/>
        <v>99.999999999999986</v>
      </c>
      <c r="P181" s="76">
        <f t="shared" si="36"/>
        <v>0.98</v>
      </c>
    </row>
    <row r="182" spans="4:16" x14ac:dyDescent="0.2">
      <c r="D182" s="17">
        <v>13007</v>
      </c>
      <c r="E182" s="18" t="s">
        <v>160</v>
      </c>
      <c r="F182" s="18" t="s">
        <v>407</v>
      </c>
      <c r="G182" s="18" t="s">
        <v>61</v>
      </c>
      <c r="H182" s="23"/>
      <c r="I182" s="16"/>
      <c r="J182" s="16"/>
      <c r="K182" s="16"/>
      <c r="L182" s="16"/>
      <c r="M182" s="16"/>
      <c r="N182" s="19">
        <v>4.16</v>
      </c>
      <c r="O182" s="76">
        <f t="shared" si="35"/>
        <v>30.757220921155351</v>
      </c>
      <c r="P182" s="76">
        <f t="shared" si="36"/>
        <v>0.85</v>
      </c>
    </row>
    <row r="183" spans="4:16" x14ac:dyDescent="0.2">
      <c r="D183" s="17">
        <v>13016</v>
      </c>
      <c r="E183" s="18" t="s">
        <v>160</v>
      </c>
      <c r="F183" s="18" t="s">
        <v>199</v>
      </c>
      <c r="G183" s="18" t="s">
        <v>61</v>
      </c>
      <c r="H183" s="23"/>
      <c r="I183" s="16"/>
      <c r="J183" s="16"/>
      <c r="K183" s="16"/>
      <c r="L183" s="16"/>
      <c r="M183" s="16"/>
      <c r="N183" s="19">
        <v>2.63</v>
      </c>
      <c r="O183" s="76">
        <f>+IF(N183&lt;&gt;"",(N183-N$126)*100/(N$127-N$126),"")</f>
        <v>18.81342701014832</v>
      </c>
      <c r="P183" s="76">
        <f t="shared" si="36"/>
        <v>0.57999999999999996</v>
      </c>
    </row>
    <row r="184" spans="4:16" x14ac:dyDescent="0.2">
      <c r="D184" s="17">
        <v>13022</v>
      </c>
      <c r="E184" s="18" t="s">
        <v>160</v>
      </c>
      <c r="F184" s="18" t="s">
        <v>209</v>
      </c>
      <c r="G184" s="18" t="s">
        <v>61</v>
      </c>
      <c r="H184" s="23"/>
      <c r="I184" s="16"/>
      <c r="J184" s="16"/>
      <c r="K184" s="16"/>
      <c r="L184" s="16"/>
      <c r="M184" s="16"/>
      <c r="N184" s="19">
        <v>2.57</v>
      </c>
      <c r="O184" s="76">
        <f t="shared" si="35"/>
        <v>18.34504293520687</v>
      </c>
      <c r="P184" s="76">
        <f t="shared" si="36"/>
        <v>0.56000000000000005</v>
      </c>
    </row>
    <row r="185" spans="4:16" x14ac:dyDescent="0.2">
      <c r="D185" s="17">
        <v>13029</v>
      </c>
      <c r="E185" s="18" t="s">
        <v>160</v>
      </c>
      <c r="F185" s="18" t="s">
        <v>162</v>
      </c>
      <c r="G185" s="18" t="s">
        <v>162</v>
      </c>
      <c r="H185" s="23"/>
      <c r="I185" s="16"/>
      <c r="J185" s="16"/>
      <c r="K185" s="16"/>
      <c r="L185" s="16"/>
      <c r="M185" s="16"/>
      <c r="N185" s="19">
        <v>1.31</v>
      </c>
      <c r="O185" s="76">
        <f t="shared" si="35"/>
        <v>8.5089773614363793</v>
      </c>
      <c r="P185" s="76">
        <f t="shared" si="36"/>
        <v>0.25</v>
      </c>
    </row>
    <row r="186" spans="4:16" x14ac:dyDescent="0.2">
      <c r="D186" s="17">
        <v>13033</v>
      </c>
      <c r="E186" s="18" t="s">
        <v>160</v>
      </c>
      <c r="F186" s="18" t="s">
        <v>210</v>
      </c>
      <c r="G186" s="18" t="s">
        <v>61</v>
      </c>
      <c r="H186" s="23"/>
      <c r="I186" s="16"/>
      <c r="J186" s="16"/>
      <c r="K186" s="16"/>
      <c r="L186" s="16"/>
      <c r="M186" s="16"/>
      <c r="N186" s="19">
        <v>5.22</v>
      </c>
      <c r="O186" s="76">
        <f t="shared" si="35"/>
        <v>39.032006245121003</v>
      </c>
      <c r="P186" s="76">
        <f t="shared" si="36"/>
        <v>0.91</v>
      </c>
    </row>
    <row r="187" spans="4:16" x14ac:dyDescent="0.2">
      <c r="D187" s="17">
        <v>13038</v>
      </c>
      <c r="E187" s="18" t="s">
        <v>160</v>
      </c>
      <c r="F187" s="18" t="s">
        <v>200</v>
      </c>
      <c r="G187" s="18" t="s">
        <v>61</v>
      </c>
      <c r="H187" s="23"/>
      <c r="I187" s="16"/>
      <c r="J187" s="16"/>
      <c r="K187" s="16"/>
      <c r="L187" s="16"/>
      <c r="M187" s="16"/>
      <c r="N187" s="19">
        <v>3.74</v>
      </c>
      <c r="O187" s="76">
        <f t="shared" si="35"/>
        <v>27.478532396565186</v>
      </c>
      <c r="P187" s="76">
        <f t="shared" si="36"/>
        <v>0.8</v>
      </c>
    </row>
    <row r="188" spans="4:16" x14ac:dyDescent="0.2">
      <c r="D188" s="17">
        <v>13047</v>
      </c>
      <c r="E188" s="18" t="s">
        <v>160</v>
      </c>
      <c r="F188" s="18" t="s">
        <v>207</v>
      </c>
      <c r="G188" s="18" t="s">
        <v>61</v>
      </c>
      <c r="H188" s="23"/>
      <c r="I188" s="16"/>
      <c r="J188" s="16"/>
      <c r="K188" s="16"/>
      <c r="L188" s="16"/>
      <c r="M188" s="16"/>
      <c r="N188" s="19">
        <v>2.82</v>
      </c>
      <c r="O188" s="76">
        <f t="shared" si="35"/>
        <v>20.296643247462917</v>
      </c>
      <c r="P188" s="76">
        <f t="shared" si="36"/>
        <v>0.59</v>
      </c>
    </row>
    <row r="189" spans="4:16" x14ac:dyDescent="0.2">
      <c r="D189" s="17">
        <v>13051</v>
      </c>
      <c r="E189" s="18" t="s">
        <v>160</v>
      </c>
      <c r="F189" s="18" t="s">
        <v>196</v>
      </c>
      <c r="G189" s="18" t="s">
        <v>61</v>
      </c>
      <c r="H189" s="23"/>
      <c r="I189" s="16"/>
      <c r="J189" s="16"/>
      <c r="K189" s="16"/>
      <c r="L189" s="16"/>
      <c r="M189" s="16"/>
      <c r="N189" s="19">
        <v>0.22</v>
      </c>
      <c r="O189" s="76">
        <f>+IF(N189&lt;&gt;"",(N189-N$126)*100/(N$127-N$126),"")</f>
        <v>0</v>
      </c>
      <c r="P189" s="76">
        <f t="shared" si="36"/>
        <v>0.01</v>
      </c>
    </row>
    <row r="190" spans="4:16" x14ac:dyDescent="0.2">
      <c r="D190" s="17">
        <v>13059</v>
      </c>
      <c r="E190" s="18" t="s">
        <v>160</v>
      </c>
      <c r="F190" s="18" t="s">
        <v>197</v>
      </c>
      <c r="G190" s="18" t="s">
        <v>61</v>
      </c>
      <c r="H190" s="23"/>
      <c r="I190" s="16"/>
      <c r="J190" s="16"/>
      <c r="K190" s="16"/>
      <c r="L190" s="16"/>
      <c r="M190" s="16"/>
      <c r="N190" s="19">
        <v>1.93</v>
      </c>
      <c r="O190" s="76">
        <f t="shared" si="35"/>
        <v>13.348946135831383</v>
      </c>
      <c r="P190" s="76">
        <f t="shared" si="36"/>
        <v>0.46</v>
      </c>
    </row>
    <row r="191" spans="4:16" x14ac:dyDescent="0.2">
      <c r="D191" s="17">
        <v>13072</v>
      </c>
      <c r="E191" s="18" t="s">
        <v>160</v>
      </c>
      <c r="F191" s="18" t="s">
        <v>201</v>
      </c>
      <c r="G191" s="18" t="s">
        <v>61</v>
      </c>
      <c r="H191" s="23"/>
      <c r="I191" s="16"/>
      <c r="J191" s="16"/>
      <c r="K191" s="16"/>
      <c r="L191" s="16"/>
      <c r="M191" s="16"/>
      <c r="N191" s="19">
        <v>1.1200000000000001</v>
      </c>
      <c r="O191" s="76">
        <f t="shared" si="35"/>
        <v>7.0257611241217814</v>
      </c>
      <c r="P191" s="76">
        <f t="shared" si="36"/>
        <v>0.2</v>
      </c>
    </row>
    <row r="192" spans="4:16" x14ac:dyDescent="0.2">
      <c r="D192" s="17">
        <v>14039</v>
      </c>
      <c r="E192" s="18" t="s">
        <v>213</v>
      </c>
      <c r="F192" s="18" t="s">
        <v>214</v>
      </c>
      <c r="G192" s="18" t="s">
        <v>61</v>
      </c>
      <c r="H192" s="23"/>
      <c r="I192" s="16"/>
      <c r="J192" s="16"/>
      <c r="K192" s="16"/>
      <c r="L192" s="16"/>
      <c r="M192" s="16"/>
      <c r="N192" s="19">
        <v>2.88</v>
      </c>
      <c r="O192" s="76">
        <f t="shared" si="35"/>
        <v>20.765027322404368</v>
      </c>
      <c r="P192" s="76">
        <f t="shared" si="36"/>
        <v>0.61</v>
      </c>
    </row>
    <row r="193" spans="4:20" x14ac:dyDescent="0.2">
      <c r="D193" s="17">
        <v>15002</v>
      </c>
      <c r="E193" s="18" t="s">
        <v>215</v>
      </c>
      <c r="F193" s="18" t="s">
        <v>216</v>
      </c>
      <c r="G193" s="18" t="s">
        <v>61</v>
      </c>
      <c r="H193" s="23"/>
      <c r="I193" s="16"/>
      <c r="J193" s="16"/>
      <c r="K193" s="16"/>
      <c r="L193" s="16"/>
      <c r="M193" s="16"/>
      <c r="N193" s="19">
        <v>3.26</v>
      </c>
      <c r="O193" s="76">
        <f t="shared" si="35"/>
        <v>23.731459797033565</v>
      </c>
      <c r="P193" s="76">
        <f t="shared" si="36"/>
        <v>0.66</v>
      </c>
    </row>
    <row r="194" spans="4:20" x14ac:dyDescent="0.2">
      <c r="D194" s="17">
        <v>16006</v>
      </c>
      <c r="E194" s="18" t="s">
        <v>217</v>
      </c>
      <c r="F194" s="18" t="s">
        <v>408</v>
      </c>
      <c r="G194" s="18" t="s">
        <v>61</v>
      </c>
      <c r="H194" s="23"/>
      <c r="I194" s="16"/>
      <c r="J194" s="16"/>
      <c r="K194" s="16"/>
      <c r="L194" s="16"/>
      <c r="M194" s="16"/>
      <c r="N194" s="19">
        <v>2.5099999999999998</v>
      </c>
      <c r="O194" s="76">
        <f t="shared" si="35"/>
        <v>17.876658860265419</v>
      </c>
      <c r="P194" s="76">
        <f t="shared" si="36"/>
        <v>0.53</v>
      </c>
    </row>
    <row r="195" spans="4:20" x14ac:dyDescent="0.2">
      <c r="D195" s="17">
        <v>16035</v>
      </c>
      <c r="E195" s="18" t="s">
        <v>217</v>
      </c>
      <c r="F195" s="18" t="s">
        <v>223</v>
      </c>
      <c r="G195" s="18" t="s">
        <v>61</v>
      </c>
      <c r="H195" s="23"/>
      <c r="I195" s="16"/>
      <c r="J195" s="16"/>
      <c r="K195" s="16"/>
      <c r="L195" s="16"/>
      <c r="M195" s="16"/>
      <c r="N195" s="19">
        <v>3.28</v>
      </c>
      <c r="O195" s="76">
        <f t="shared" si="35"/>
        <v>23.887587822014048</v>
      </c>
      <c r="P195" s="76">
        <f t="shared" si="36"/>
        <v>0.69</v>
      </c>
    </row>
    <row r="199" spans="4:20" x14ac:dyDescent="0.2">
      <c r="D199" s="5" t="s">
        <v>45</v>
      </c>
      <c r="E199" s="30" t="s">
        <v>47</v>
      </c>
      <c r="F199" s="5" t="s">
        <v>48</v>
      </c>
      <c r="G199" s="5" t="s">
        <v>49</v>
      </c>
      <c r="H199" s="44"/>
      <c r="M199" s="7"/>
      <c r="N199" s="4"/>
      <c r="P199" s="7"/>
      <c r="Q199" s="4"/>
      <c r="S199" s="7"/>
      <c r="T199" s="4"/>
    </row>
    <row r="200" spans="4:20" x14ac:dyDescent="0.2">
      <c r="D200" s="80" t="s">
        <v>59</v>
      </c>
      <c r="E200" s="23" t="s">
        <v>61</v>
      </c>
      <c r="F200" s="80" t="s">
        <v>62</v>
      </c>
      <c r="G200" s="97">
        <v>1001</v>
      </c>
      <c r="H200" s="23">
        <v>1.94</v>
      </c>
      <c r="I200" s="113">
        <f t="shared" ref="I200:I234" si="37">+IF(H200&lt;&gt;"",(H200-H$126)*100/(H$127-H$126),"")</f>
        <v>30.2</v>
      </c>
      <c r="J200" s="16">
        <f t="shared" ref="J200:J234" si="38">+IF(H200&lt;&gt;"",_xlfn.PERCENTRANK.EXC(H$200:H$234,H200,2),"")</f>
        <v>0.16</v>
      </c>
      <c r="M200" s="7"/>
      <c r="N200" s="4"/>
      <c r="P200" s="7"/>
      <c r="Q200" s="4"/>
      <c r="S200" s="7"/>
      <c r="T200" s="4"/>
    </row>
    <row r="201" spans="4:20" x14ac:dyDescent="0.2">
      <c r="D201" s="80" t="s">
        <v>64</v>
      </c>
      <c r="E201" s="23" t="s">
        <v>61</v>
      </c>
      <c r="F201" s="80" t="s">
        <v>64</v>
      </c>
      <c r="G201" s="97">
        <v>2101</v>
      </c>
      <c r="H201" s="23">
        <v>3.34</v>
      </c>
      <c r="I201" s="113">
        <f t="shared" si="37"/>
        <v>58.199999999999989</v>
      </c>
      <c r="J201" s="16">
        <f t="shared" si="38"/>
        <v>0.55000000000000004</v>
      </c>
      <c r="M201" s="7"/>
      <c r="N201" s="4"/>
      <c r="P201" s="7"/>
      <c r="Q201" s="4"/>
      <c r="S201" s="7"/>
      <c r="T201" s="4"/>
    </row>
    <row r="202" spans="4:20" x14ac:dyDescent="0.2">
      <c r="D202" s="80" t="s">
        <v>64</v>
      </c>
      <c r="E202" s="23" t="s">
        <v>61</v>
      </c>
      <c r="F202" s="80" t="s">
        <v>66</v>
      </c>
      <c r="G202" s="97">
        <v>2201</v>
      </c>
      <c r="H202" s="23">
        <v>2.11</v>
      </c>
      <c r="I202" s="113">
        <f t="shared" si="37"/>
        <v>33.6</v>
      </c>
      <c r="J202" s="16">
        <f t="shared" si="38"/>
        <v>0.22</v>
      </c>
      <c r="M202" s="7"/>
      <c r="N202" s="4"/>
      <c r="P202" s="7"/>
      <c r="Q202" s="4"/>
      <c r="S202" s="7"/>
      <c r="T202" s="4"/>
    </row>
    <row r="203" spans="4:20" x14ac:dyDescent="0.2">
      <c r="D203" s="80" t="s">
        <v>67</v>
      </c>
      <c r="E203" s="23" t="s">
        <v>61</v>
      </c>
      <c r="F203" s="80" t="s">
        <v>69</v>
      </c>
      <c r="G203" s="97">
        <v>3001</v>
      </c>
      <c r="H203" s="23">
        <v>2.36</v>
      </c>
      <c r="I203" s="113">
        <f t="shared" si="37"/>
        <v>38.6</v>
      </c>
      <c r="J203" s="16">
        <f t="shared" si="38"/>
        <v>0.27</v>
      </c>
      <c r="M203" s="7"/>
      <c r="N203" s="4"/>
      <c r="P203" s="7"/>
      <c r="Q203" s="4"/>
      <c r="S203" s="7"/>
      <c r="T203" s="4"/>
    </row>
    <row r="204" spans="4:20" x14ac:dyDescent="0.2">
      <c r="D204" s="80" t="s">
        <v>67</v>
      </c>
      <c r="E204" s="23" t="s">
        <v>61</v>
      </c>
      <c r="F204" s="81" t="s">
        <v>72</v>
      </c>
      <c r="G204" s="97">
        <v>3301</v>
      </c>
      <c r="H204" s="23">
        <v>0.79</v>
      </c>
      <c r="I204" s="113">
        <f t="shared" si="37"/>
        <v>7.2000000000000011</v>
      </c>
      <c r="J204" s="16">
        <f t="shared" si="38"/>
        <v>0.05</v>
      </c>
      <c r="M204" s="7"/>
      <c r="N204" s="4"/>
      <c r="P204" s="7"/>
      <c r="Q204" s="4"/>
      <c r="S204" s="7"/>
      <c r="T204" s="4"/>
    </row>
    <row r="205" spans="4:20" x14ac:dyDescent="0.2">
      <c r="D205" s="80" t="s">
        <v>73</v>
      </c>
      <c r="E205" s="23" t="s">
        <v>61</v>
      </c>
      <c r="F205" s="80" t="s">
        <v>75</v>
      </c>
      <c r="G205" s="97">
        <v>4001</v>
      </c>
      <c r="H205" s="23">
        <v>2.4700000000000002</v>
      </c>
      <c r="I205" s="113">
        <f t="shared" si="37"/>
        <v>40.799999999999997</v>
      </c>
      <c r="J205" s="16">
        <f t="shared" si="38"/>
        <v>0.3</v>
      </c>
      <c r="M205" s="7"/>
      <c r="N205" s="4"/>
      <c r="P205" s="7"/>
      <c r="Q205" s="4"/>
      <c r="S205" s="7"/>
      <c r="T205" s="4"/>
    </row>
    <row r="206" spans="4:20" x14ac:dyDescent="0.2">
      <c r="D206" s="80" t="s">
        <v>73</v>
      </c>
      <c r="E206" s="23" t="s">
        <v>61</v>
      </c>
      <c r="F206" s="80" t="s">
        <v>78</v>
      </c>
      <c r="G206" s="97">
        <v>4301</v>
      </c>
      <c r="H206" s="23">
        <v>0.43</v>
      </c>
      <c r="I206" s="113">
        <f t="shared" si="37"/>
        <v>0</v>
      </c>
      <c r="J206" s="16">
        <f t="shared" si="38"/>
        <v>0.02</v>
      </c>
      <c r="M206" s="7"/>
      <c r="N206" s="4"/>
      <c r="P206" s="7"/>
      <c r="Q206" s="4"/>
      <c r="S206" s="7"/>
      <c r="T206" s="4"/>
    </row>
    <row r="207" spans="4:20" x14ac:dyDescent="0.2">
      <c r="D207" s="80" t="s">
        <v>79</v>
      </c>
      <c r="E207" s="23" t="s">
        <v>80</v>
      </c>
      <c r="F207" s="80" t="s">
        <v>80</v>
      </c>
      <c r="G207" s="97">
        <v>5001</v>
      </c>
      <c r="H207" s="23">
        <v>4.1100000000000003</v>
      </c>
      <c r="I207" s="113">
        <f t="shared" si="37"/>
        <v>73.599999999999994</v>
      </c>
      <c r="J207" s="16">
        <f t="shared" si="38"/>
        <v>0.8</v>
      </c>
      <c r="M207" s="7"/>
      <c r="N207" s="4"/>
      <c r="P207" s="7"/>
      <c r="Q207" s="4"/>
      <c r="S207" s="7"/>
      <c r="T207" s="4"/>
    </row>
    <row r="208" spans="4:20" x14ac:dyDescent="0.2">
      <c r="D208" s="80" t="s">
        <v>79</v>
      </c>
      <c r="E208" s="23" t="s">
        <v>61</v>
      </c>
      <c r="F208" s="81" t="s">
        <v>88</v>
      </c>
      <c r="G208" s="97">
        <v>5301</v>
      </c>
      <c r="H208" s="23">
        <v>1.84</v>
      </c>
      <c r="I208" s="113">
        <f t="shared" si="37"/>
        <v>28.2</v>
      </c>
      <c r="J208" s="16">
        <f t="shared" si="38"/>
        <v>0.13</v>
      </c>
      <c r="M208" s="7"/>
      <c r="N208" s="4"/>
      <c r="P208" s="7"/>
      <c r="Q208" s="4"/>
      <c r="S208" s="7"/>
      <c r="T208" s="4"/>
    </row>
    <row r="209" spans="4:20" x14ac:dyDescent="0.2">
      <c r="D209" s="80" t="s">
        <v>79</v>
      </c>
      <c r="E209" s="23" t="s">
        <v>61</v>
      </c>
      <c r="F209" s="81" t="s">
        <v>91</v>
      </c>
      <c r="G209" s="97">
        <v>5501</v>
      </c>
      <c r="H209" s="23">
        <v>2.9</v>
      </c>
      <c r="I209" s="113">
        <f t="shared" si="37"/>
        <v>49.399999999999991</v>
      </c>
      <c r="J209" s="16">
        <f t="shared" si="38"/>
        <v>0.47</v>
      </c>
      <c r="M209" s="7"/>
      <c r="N209" s="4"/>
      <c r="P209" s="7"/>
      <c r="Q209" s="4"/>
      <c r="S209" s="7"/>
      <c r="T209" s="4"/>
    </row>
    <row r="210" spans="4:20" x14ac:dyDescent="0.2">
      <c r="D210" s="80" t="s">
        <v>79</v>
      </c>
      <c r="E210" s="23" t="s">
        <v>61</v>
      </c>
      <c r="F210" s="80" t="s">
        <v>97</v>
      </c>
      <c r="G210" s="97">
        <v>5601</v>
      </c>
      <c r="H210" s="23">
        <v>2.67</v>
      </c>
      <c r="I210" s="113">
        <f t="shared" si="37"/>
        <v>44.8</v>
      </c>
      <c r="J210" s="16">
        <f t="shared" si="38"/>
        <v>0.38</v>
      </c>
      <c r="M210" s="7"/>
      <c r="N210" s="4"/>
      <c r="P210" s="7"/>
      <c r="Q210" s="4"/>
      <c r="S210" s="7"/>
      <c r="T210" s="4"/>
    </row>
    <row r="211" spans="4:20" x14ac:dyDescent="0.2">
      <c r="D211" s="80" t="s">
        <v>79</v>
      </c>
      <c r="E211" s="23" t="s">
        <v>61</v>
      </c>
      <c r="F211" s="81" t="s">
        <v>101</v>
      </c>
      <c r="G211" s="97">
        <v>5701</v>
      </c>
      <c r="H211" s="23">
        <v>1.49</v>
      </c>
      <c r="I211" s="113">
        <f t="shared" si="37"/>
        <v>21.2</v>
      </c>
      <c r="J211" s="16">
        <f t="shared" si="38"/>
        <v>0.08</v>
      </c>
      <c r="M211" s="7"/>
      <c r="N211" s="4"/>
      <c r="P211" s="7"/>
      <c r="Q211" s="4"/>
      <c r="S211" s="7"/>
      <c r="T211" s="4"/>
    </row>
    <row r="212" spans="4:20" x14ac:dyDescent="0.2">
      <c r="D212" s="80" t="s">
        <v>107</v>
      </c>
      <c r="E212" s="23" t="s">
        <v>61</v>
      </c>
      <c r="F212" s="80" t="s">
        <v>109</v>
      </c>
      <c r="G212" s="97">
        <v>6001</v>
      </c>
      <c r="H212" s="23">
        <v>4.45</v>
      </c>
      <c r="I212" s="113">
        <f t="shared" si="37"/>
        <v>80.400000000000006</v>
      </c>
      <c r="J212" s="16">
        <f t="shared" si="38"/>
        <v>0.88</v>
      </c>
      <c r="M212" s="7"/>
      <c r="N212" s="4"/>
      <c r="P212" s="7"/>
      <c r="Q212" s="4"/>
      <c r="S212" s="7"/>
      <c r="T212" s="4"/>
    </row>
    <row r="213" spans="4:20" x14ac:dyDescent="0.2">
      <c r="D213" s="80" t="s">
        <v>107</v>
      </c>
      <c r="E213" s="23" t="s">
        <v>61</v>
      </c>
      <c r="F213" s="81" t="s">
        <v>112</v>
      </c>
      <c r="G213" s="97">
        <v>6115</v>
      </c>
      <c r="H213" s="23">
        <v>1.67</v>
      </c>
      <c r="I213" s="113">
        <f t="shared" si="37"/>
        <v>24.8</v>
      </c>
      <c r="J213" s="16">
        <f t="shared" si="38"/>
        <v>0.11</v>
      </c>
      <c r="M213" s="7"/>
      <c r="N213" s="4"/>
      <c r="P213" s="7"/>
      <c r="Q213" s="4"/>
      <c r="S213" s="7"/>
      <c r="T213" s="4"/>
    </row>
    <row r="214" spans="4:20" x14ac:dyDescent="0.2">
      <c r="D214" s="80" t="s">
        <v>107</v>
      </c>
      <c r="E214" s="23" t="s">
        <v>61</v>
      </c>
      <c r="F214" s="81" t="s">
        <v>114</v>
      </c>
      <c r="G214" s="97">
        <v>6301</v>
      </c>
      <c r="H214" s="23">
        <v>2.5299999999999998</v>
      </c>
      <c r="I214" s="113">
        <f t="shared" si="37"/>
        <v>41.999999999999993</v>
      </c>
      <c r="J214" s="16">
        <f t="shared" si="38"/>
        <v>0.33</v>
      </c>
      <c r="M214" s="7"/>
      <c r="N214" s="4"/>
      <c r="P214" s="7"/>
      <c r="Q214" s="4"/>
      <c r="S214" s="7"/>
      <c r="T214" s="4"/>
    </row>
    <row r="215" spans="4:20" x14ac:dyDescent="0.2">
      <c r="D215" s="80" t="s">
        <v>115</v>
      </c>
      <c r="E215" s="23" t="s">
        <v>61</v>
      </c>
      <c r="F215" s="80" t="s">
        <v>117</v>
      </c>
      <c r="G215" s="97">
        <v>7001</v>
      </c>
      <c r="H215" s="23">
        <v>3.49</v>
      </c>
      <c r="I215" s="113">
        <f t="shared" si="37"/>
        <v>61.2</v>
      </c>
      <c r="J215" s="16">
        <f t="shared" si="38"/>
        <v>0.57999999999999996</v>
      </c>
      <c r="M215" s="7"/>
      <c r="N215" s="4"/>
      <c r="P215" s="7"/>
      <c r="Q215" s="4"/>
      <c r="S215" s="7"/>
      <c r="T215" s="4"/>
    </row>
    <row r="216" spans="4:20" x14ac:dyDescent="0.2">
      <c r="D216" s="80" t="s">
        <v>115</v>
      </c>
      <c r="E216" s="23" t="s">
        <v>61</v>
      </c>
      <c r="F216" s="81" t="s">
        <v>118</v>
      </c>
      <c r="G216" s="97">
        <v>7102</v>
      </c>
      <c r="H216" s="23">
        <v>2.7</v>
      </c>
      <c r="I216" s="113">
        <f t="shared" si="37"/>
        <v>45.4</v>
      </c>
      <c r="J216" s="16">
        <f t="shared" si="38"/>
        <v>0.41</v>
      </c>
      <c r="M216" s="7"/>
      <c r="N216" s="4"/>
      <c r="P216" s="7"/>
      <c r="Q216" s="4"/>
      <c r="S216" s="7"/>
      <c r="T216" s="4"/>
    </row>
    <row r="217" spans="4:20" x14ac:dyDescent="0.2">
      <c r="D217" s="80" t="s">
        <v>115</v>
      </c>
      <c r="E217" s="23" t="s">
        <v>61</v>
      </c>
      <c r="F217" s="80" t="s">
        <v>120</v>
      </c>
      <c r="G217" s="97">
        <v>7301</v>
      </c>
      <c r="H217" s="23">
        <v>2.72</v>
      </c>
      <c r="I217" s="113">
        <f t="shared" si="37"/>
        <v>45.8</v>
      </c>
      <c r="J217" s="16">
        <f t="shared" si="38"/>
        <v>0.44</v>
      </c>
      <c r="M217" s="7"/>
      <c r="N217" s="4"/>
      <c r="P217" s="7"/>
      <c r="Q217" s="4"/>
      <c r="S217" s="7"/>
      <c r="T217" s="4"/>
    </row>
    <row r="218" spans="4:20" x14ac:dyDescent="0.2">
      <c r="D218" s="80" t="s">
        <v>115</v>
      </c>
      <c r="E218" s="23" t="s">
        <v>61</v>
      </c>
      <c r="F218" s="81" t="s">
        <v>123</v>
      </c>
      <c r="G218" s="97">
        <v>7401</v>
      </c>
      <c r="H218" s="23">
        <v>1.95</v>
      </c>
      <c r="I218" s="113">
        <f t="shared" si="37"/>
        <v>30.4</v>
      </c>
      <c r="J218" s="16">
        <f t="shared" si="38"/>
        <v>0.19</v>
      </c>
      <c r="M218" s="7"/>
      <c r="N218" s="4"/>
      <c r="P218" s="7"/>
      <c r="Q218" s="4"/>
      <c r="S218" s="7"/>
      <c r="T218" s="4"/>
    </row>
    <row r="219" spans="4:20" x14ac:dyDescent="0.2">
      <c r="D219" s="80" t="s">
        <v>124</v>
      </c>
      <c r="E219" s="23" t="s">
        <v>126</v>
      </c>
      <c r="F219" s="80" t="s">
        <v>126</v>
      </c>
      <c r="G219" s="97">
        <v>8001</v>
      </c>
      <c r="H219" s="23">
        <v>3.64</v>
      </c>
      <c r="I219" s="113">
        <f t="shared" si="37"/>
        <v>64.2</v>
      </c>
      <c r="J219" s="16">
        <f t="shared" si="38"/>
        <v>0.63</v>
      </c>
      <c r="M219" s="7"/>
      <c r="N219" s="4"/>
      <c r="P219" s="7"/>
      <c r="Q219" s="4"/>
      <c r="S219" s="7"/>
      <c r="T219" s="4"/>
    </row>
    <row r="220" spans="4:20" x14ac:dyDescent="0.2">
      <c r="D220" s="80" t="s">
        <v>124</v>
      </c>
      <c r="E220" s="23" t="s">
        <v>61</v>
      </c>
      <c r="F220" s="80" t="s">
        <v>137</v>
      </c>
      <c r="G220" s="97">
        <v>8301</v>
      </c>
      <c r="H220" s="23">
        <v>3.98</v>
      </c>
      <c r="I220" s="113">
        <f t="shared" si="37"/>
        <v>71</v>
      </c>
      <c r="J220" s="16">
        <f t="shared" si="38"/>
        <v>0.72</v>
      </c>
      <c r="M220" s="7"/>
      <c r="N220" s="4"/>
      <c r="P220" s="7"/>
      <c r="Q220" s="4"/>
      <c r="S220" s="7"/>
      <c r="T220" s="4"/>
    </row>
    <row r="221" spans="4:20" x14ac:dyDescent="0.2">
      <c r="D221" s="80" t="s">
        <v>140</v>
      </c>
      <c r="E221" s="23" t="s">
        <v>61</v>
      </c>
      <c r="F221" s="80" t="s">
        <v>142</v>
      </c>
      <c r="G221" s="97">
        <v>9001</v>
      </c>
      <c r="H221" s="23">
        <v>3.5</v>
      </c>
      <c r="I221" s="113">
        <f t="shared" si="37"/>
        <v>61.4</v>
      </c>
      <c r="J221" s="16">
        <f t="shared" si="38"/>
        <v>0.61</v>
      </c>
      <c r="M221" s="7"/>
      <c r="N221" s="4"/>
      <c r="P221" s="7"/>
      <c r="Q221" s="4"/>
      <c r="S221" s="7"/>
      <c r="T221" s="4"/>
    </row>
    <row r="222" spans="4:20" x14ac:dyDescent="0.2">
      <c r="D222" s="80" t="s">
        <v>140</v>
      </c>
      <c r="E222" s="23" t="s">
        <v>61</v>
      </c>
      <c r="F222" s="81" t="s">
        <v>145</v>
      </c>
      <c r="G222" s="97">
        <v>9120</v>
      </c>
      <c r="H222" s="23">
        <v>5.43</v>
      </c>
      <c r="I222" s="113">
        <f t="shared" si="37"/>
        <v>100</v>
      </c>
      <c r="J222" s="16">
        <f t="shared" si="38"/>
        <v>0.97</v>
      </c>
      <c r="M222" s="7"/>
      <c r="N222" s="4"/>
      <c r="P222" s="7"/>
      <c r="Q222" s="4"/>
      <c r="S222" s="7"/>
      <c r="T222" s="4"/>
    </row>
    <row r="223" spans="4:20" x14ac:dyDescent="0.2">
      <c r="D223" s="80" t="s">
        <v>140</v>
      </c>
      <c r="E223" s="23" t="s">
        <v>61</v>
      </c>
      <c r="F223" s="81" t="s">
        <v>147</v>
      </c>
      <c r="G223" s="97">
        <v>9201</v>
      </c>
      <c r="H223" s="23">
        <v>2.62</v>
      </c>
      <c r="I223" s="113">
        <f t="shared" si="37"/>
        <v>43.8</v>
      </c>
      <c r="J223" s="16">
        <f t="shared" si="38"/>
        <v>0.36</v>
      </c>
      <c r="M223" s="7"/>
      <c r="N223" s="4"/>
      <c r="P223" s="7"/>
      <c r="Q223" s="4"/>
      <c r="S223" s="7"/>
      <c r="T223" s="4"/>
    </row>
    <row r="224" spans="4:20" x14ac:dyDescent="0.2">
      <c r="D224" s="80" t="s">
        <v>148</v>
      </c>
      <c r="E224" s="23" t="s">
        <v>61</v>
      </c>
      <c r="F224" s="80" t="s">
        <v>150</v>
      </c>
      <c r="G224" s="97">
        <v>10001</v>
      </c>
      <c r="H224" s="23">
        <v>4.0199999999999996</v>
      </c>
      <c r="I224" s="113">
        <f t="shared" si="37"/>
        <v>71.799999999999983</v>
      </c>
      <c r="J224" s="16">
        <f t="shared" si="38"/>
        <v>0.77</v>
      </c>
      <c r="M224" s="7"/>
      <c r="N224" s="4"/>
      <c r="P224" s="7"/>
      <c r="Q224" s="4"/>
      <c r="S224" s="7"/>
      <c r="T224" s="4"/>
    </row>
    <row r="225" spans="4:20" x14ac:dyDescent="0.2">
      <c r="D225" s="80" t="s">
        <v>148</v>
      </c>
      <c r="E225" s="23" t="s">
        <v>61</v>
      </c>
      <c r="F225" s="81" t="s">
        <v>154</v>
      </c>
      <c r="G225" s="97">
        <v>10201</v>
      </c>
      <c r="H225" s="23">
        <v>4.83</v>
      </c>
      <c r="I225" s="113">
        <f t="shared" si="37"/>
        <v>88.000000000000014</v>
      </c>
      <c r="J225" s="16">
        <f t="shared" si="38"/>
        <v>0.91</v>
      </c>
      <c r="M225" s="7"/>
      <c r="N225" s="4"/>
      <c r="P225" s="7"/>
      <c r="Q225" s="4"/>
      <c r="S225" s="7"/>
      <c r="T225" s="4"/>
    </row>
    <row r="226" spans="4:20" x14ac:dyDescent="0.2">
      <c r="D226" s="80" t="s">
        <v>148</v>
      </c>
      <c r="E226" s="23" t="s">
        <v>61</v>
      </c>
      <c r="F226" s="80" t="s">
        <v>155</v>
      </c>
      <c r="G226" s="97">
        <v>10301</v>
      </c>
      <c r="H226" s="23">
        <v>3.99</v>
      </c>
      <c r="I226" s="113">
        <f t="shared" si="37"/>
        <v>71.2</v>
      </c>
      <c r="J226" s="16">
        <f t="shared" si="38"/>
        <v>0.75</v>
      </c>
      <c r="M226" s="7"/>
      <c r="N226" s="4"/>
      <c r="P226" s="7"/>
      <c r="Q226" s="4"/>
      <c r="S226" s="7"/>
      <c r="T226" s="4"/>
    </row>
    <row r="227" spans="4:20" x14ac:dyDescent="0.2">
      <c r="D227" s="80" t="s">
        <v>156</v>
      </c>
      <c r="E227" s="23" t="s">
        <v>61</v>
      </c>
      <c r="F227" s="81" t="s">
        <v>157</v>
      </c>
      <c r="G227" s="97">
        <v>11101</v>
      </c>
      <c r="H227" s="23">
        <v>5.17</v>
      </c>
      <c r="I227" s="113">
        <f t="shared" si="37"/>
        <v>94.8</v>
      </c>
      <c r="J227" s="16">
        <f t="shared" si="38"/>
        <v>0.94</v>
      </c>
      <c r="M227" s="7"/>
      <c r="N227" s="4"/>
      <c r="P227" s="7"/>
      <c r="Q227" s="4"/>
      <c r="S227" s="7"/>
      <c r="T227" s="4"/>
    </row>
    <row r="228" spans="4:20" x14ac:dyDescent="0.2">
      <c r="D228" s="80" t="s">
        <v>158</v>
      </c>
      <c r="E228" s="23" t="s">
        <v>61</v>
      </c>
      <c r="F228" s="80" t="s">
        <v>159</v>
      </c>
      <c r="G228" s="97">
        <v>12101</v>
      </c>
      <c r="H228" s="23">
        <v>4.24</v>
      </c>
      <c r="I228" s="113">
        <f t="shared" si="37"/>
        <v>76.2</v>
      </c>
      <c r="J228" s="16">
        <f t="shared" si="38"/>
        <v>0.86</v>
      </c>
      <c r="M228" s="7"/>
      <c r="N228" s="4"/>
      <c r="P228" s="7"/>
      <c r="Q228" s="4"/>
      <c r="S228" s="7"/>
      <c r="T228" s="4"/>
    </row>
    <row r="229" spans="4:20" x14ac:dyDescent="0.2">
      <c r="D229" s="80" t="s">
        <v>160</v>
      </c>
      <c r="E229" s="23" t="s">
        <v>162</v>
      </c>
      <c r="F229" s="80" t="s">
        <v>162</v>
      </c>
      <c r="G229" s="97">
        <v>13001</v>
      </c>
      <c r="H229" s="23">
        <v>3.81</v>
      </c>
      <c r="I229" s="113">
        <f t="shared" si="37"/>
        <v>67.599999999999994</v>
      </c>
      <c r="J229" s="16">
        <f t="shared" si="38"/>
        <v>0.66</v>
      </c>
      <c r="M229" s="7"/>
      <c r="N229" s="4"/>
      <c r="P229" s="7"/>
      <c r="Q229" s="4"/>
      <c r="S229" s="7"/>
      <c r="T229" s="4"/>
    </row>
    <row r="230" spans="4:20" x14ac:dyDescent="0.2">
      <c r="D230" s="80" t="s">
        <v>160</v>
      </c>
      <c r="E230" s="23" t="s">
        <v>61</v>
      </c>
      <c r="F230" s="80" t="s">
        <v>207</v>
      </c>
      <c r="G230" s="97">
        <v>13501</v>
      </c>
      <c r="H230" s="23">
        <v>2.17</v>
      </c>
      <c r="I230" s="113">
        <f t="shared" si="37"/>
        <v>34.799999999999997</v>
      </c>
      <c r="J230" s="16">
        <f t="shared" si="38"/>
        <v>0.25</v>
      </c>
      <c r="M230" s="7"/>
      <c r="N230" s="4"/>
      <c r="P230" s="7"/>
      <c r="Q230" s="4"/>
      <c r="S230" s="7"/>
      <c r="T230" s="4"/>
    </row>
    <row r="231" spans="4:20" x14ac:dyDescent="0.2">
      <c r="D231" s="80" t="s">
        <v>213</v>
      </c>
      <c r="E231" s="23" t="s">
        <v>61</v>
      </c>
      <c r="F231" s="80" t="s">
        <v>214</v>
      </c>
      <c r="G231" s="97">
        <v>14101</v>
      </c>
      <c r="H231" s="23">
        <v>2.97</v>
      </c>
      <c r="I231" s="113">
        <f t="shared" si="37"/>
        <v>50.8</v>
      </c>
      <c r="J231" s="16">
        <f t="shared" si="38"/>
        <v>0.5</v>
      </c>
      <c r="M231" s="7"/>
      <c r="N231" s="4"/>
      <c r="P231" s="7"/>
      <c r="Q231" s="4"/>
      <c r="S231" s="7"/>
      <c r="T231" s="4"/>
    </row>
    <row r="232" spans="4:20" x14ac:dyDescent="0.2">
      <c r="D232" s="80" t="s">
        <v>215</v>
      </c>
      <c r="E232" s="23" t="s">
        <v>61</v>
      </c>
      <c r="F232" s="80" t="s">
        <v>216</v>
      </c>
      <c r="G232" s="97">
        <v>15101</v>
      </c>
      <c r="H232" s="23">
        <v>3.25</v>
      </c>
      <c r="I232" s="113">
        <f t="shared" si="37"/>
        <v>56.4</v>
      </c>
      <c r="J232" s="16">
        <f t="shared" si="38"/>
        <v>0.52</v>
      </c>
      <c r="M232" s="7"/>
      <c r="N232" s="4"/>
      <c r="P232" s="7"/>
      <c r="Q232" s="4"/>
      <c r="S232" s="7"/>
      <c r="T232" s="4"/>
    </row>
    <row r="233" spans="4:20" x14ac:dyDescent="0.2">
      <c r="D233" s="80" t="s">
        <v>217</v>
      </c>
      <c r="E233" s="23" t="s">
        <v>61</v>
      </c>
      <c r="F233" s="80" t="s">
        <v>219</v>
      </c>
      <c r="G233" s="97">
        <v>16101</v>
      </c>
      <c r="H233" s="23">
        <v>3.94</v>
      </c>
      <c r="I233" s="113">
        <f t="shared" si="37"/>
        <v>70.2</v>
      </c>
      <c r="J233" s="16">
        <f t="shared" si="38"/>
        <v>0.69</v>
      </c>
      <c r="M233" s="7"/>
      <c r="N233" s="4"/>
      <c r="P233" s="7"/>
      <c r="Q233" s="4"/>
      <c r="S233" s="7"/>
      <c r="T233" s="4"/>
    </row>
    <row r="234" spans="4:20" x14ac:dyDescent="0.2">
      <c r="D234" s="80" t="s">
        <v>217</v>
      </c>
      <c r="E234" s="23" t="s">
        <v>61</v>
      </c>
      <c r="F234" s="81" t="s">
        <v>223</v>
      </c>
      <c r="G234" s="97">
        <v>16301</v>
      </c>
      <c r="H234" s="23">
        <v>4.17</v>
      </c>
      <c r="I234" s="113">
        <f t="shared" si="37"/>
        <v>74.8</v>
      </c>
      <c r="J234" s="16">
        <f t="shared" si="38"/>
        <v>0.83</v>
      </c>
      <c r="M234" s="7"/>
      <c r="N234" s="4"/>
      <c r="P234" s="7"/>
      <c r="Q234" s="4"/>
      <c r="S234" s="7"/>
      <c r="T234" s="4"/>
    </row>
  </sheetData>
  <mergeCells count="34">
    <mergeCell ref="Y4:AA4"/>
    <mergeCell ref="H5:J5"/>
    <mergeCell ref="K5:M5"/>
    <mergeCell ref="N5:P5"/>
    <mergeCell ref="Q5:S5"/>
    <mergeCell ref="T5:V5"/>
    <mergeCell ref="W5:X5"/>
    <mergeCell ref="Y5:AA5"/>
    <mergeCell ref="H4:J4"/>
    <mergeCell ref="K4:M4"/>
    <mergeCell ref="N4:P4"/>
    <mergeCell ref="Q4:S4"/>
    <mergeCell ref="T4:V4"/>
    <mergeCell ref="W4:X4"/>
    <mergeCell ref="Y2:AA2"/>
    <mergeCell ref="H3:J3"/>
    <mergeCell ref="K3:M3"/>
    <mergeCell ref="N3:P3"/>
    <mergeCell ref="Q3:S3"/>
    <mergeCell ref="T3:V3"/>
    <mergeCell ref="W3:X3"/>
    <mergeCell ref="Y3:AA3"/>
    <mergeCell ref="H2:J2"/>
    <mergeCell ref="K2:M2"/>
    <mergeCell ref="N2:P2"/>
    <mergeCell ref="Q2:S2"/>
    <mergeCell ref="T2:V2"/>
    <mergeCell ref="W2:X2"/>
    <mergeCell ref="B1:F1"/>
    <mergeCell ref="Y1:AA1"/>
    <mergeCell ref="H1:J1"/>
    <mergeCell ref="K1:S1"/>
    <mergeCell ref="T1:V1"/>
    <mergeCell ref="W1:X1"/>
  </mergeCells>
  <conditionalFormatting sqref="R125:S125">
    <cfRule type="containsText" dxfId="269" priority="119" operator="containsText" text="Alta">
      <formula>NOT(ISERROR(SEARCH("Alta",R125)))</formula>
    </cfRule>
    <cfRule type="containsText" dxfId="268" priority="120" operator="containsText" text="Media">
      <formula>NOT(ISERROR(SEARCH("Media",R125)))</formula>
    </cfRule>
    <cfRule type="containsText" dxfId="267" priority="121" operator="containsText" text="Baja">
      <formula>NOT(ISERROR(SEARCH("Baja",R125)))</formula>
    </cfRule>
    <cfRule type="containsText" dxfId="266" priority="122" operator="containsText" text="Nula">
      <formula>NOT(ISERROR(SEARCH("Nula",R125)))</formula>
    </cfRule>
  </conditionalFormatting>
  <conditionalFormatting sqref="I126:I132">
    <cfRule type="containsText" dxfId="265" priority="115" operator="containsText" text="Alta">
      <formula>NOT(ISERROR(SEARCH("Alta",I126)))</formula>
    </cfRule>
    <cfRule type="containsText" dxfId="264" priority="116" operator="containsText" text="Media">
      <formula>NOT(ISERROR(SEARCH("Media",I126)))</formula>
    </cfRule>
    <cfRule type="containsText" dxfId="263" priority="117" operator="containsText" text="Baja">
      <formula>NOT(ISERROR(SEARCH("Baja",I126)))</formula>
    </cfRule>
    <cfRule type="containsText" dxfId="262" priority="118" operator="containsText" text="Nula">
      <formula>NOT(ISERROR(SEARCH("Nula",I126)))</formula>
    </cfRule>
  </conditionalFormatting>
  <conditionalFormatting sqref="O126:O132">
    <cfRule type="containsText" dxfId="261" priority="87" operator="containsText" text="Alta">
      <formula>NOT(ISERROR(SEARCH("Alta",O126)))</formula>
    </cfRule>
    <cfRule type="containsText" dxfId="260" priority="88" operator="containsText" text="Media">
      <formula>NOT(ISERROR(SEARCH("Media",O126)))</formula>
    </cfRule>
    <cfRule type="containsText" dxfId="259" priority="89" operator="containsText" text="Baja">
      <formula>NOT(ISERROR(SEARCH("Baja",O126)))</formula>
    </cfRule>
    <cfRule type="containsText" dxfId="258" priority="90" operator="containsText" text="Nula">
      <formula>NOT(ISERROR(SEARCH("Nula",O126)))</formula>
    </cfRule>
  </conditionalFormatting>
  <conditionalFormatting sqref="P126:P131">
    <cfRule type="cellIs" dxfId="257" priority="91" operator="between">
      <formula>0.75</formula>
      <formula>1</formula>
    </cfRule>
    <cfRule type="cellIs" dxfId="256" priority="92" operator="between">
      <formula>0.5</formula>
      <formula>0.75</formula>
    </cfRule>
    <cfRule type="cellIs" dxfId="255" priority="93" operator="between">
      <formula>0.25</formula>
      <formula>0.5</formula>
    </cfRule>
    <cfRule type="cellIs" dxfId="254" priority="94" operator="between">
      <formula>0</formula>
      <formula>0.25</formula>
    </cfRule>
  </conditionalFormatting>
  <conditionalFormatting sqref="S126:S131 S8:S124">
    <cfRule type="cellIs" dxfId="253" priority="83" operator="between">
      <formula>0.75</formula>
      <formula>1</formula>
    </cfRule>
    <cfRule type="cellIs" dxfId="252" priority="84" operator="between">
      <formula>0.5</formula>
      <formula>0.75</formula>
    </cfRule>
    <cfRule type="cellIs" dxfId="251" priority="85" operator="between">
      <formula>0.25</formula>
      <formula>0.5</formula>
    </cfRule>
    <cfRule type="cellIs" dxfId="250" priority="86" operator="between">
      <formula>0</formula>
      <formula>0.25</formula>
    </cfRule>
  </conditionalFormatting>
  <conditionalFormatting sqref="R126:R132 R8:R124">
    <cfRule type="containsText" dxfId="249" priority="79" operator="containsText" text="Alta">
      <formula>NOT(ISERROR(SEARCH("Alta",R8)))</formula>
    </cfRule>
    <cfRule type="containsText" dxfId="248" priority="80" operator="containsText" text="Media">
      <formula>NOT(ISERROR(SEARCH("Media",R8)))</formula>
    </cfRule>
    <cfRule type="containsText" dxfId="247" priority="81" operator="containsText" text="Baja">
      <formula>NOT(ISERROR(SEARCH("Baja",R8)))</formula>
    </cfRule>
    <cfRule type="containsText" dxfId="246" priority="82" operator="containsText" text="Nula">
      <formula>NOT(ISERROR(SEARCH("Nula",R8)))</formula>
    </cfRule>
  </conditionalFormatting>
  <conditionalFormatting sqref="V8:V124">
    <cfRule type="cellIs" dxfId="245" priority="71" operator="between">
      <formula>0.75</formula>
      <formula>1</formula>
    </cfRule>
    <cfRule type="cellIs" dxfId="244" priority="72" operator="between">
      <formula>0.5</formula>
      <formula>0.75</formula>
    </cfRule>
    <cfRule type="cellIs" dxfId="243" priority="73" operator="between">
      <formula>0.25</formula>
      <formula>0.5</formula>
    </cfRule>
    <cfRule type="cellIs" dxfId="242" priority="74" operator="between">
      <formula>0</formula>
      <formula>0.25</formula>
    </cfRule>
  </conditionalFormatting>
  <conditionalFormatting sqref="U8:U124">
    <cfRule type="containsText" dxfId="241" priority="67" operator="containsText" text="Alta">
      <formula>NOT(ISERROR(SEARCH("Alta",U8)))</formula>
    </cfRule>
    <cfRule type="containsText" dxfId="240" priority="68" operator="containsText" text="Media">
      <formula>NOT(ISERROR(SEARCH("Media",U8)))</formula>
    </cfRule>
    <cfRule type="containsText" dxfId="239" priority="69" operator="containsText" text="Baja">
      <formula>NOT(ISERROR(SEARCH("Baja",U8)))</formula>
    </cfRule>
    <cfRule type="containsText" dxfId="238" priority="70" operator="containsText" text="Nula">
      <formula>NOT(ISERROR(SEARCH("Nula",U8)))</formula>
    </cfRule>
  </conditionalFormatting>
  <conditionalFormatting sqref="V126:V131">
    <cfRule type="cellIs" dxfId="237" priority="63" operator="between">
      <formula>0.75</formula>
      <formula>1</formula>
    </cfRule>
    <cfRule type="cellIs" dxfId="236" priority="64" operator="between">
      <formula>0.5</formula>
      <formula>0.75</formula>
    </cfRule>
    <cfRule type="cellIs" dxfId="235" priority="65" operator="between">
      <formula>0.25</formula>
      <formula>0.5</formula>
    </cfRule>
    <cfRule type="cellIs" dxfId="234" priority="66" operator="between">
      <formula>0</formula>
      <formula>0.25</formula>
    </cfRule>
  </conditionalFormatting>
  <conditionalFormatting sqref="U126:U132">
    <cfRule type="containsText" dxfId="233" priority="59" operator="containsText" text="Alta">
      <formula>NOT(ISERROR(SEARCH("Alta",U126)))</formula>
    </cfRule>
    <cfRule type="containsText" dxfId="232" priority="60" operator="containsText" text="Media">
      <formula>NOT(ISERROR(SEARCH("Media",U126)))</formula>
    </cfRule>
    <cfRule type="containsText" dxfId="231" priority="61" operator="containsText" text="Baja">
      <formula>NOT(ISERROR(SEARCH("Baja",U126)))</formula>
    </cfRule>
    <cfRule type="containsText" dxfId="230" priority="62" operator="containsText" text="Nula">
      <formula>NOT(ISERROR(SEARCH("Nula",U126)))</formula>
    </cfRule>
  </conditionalFormatting>
  <conditionalFormatting sqref="X126:X132">
    <cfRule type="containsText" dxfId="229" priority="55" operator="containsText" text="Alta">
      <formula>NOT(ISERROR(SEARCH("Alta",X126)))</formula>
    </cfRule>
    <cfRule type="containsText" dxfId="228" priority="56" operator="containsText" text="Media">
      <formula>NOT(ISERROR(SEARCH("Media",X126)))</formula>
    </cfRule>
    <cfRule type="containsText" dxfId="227" priority="57" operator="containsText" text="Baja">
      <formula>NOT(ISERROR(SEARCH("Baja",X126)))</formula>
    </cfRule>
    <cfRule type="containsText" dxfId="226" priority="58" operator="containsText" text="Nula">
      <formula>NOT(ISERROR(SEARCH("Nula",X126)))</formula>
    </cfRule>
  </conditionalFormatting>
  <conditionalFormatting sqref="X8:X124">
    <cfRule type="containsText" dxfId="225" priority="53" operator="containsText" text="SI">
      <formula>NOT(ISERROR(SEARCH("SI",X8)))</formula>
    </cfRule>
    <cfRule type="containsText" dxfId="224" priority="54" operator="containsText" text="NO">
      <formula>NOT(ISERROR(SEARCH("NO",X8)))</formula>
    </cfRule>
  </conditionalFormatting>
  <conditionalFormatting sqref="Z125:AA125">
    <cfRule type="containsText" dxfId="223" priority="49" operator="containsText" text="Alta">
      <formula>NOT(ISERROR(SEARCH("Alta",Z125)))</formula>
    </cfRule>
    <cfRule type="containsText" dxfId="222" priority="50" operator="containsText" text="Media">
      <formula>NOT(ISERROR(SEARCH("Media",Z125)))</formula>
    </cfRule>
    <cfRule type="containsText" dxfId="221" priority="51" operator="containsText" text="Baja">
      <formula>NOT(ISERROR(SEARCH("Baja",Z125)))</formula>
    </cfRule>
    <cfRule type="containsText" dxfId="220" priority="52" operator="containsText" text="Nula">
      <formula>NOT(ISERROR(SEARCH("Nula",Z125)))</formula>
    </cfRule>
  </conditionalFormatting>
  <conditionalFormatting sqref="AA126:AA131 AA8:AA124">
    <cfRule type="cellIs" dxfId="219" priority="45" operator="between">
      <formula>0.75</formula>
      <formula>1</formula>
    </cfRule>
    <cfRule type="cellIs" dxfId="218" priority="46" operator="between">
      <formula>0.5</formula>
      <formula>0.75</formula>
    </cfRule>
    <cfRule type="cellIs" dxfId="217" priority="47" operator="between">
      <formula>0.25</formula>
      <formula>0.5</formula>
    </cfRule>
    <cfRule type="cellIs" dxfId="216" priority="48" operator="between">
      <formula>0</formula>
      <formula>0.25</formula>
    </cfRule>
  </conditionalFormatting>
  <conditionalFormatting sqref="Z126:Z132 Z8:Z124">
    <cfRule type="containsText" dxfId="215" priority="41" operator="containsText" text="Alta">
      <formula>NOT(ISERROR(SEARCH("Alta",Z8)))</formula>
    </cfRule>
    <cfRule type="containsText" dxfId="214" priority="42" operator="containsText" text="Media">
      <formula>NOT(ISERROR(SEARCH("Media",Z8)))</formula>
    </cfRule>
    <cfRule type="containsText" dxfId="213" priority="43" operator="containsText" text="Baja">
      <formula>NOT(ISERROR(SEARCH("Baja",Z8)))</formula>
    </cfRule>
    <cfRule type="containsText" dxfId="212" priority="44" operator="containsText" text="Nula">
      <formula>NOT(ISERROR(SEARCH("Nula",Z8)))</formula>
    </cfRule>
  </conditionalFormatting>
  <conditionalFormatting sqref="J8:J124">
    <cfRule type="cellIs" dxfId="211" priority="33" operator="between">
      <formula>0.75</formula>
      <formula>1</formula>
    </cfRule>
    <cfRule type="cellIs" dxfId="210" priority="34" operator="between">
      <formula>0.5</formula>
      <formula>0.75</formula>
    </cfRule>
    <cfRule type="cellIs" dxfId="209" priority="35" operator="between">
      <formula>0.25</formula>
      <formula>0.5</formula>
    </cfRule>
    <cfRule type="cellIs" dxfId="208" priority="36" operator="between">
      <formula>0</formula>
      <formula>0.25</formula>
    </cfRule>
  </conditionalFormatting>
  <conditionalFormatting sqref="I8:I124">
    <cfRule type="containsText" dxfId="207" priority="29" operator="containsText" text="Alta">
      <formula>NOT(ISERROR(SEARCH("Alta",I8)))</formula>
    </cfRule>
    <cfRule type="containsText" dxfId="206" priority="30" operator="containsText" text="Media">
      <formula>NOT(ISERROR(SEARCH("Media",I8)))</formula>
    </cfRule>
    <cfRule type="containsText" dxfId="205" priority="31" operator="containsText" text="Baja">
      <formula>NOT(ISERROR(SEARCH("Baja",I8)))</formula>
    </cfRule>
    <cfRule type="containsText" dxfId="204" priority="32" operator="containsText" text="Nula">
      <formula>NOT(ISERROR(SEARCH("Nula",I8)))</formula>
    </cfRule>
  </conditionalFormatting>
  <conditionalFormatting sqref="M8:M124">
    <cfRule type="cellIs" dxfId="203" priority="25" operator="between">
      <formula>0.75</formula>
      <formula>1</formula>
    </cfRule>
    <cfRule type="cellIs" dxfId="202" priority="26" operator="between">
      <formula>0.5</formula>
      <formula>0.75</formula>
    </cfRule>
    <cfRule type="cellIs" dxfId="201" priority="27" operator="between">
      <formula>0.25</formula>
      <formula>0.5</formula>
    </cfRule>
    <cfRule type="cellIs" dxfId="200" priority="28" operator="between">
      <formula>0</formula>
      <formula>0.25</formula>
    </cfRule>
  </conditionalFormatting>
  <conditionalFormatting sqref="L8:L124">
    <cfRule type="containsText" dxfId="199" priority="21" operator="containsText" text="Alta">
      <formula>NOT(ISERROR(SEARCH("Alta",L8)))</formula>
    </cfRule>
    <cfRule type="containsText" dxfId="198" priority="22" operator="containsText" text="Media">
      <formula>NOT(ISERROR(SEARCH("Media",L8)))</formula>
    </cfRule>
    <cfRule type="containsText" dxfId="197" priority="23" operator="containsText" text="Baja">
      <formula>NOT(ISERROR(SEARCH("Baja",L8)))</formula>
    </cfRule>
    <cfRule type="containsText" dxfId="196" priority="24" operator="containsText" text="Nula">
      <formula>NOT(ISERROR(SEARCH("Nula",L8)))</formula>
    </cfRule>
  </conditionalFormatting>
  <conditionalFormatting sqref="J126:J131">
    <cfRule type="cellIs" dxfId="195" priority="17" operator="between">
      <formula>0.75</formula>
      <formula>1</formula>
    </cfRule>
    <cfRule type="cellIs" dxfId="194" priority="18" operator="between">
      <formula>0.5</formula>
      <formula>0.75</formula>
    </cfRule>
    <cfRule type="cellIs" dxfId="193" priority="19" operator="between">
      <formula>0.25</formula>
      <formula>0.5</formula>
    </cfRule>
    <cfRule type="cellIs" dxfId="192" priority="20" operator="between">
      <formula>0</formula>
      <formula>0.25</formula>
    </cfRule>
  </conditionalFormatting>
  <conditionalFormatting sqref="M126:M131">
    <cfRule type="cellIs" dxfId="191" priority="13" operator="between">
      <formula>0.75</formula>
      <formula>1</formula>
    </cfRule>
    <cfRule type="cellIs" dxfId="190" priority="14" operator="between">
      <formula>0.5</formula>
      <formula>0.75</formula>
    </cfRule>
    <cfRule type="cellIs" dxfId="189" priority="15" operator="between">
      <formula>0.25</formula>
      <formula>0.5</formula>
    </cfRule>
    <cfRule type="cellIs" dxfId="188" priority="16" operator="between">
      <formula>0</formula>
      <formula>0.25</formula>
    </cfRule>
  </conditionalFormatting>
  <conditionalFormatting sqref="L126:L132">
    <cfRule type="containsText" dxfId="187" priority="9" operator="containsText" text="Alta">
      <formula>NOT(ISERROR(SEARCH("Alta",L126)))</formula>
    </cfRule>
    <cfRule type="containsText" dxfId="186" priority="10" operator="containsText" text="Media">
      <formula>NOT(ISERROR(SEARCH("Media",L126)))</formula>
    </cfRule>
    <cfRule type="containsText" dxfId="185" priority="11" operator="containsText" text="Baja">
      <formula>NOT(ISERROR(SEARCH("Baja",L126)))</formula>
    </cfRule>
    <cfRule type="containsText" dxfId="184" priority="12" operator="containsText" text="Nula">
      <formula>NOT(ISERROR(SEARCH("Nula",L126)))</formula>
    </cfRule>
  </conditionalFormatting>
  <conditionalFormatting sqref="P135:P195">
    <cfRule type="cellIs" dxfId="183" priority="5" operator="between">
      <formula>0.75</formula>
      <formula>1</formula>
    </cfRule>
    <cfRule type="cellIs" dxfId="182" priority="6" operator="between">
      <formula>0.5</formula>
      <formula>0.75</formula>
    </cfRule>
    <cfRule type="cellIs" dxfId="181" priority="7" operator="between">
      <formula>0.25</formula>
      <formula>0.5</formula>
    </cfRule>
    <cfRule type="cellIs" dxfId="180" priority="8" operator="between">
      <formula>0</formula>
      <formula>0.25</formula>
    </cfRule>
  </conditionalFormatting>
  <conditionalFormatting sqref="O135:O195">
    <cfRule type="containsText" dxfId="179" priority="1" operator="containsText" text="Alta">
      <formula>NOT(ISERROR(SEARCH("Alta",O135)))</formula>
    </cfRule>
    <cfRule type="containsText" dxfId="178" priority="2" operator="containsText" text="Media">
      <formula>NOT(ISERROR(SEARCH("Media",O135)))</formula>
    </cfRule>
    <cfRule type="containsText" dxfId="177" priority="3" operator="containsText" text="Baja">
      <formula>NOT(ISERROR(SEARCH("Baja",O135)))</formula>
    </cfRule>
    <cfRule type="containsText" dxfId="176" priority="4" operator="containsText" text="Nula">
      <formula>NOT(ISERROR(SEARCH("Nula",O135)))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8"/>
  <sheetViews>
    <sheetView topLeftCell="F1" zoomScaleNormal="100" zoomScalePageLayoutView="80" workbookViewId="0">
      <selection activeCell="U147" sqref="U147"/>
    </sheetView>
  </sheetViews>
  <sheetFormatPr baseColWidth="10" defaultColWidth="30.28515625" defaultRowHeight="12.75" x14ac:dyDescent="0.2"/>
  <cols>
    <col min="1" max="1" width="17.28515625" style="4" bestFit="1" customWidth="1"/>
    <col min="2" max="2" width="22.140625" style="4" bestFit="1" customWidth="1"/>
    <col min="3" max="3" width="16.140625" style="4" bestFit="1" customWidth="1"/>
    <col min="4" max="4" width="38.5703125" style="4" bestFit="1" customWidth="1"/>
    <col min="5" max="5" width="16.140625" style="4" bestFit="1" customWidth="1"/>
    <col min="6" max="6" width="19" style="4" bestFit="1" customWidth="1"/>
    <col min="7" max="7" width="28.7109375" style="4" bestFit="1" customWidth="1"/>
    <col min="8" max="8" width="18.7109375" style="4" bestFit="1" customWidth="1"/>
    <col min="9" max="9" width="13.42578125" style="4" bestFit="1" customWidth="1"/>
    <col min="10" max="10" width="7.140625" style="4" bestFit="1" customWidth="1"/>
    <col min="11" max="11" width="16.42578125" style="4" bestFit="1" customWidth="1"/>
    <col min="12" max="12" width="13.42578125" style="4" bestFit="1" customWidth="1"/>
    <col min="13" max="13" width="8.85546875" style="4" customWidth="1"/>
    <col min="14" max="14" width="16.42578125" style="4" bestFit="1" customWidth="1"/>
    <col min="15" max="15" width="13.42578125" style="4" bestFit="1" customWidth="1"/>
    <col min="16" max="16" width="8.85546875" style="4" customWidth="1"/>
    <col min="17" max="17" width="16.42578125" style="4" bestFit="1" customWidth="1"/>
    <col min="18" max="18" width="13.42578125" style="4" bestFit="1" customWidth="1"/>
    <col min="19" max="19" width="8.85546875" style="4" customWidth="1"/>
    <col min="20" max="20" width="12" style="4" customWidth="1"/>
    <col min="21" max="21" width="13.42578125" style="4" bestFit="1" customWidth="1"/>
    <col min="22" max="22" width="7.140625" style="4" bestFit="1" customWidth="1"/>
    <col min="23" max="23" width="16.42578125" style="4" bestFit="1" customWidth="1"/>
    <col min="24" max="24" width="13.42578125" style="4" bestFit="1" customWidth="1"/>
    <col min="25" max="25" width="8.85546875" style="4" customWidth="1"/>
    <col min="26" max="26" width="8.28515625" style="4" customWidth="1"/>
    <col min="27" max="27" width="15.28515625" style="4" customWidth="1"/>
    <col min="28" max="16384" width="30.28515625" style="4"/>
  </cols>
  <sheetData>
    <row r="1" spans="1:25" ht="12.95" customHeight="1" x14ac:dyDescent="0.2">
      <c r="A1" s="33" t="s">
        <v>0</v>
      </c>
      <c r="B1" s="141" t="s">
        <v>409</v>
      </c>
      <c r="C1" s="142"/>
      <c r="D1" s="142"/>
      <c r="E1" s="142"/>
      <c r="F1" s="143"/>
      <c r="G1" s="73" t="s">
        <v>2</v>
      </c>
      <c r="H1" s="141" t="s">
        <v>410</v>
      </c>
      <c r="I1" s="142"/>
      <c r="J1" s="143"/>
      <c r="K1" s="151" t="s">
        <v>411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</row>
    <row r="2" spans="1:25" ht="33.75" customHeight="1" x14ac:dyDescent="0.2">
      <c r="A2" s="3"/>
      <c r="B2" s="3"/>
      <c r="C2" s="3"/>
      <c r="D2" s="3"/>
      <c r="E2" s="3"/>
      <c r="F2" s="3"/>
      <c r="G2" s="73" t="s">
        <v>7</v>
      </c>
      <c r="H2" s="141" t="s">
        <v>412</v>
      </c>
      <c r="I2" s="142"/>
      <c r="J2" s="143"/>
      <c r="K2" s="141" t="s">
        <v>413</v>
      </c>
      <c r="L2" s="142"/>
      <c r="M2" s="143"/>
      <c r="N2" s="141" t="s">
        <v>414</v>
      </c>
      <c r="O2" s="142"/>
      <c r="P2" s="143"/>
      <c r="Q2" s="141" t="s">
        <v>415</v>
      </c>
      <c r="R2" s="142"/>
      <c r="S2" s="143"/>
      <c r="T2" s="141" t="s">
        <v>416</v>
      </c>
      <c r="U2" s="142"/>
      <c r="V2" s="143"/>
      <c r="W2" s="141" t="s">
        <v>417</v>
      </c>
      <c r="X2" s="142"/>
      <c r="Y2" s="143"/>
    </row>
    <row r="3" spans="1:25" ht="58.5" customHeight="1" x14ac:dyDescent="0.2">
      <c r="A3" s="69"/>
      <c r="B3" s="69"/>
      <c r="C3" s="69"/>
      <c r="D3" s="69"/>
      <c r="E3" s="3"/>
      <c r="F3" s="3"/>
      <c r="G3" s="73" t="s">
        <v>20</v>
      </c>
      <c r="H3" s="141" t="s">
        <v>418</v>
      </c>
      <c r="I3" s="142"/>
      <c r="J3" s="143"/>
      <c r="K3" s="141" t="s">
        <v>419</v>
      </c>
      <c r="L3" s="142"/>
      <c r="M3" s="143"/>
      <c r="N3" s="141" t="s">
        <v>420</v>
      </c>
      <c r="O3" s="142"/>
      <c r="P3" s="143"/>
      <c r="Q3" s="141" t="s">
        <v>421</v>
      </c>
      <c r="R3" s="142"/>
      <c r="S3" s="143"/>
      <c r="T3" s="141" t="s">
        <v>422</v>
      </c>
      <c r="U3" s="142"/>
      <c r="V3" s="143"/>
      <c r="W3" s="141" t="s">
        <v>423</v>
      </c>
      <c r="X3" s="142"/>
      <c r="Y3" s="143"/>
    </row>
    <row r="4" spans="1:25" ht="12.75" customHeight="1" x14ac:dyDescent="0.2">
      <c r="A4" s="69"/>
      <c r="B4" s="69"/>
      <c r="C4" s="69"/>
      <c r="D4" s="69"/>
      <c r="E4" s="3"/>
      <c r="F4" s="3"/>
      <c r="G4" s="73" t="s">
        <v>33</v>
      </c>
      <c r="H4" s="141" t="s">
        <v>34</v>
      </c>
      <c r="I4" s="142"/>
      <c r="J4" s="143"/>
      <c r="K4" s="141" t="s">
        <v>267</v>
      </c>
      <c r="L4" s="142"/>
      <c r="M4" s="143"/>
      <c r="N4" s="141" t="s">
        <v>267</v>
      </c>
      <c r="O4" s="142"/>
      <c r="P4" s="143"/>
      <c r="Q4" s="141" t="s">
        <v>267</v>
      </c>
      <c r="R4" s="142"/>
      <c r="S4" s="143"/>
      <c r="T4" s="141" t="s">
        <v>267</v>
      </c>
      <c r="U4" s="142"/>
      <c r="V4" s="143"/>
      <c r="W4" s="141" t="s">
        <v>267</v>
      </c>
      <c r="X4" s="142"/>
      <c r="Y4" s="143"/>
    </row>
    <row r="5" spans="1:25" ht="12.75" customHeight="1" x14ac:dyDescent="0.2">
      <c r="A5" s="69"/>
      <c r="B5" s="69"/>
      <c r="C5" s="69"/>
      <c r="D5" s="69"/>
      <c r="E5" s="3"/>
      <c r="F5" s="3"/>
      <c r="G5" s="73" t="s">
        <v>35</v>
      </c>
      <c r="H5" s="141" t="s">
        <v>36</v>
      </c>
      <c r="I5" s="142" t="e">
        <v>#N/A</v>
      </c>
      <c r="J5" s="143"/>
      <c r="K5" s="141" t="s">
        <v>268</v>
      </c>
      <c r="L5" s="142" t="e">
        <v>#N/A</v>
      </c>
      <c r="M5" s="143"/>
      <c r="N5" s="141" t="s">
        <v>268</v>
      </c>
      <c r="O5" s="142" t="e">
        <v>#N/A</v>
      </c>
      <c r="P5" s="143"/>
      <c r="Q5" s="141" t="s">
        <v>268</v>
      </c>
      <c r="R5" s="142" t="e">
        <v>#N/A</v>
      </c>
      <c r="S5" s="143"/>
      <c r="T5" s="141" t="s">
        <v>36</v>
      </c>
      <c r="U5" s="142" t="e">
        <v>#N/A</v>
      </c>
      <c r="V5" s="143"/>
      <c r="W5" s="141" t="s">
        <v>268</v>
      </c>
      <c r="X5" s="142" t="e">
        <v>#N/A</v>
      </c>
      <c r="Y5" s="143"/>
    </row>
    <row r="6" spans="1:25" ht="76.5" customHeight="1" x14ac:dyDescent="0.2">
      <c r="E6" s="69"/>
      <c r="F6" s="3"/>
      <c r="G6" s="73" t="s">
        <v>37</v>
      </c>
      <c r="H6" s="53" t="s">
        <v>424</v>
      </c>
      <c r="I6" s="35">
        <v>30</v>
      </c>
      <c r="J6" s="52">
        <f>+IF(I6&lt;&gt;"",(H$127-I6)*100/(H$127-H$126),"")</f>
        <v>64.736259682773891</v>
      </c>
      <c r="K6" s="53" t="s">
        <v>39</v>
      </c>
      <c r="L6" s="35"/>
      <c r="M6" s="35"/>
      <c r="N6" s="53" t="s">
        <v>39</v>
      </c>
      <c r="O6" s="35"/>
      <c r="P6" s="35"/>
      <c r="Q6" s="53" t="s">
        <v>39</v>
      </c>
      <c r="R6" s="35"/>
      <c r="S6" s="35"/>
      <c r="T6" s="53" t="s">
        <v>425</v>
      </c>
      <c r="U6" s="53">
        <v>5</v>
      </c>
      <c r="V6" s="52">
        <f>+IF(U6&lt;&gt;"",(T$127-U6)*100/(T$127-T$126),"")</f>
        <v>71.119592875318077</v>
      </c>
      <c r="W6" s="53" t="s">
        <v>39</v>
      </c>
      <c r="X6" s="35"/>
      <c r="Y6" s="35"/>
    </row>
    <row r="7" spans="1:25" s="3" customFormat="1" x14ac:dyDescent="0.2">
      <c r="A7" s="5" t="s">
        <v>45</v>
      </c>
      <c r="B7" s="5" t="s">
        <v>46</v>
      </c>
      <c r="C7" s="5" t="s">
        <v>47</v>
      </c>
      <c r="D7" s="5" t="s">
        <v>48</v>
      </c>
      <c r="E7" s="5" t="s">
        <v>49</v>
      </c>
      <c r="F7" s="5" t="s">
        <v>34</v>
      </c>
      <c r="G7" s="31" t="s">
        <v>50</v>
      </c>
      <c r="H7" s="37" t="s">
        <v>56</v>
      </c>
      <c r="I7" s="125" t="s">
        <v>52</v>
      </c>
      <c r="J7" s="125" t="s">
        <v>53</v>
      </c>
      <c r="K7" s="37" t="s">
        <v>56</v>
      </c>
      <c r="L7" s="125" t="s">
        <v>52</v>
      </c>
      <c r="M7" s="125" t="s">
        <v>55</v>
      </c>
      <c r="N7" s="39" t="s">
        <v>56</v>
      </c>
      <c r="O7" s="125" t="s">
        <v>52</v>
      </c>
      <c r="P7" s="125" t="s">
        <v>55</v>
      </c>
      <c r="Q7" s="54" t="s">
        <v>56</v>
      </c>
      <c r="R7" s="125" t="s">
        <v>52</v>
      </c>
      <c r="S7" s="125" t="s">
        <v>55</v>
      </c>
      <c r="T7" s="54" t="s">
        <v>56</v>
      </c>
      <c r="U7" s="125" t="s">
        <v>52</v>
      </c>
      <c r="V7" s="125" t="s">
        <v>53</v>
      </c>
      <c r="W7" s="39" t="s">
        <v>56</v>
      </c>
      <c r="X7" s="125" t="s">
        <v>52</v>
      </c>
      <c r="Y7" s="125" t="s">
        <v>55</v>
      </c>
    </row>
    <row r="8" spans="1:25" x14ac:dyDescent="0.2">
      <c r="A8" s="74" t="s">
        <v>59</v>
      </c>
      <c r="B8" s="74" t="s">
        <v>60</v>
      </c>
      <c r="C8" s="23" t="s">
        <v>61</v>
      </c>
      <c r="D8" s="74" t="s">
        <v>62</v>
      </c>
      <c r="E8" s="75">
        <v>1001</v>
      </c>
      <c r="F8" s="74" t="s">
        <v>60</v>
      </c>
      <c r="G8" s="126">
        <v>1101</v>
      </c>
      <c r="H8" s="75">
        <v>8.3800000000000008</v>
      </c>
      <c r="I8" s="76">
        <f>+IF(H8&lt;&gt;"",(H$127-H8)*100/(H$127-H$126),"")</f>
        <v>91.319316365424811</v>
      </c>
      <c r="J8" s="76" t="str">
        <f>+IF(AND(I8&lt;&gt;"",I8&gt;=J$6),"Nula",IF(AND(I8&lt;&gt;"",I8&lt;J$6,I8&gt;J$6-(_xlfn.STDEV.S(I$8:I$124)/2)),"Baja",IF(AND(I8&lt;&gt;"",I8&lt;J$6-(_xlfn.STDEV.S(I$8:I$124)/2),I8&gt;J$6-(_xlfn.STDEV.S(I$8:I$124))),"Media",IF(AND(I8&lt;&gt;"",I8&lt;J$6-(_xlfn.STDEV.S(I$8:I$124))),"Alta",""))))</f>
        <v>Nula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76" t="s">
        <v>279</v>
      </c>
      <c r="V8" s="76"/>
      <c r="W8" s="16"/>
      <c r="X8" s="16"/>
      <c r="Y8" s="16"/>
    </row>
    <row r="9" spans="1:25" x14ac:dyDescent="0.2">
      <c r="A9" s="74" t="s">
        <v>59</v>
      </c>
      <c r="B9" s="74" t="s">
        <v>60</v>
      </c>
      <c r="C9" s="23" t="s">
        <v>61</v>
      </c>
      <c r="D9" s="74" t="s">
        <v>62</v>
      </c>
      <c r="E9" s="75">
        <v>1001</v>
      </c>
      <c r="F9" s="74" t="s">
        <v>63</v>
      </c>
      <c r="G9" s="126">
        <v>1107</v>
      </c>
      <c r="H9" s="75">
        <v>55.38</v>
      </c>
      <c r="I9" s="76">
        <f t="shared" ref="I9:I72" si="0">+IF(H9&lt;&gt;"",(H$127-H9)*100/(H$127-H$126),"")</f>
        <v>33.530062707488014</v>
      </c>
      <c r="J9" s="76" t="str">
        <f t="shared" ref="J9:J72" si="1">+IF(AND(I9&lt;&gt;"",I9&gt;=J$6),"Nula",IF(AND(I9&lt;&gt;"",I9&lt;J$6,I9&gt;J$6-(_xlfn.STDEV.S(I$8:I$124)/2)),"Baja",IF(AND(I9&lt;&gt;"",I9&lt;J$6-(_xlfn.STDEV.S(I$8:I$124)/2),I9&gt;J$6-(_xlfn.STDEV.S(I$8:I$124))),"Media",IF(AND(I9&lt;&gt;"",I9&lt;J$6-(_xlfn.STDEV.S(I$8:I$124))),"Alta",""))))</f>
        <v>Alta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76" t="s">
        <v>279</v>
      </c>
      <c r="V9" s="76"/>
      <c r="W9" s="16"/>
      <c r="X9" s="16"/>
      <c r="Y9" s="16"/>
    </row>
    <row r="10" spans="1:25" x14ac:dyDescent="0.2">
      <c r="A10" s="74" t="s">
        <v>64</v>
      </c>
      <c r="B10" s="74" t="s">
        <v>64</v>
      </c>
      <c r="C10" s="23" t="s">
        <v>61</v>
      </c>
      <c r="D10" s="74" t="s">
        <v>64</v>
      </c>
      <c r="E10" s="75">
        <v>2101</v>
      </c>
      <c r="F10" s="74" t="s">
        <v>64</v>
      </c>
      <c r="G10" s="126">
        <v>2101</v>
      </c>
      <c r="H10" s="75">
        <v>14.12</v>
      </c>
      <c r="I10" s="76">
        <f t="shared" si="0"/>
        <v>84.261650067625709</v>
      </c>
      <c r="J10" s="76" t="str">
        <f t="shared" si="1"/>
        <v>Nula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76" t="s">
        <v>279</v>
      </c>
      <c r="V10" s="76"/>
      <c r="W10" s="16"/>
      <c r="X10" s="16"/>
      <c r="Y10" s="16"/>
    </row>
    <row r="11" spans="1:25" x14ac:dyDescent="0.2">
      <c r="A11" s="74" t="s">
        <v>64</v>
      </c>
      <c r="B11" s="74" t="s">
        <v>65</v>
      </c>
      <c r="C11" s="23" t="s">
        <v>61</v>
      </c>
      <c r="D11" s="74" t="s">
        <v>66</v>
      </c>
      <c r="E11" s="75">
        <v>2201</v>
      </c>
      <c r="F11" s="74" t="s">
        <v>66</v>
      </c>
      <c r="G11" s="126">
        <v>2201</v>
      </c>
      <c r="H11" s="75">
        <v>20.81</v>
      </c>
      <c r="I11" s="76">
        <f t="shared" si="0"/>
        <v>76.035903110783224</v>
      </c>
      <c r="J11" s="76" t="str">
        <f t="shared" si="1"/>
        <v>Nula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76" t="s">
        <v>279</v>
      </c>
      <c r="V11" s="76"/>
      <c r="W11" s="16"/>
      <c r="X11" s="16"/>
      <c r="Y11" s="16"/>
    </row>
    <row r="12" spans="1:25" x14ac:dyDescent="0.2">
      <c r="A12" s="74" t="s">
        <v>67</v>
      </c>
      <c r="B12" s="74" t="s">
        <v>68</v>
      </c>
      <c r="C12" s="23" t="s">
        <v>61</v>
      </c>
      <c r="D12" s="74" t="s">
        <v>69</v>
      </c>
      <c r="E12" s="75">
        <v>3001</v>
      </c>
      <c r="F12" s="74" t="s">
        <v>68</v>
      </c>
      <c r="G12" s="126">
        <v>3101</v>
      </c>
      <c r="H12" s="75">
        <v>27.64</v>
      </c>
      <c r="I12" s="76">
        <f t="shared" si="0"/>
        <v>67.638017951555398</v>
      </c>
      <c r="J12" s="76" t="str">
        <f t="shared" si="1"/>
        <v>Nula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76" t="s">
        <v>279</v>
      </c>
      <c r="V12" s="76"/>
      <c r="W12" s="16"/>
      <c r="X12" s="16"/>
      <c r="Y12" s="16"/>
    </row>
    <row r="13" spans="1:25" x14ac:dyDescent="0.2">
      <c r="A13" s="74" t="s">
        <v>67</v>
      </c>
      <c r="B13" s="74" t="s">
        <v>68</v>
      </c>
      <c r="C13" s="23" t="s">
        <v>61</v>
      </c>
      <c r="D13" s="74" t="s">
        <v>69</v>
      </c>
      <c r="E13" s="75">
        <v>3001</v>
      </c>
      <c r="F13" s="74" t="s">
        <v>70</v>
      </c>
      <c r="G13" s="126">
        <v>3103</v>
      </c>
      <c r="H13" s="75">
        <v>24.4</v>
      </c>
      <c r="I13" s="76">
        <f t="shared" si="0"/>
        <v>71.621787778187624</v>
      </c>
      <c r="J13" s="76" t="str">
        <f t="shared" si="1"/>
        <v>Nula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76" t="s">
        <v>279</v>
      </c>
      <c r="V13" s="76"/>
      <c r="W13" s="16"/>
      <c r="X13" s="16"/>
      <c r="Y13" s="16"/>
    </row>
    <row r="14" spans="1:25" x14ac:dyDescent="0.2">
      <c r="A14" s="74" t="s">
        <v>67</v>
      </c>
      <c r="B14" s="79" t="s">
        <v>71</v>
      </c>
      <c r="C14" s="23" t="s">
        <v>61</v>
      </c>
      <c r="D14" s="79" t="s">
        <v>72</v>
      </c>
      <c r="E14" s="75">
        <v>3301</v>
      </c>
      <c r="F14" s="79" t="s">
        <v>72</v>
      </c>
      <c r="G14" s="126">
        <v>3301</v>
      </c>
      <c r="H14" s="75">
        <v>52.86</v>
      </c>
      <c r="I14" s="76">
        <f t="shared" si="0"/>
        <v>36.628550350424199</v>
      </c>
      <c r="J14" s="76" t="str">
        <f t="shared" si="1"/>
        <v>Alta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76" t="s">
        <v>279</v>
      </c>
      <c r="V14" s="76"/>
      <c r="W14" s="16"/>
      <c r="X14" s="16"/>
      <c r="Y14" s="16"/>
    </row>
    <row r="15" spans="1:25" x14ac:dyDescent="0.2">
      <c r="A15" s="74" t="s">
        <v>73</v>
      </c>
      <c r="B15" s="74" t="s">
        <v>74</v>
      </c>
      <c r="C15" s="23" t="s">
        <v>61</v>
      </c>
      <c r="D15" s="74" t="s">
        <v>75</v>
      </c>
      <c r="E15" s="75">
        <v>4001</v>
      </c>
      <c r="F15" s="74" t="s">
        <v>76</v>
      </c>
      <c r="G15" s="126">
        <v>4101</v>
      </c>
      <c r="H15" s="75">
        <v>25.28</v>
      </c>
      <c r="I15" s="76">
        <f t="shared" si="0"/>
        <v>70.53977622033689</v>
      </c>
      <c r="J15" s="76" t="str">
        <f t="shared" si="1"/>
        <v>Nula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76" t="s">
        <v>279</v>
      </c>
      <c r="V15" s="76"/>
      <c r="W15" s="16"/>
      <c r="X15" s="16"/>
      <c r="Y15" s="16"/>
    </row>
    <row r="16" spans="1:25" x14ac:dyDescent="0.2">
      <c r="A16" s="74" t="s">
        <v>73</v>
      </c>
      <c r="B16" s="74" t="s">
        <v>74</v>
      </c>
      <c r="C16" s="23" t="s">
        <v>61</v>
      </c>
      <c r="D16" s="74" t="s">
        <v>75</v>
      </c>
      <c r="E16" s="75">
        <v>4001</v>
      </c>
      <c r="F16" s="74" t="s">
        <v>73</v>
      </c>
      <c r="G16" s="126">
        <v>4102</v>
      </c>
      <c r="H16" s="75">
        <v>38.32</v>
      </c>
      <c r="I16" s="76">
        <f t="shared" si="0"/>
        <v>54.506332226730606</v>
      </c>
      <c r="J16" s="76" t="str">
        <f t="shared" si="1"/>
        <v>Baja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76" t="s">
        <v>279</v>
      </c>
      <c r="V16" s="76"/>
      <c r="W16" s="16"/>
      <c r="X16" s="16"/>
      <c r="Y16" s="16"/>
    </row>
    <row r="17" spans="1:25" x14ac:dyDescent="0.2">
      <c r="A17" s="74" t="s">
        <v>73</v>
      </c>
      <c r="B17" s="74" t="s">
        <v>77</v>
      </c>
      <c r="C17" s="23" t="s">
        <v>61</v>
      </c>
      <c r="D17" s="74" t="s">
        <v>78</v>
      </c>
      <c r="E17" s="75">
        <v>4301</v>
      </c>
      <c r="F17" s="80" t="s">
        <v>78</v>
      </c>
      <c r="G17" s="126">
        <v>4301</v>
      </c>
      <c r="H17" s="75">
        <v>61.05</v>
      </c>
      <c r="I17" s="76">
        <f t="shared" si="0"/>
        <v>26.5584655108816</v>
      </c>
      <c r="J17" s="76" t="str">
        <f t="shared" si="1"/>
        <v>Alta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76" t="s">
        <v>279</v>
      </c>
      <c r="V17" s="76"/>
      <c r="W17" s="16"/>
      <c r="X17" s="16"/>
      <c r="Y17" s="16"/>
    </row>
    <row r="18" spans="1:25" x14ac:dyDescent="0.2">
      <c r="A18" s="74" t="s">
        <v>79</v>
      </c>
      <c r="B18" s="74" t="s">
        <v>79</v>
      </c>
      <c r="C18" s="23" t="s">
        <v>80</v>
      </c>
      <c r="D18" s="74" t="s">
        <v>80</v>
      </c>
      <c r="E18" s="75">
        <v>5001</v>
      </c>
      <c r="F18" s="74" t="s">
        <v>79</v>
      </c>
      <c r="G18" s="126">
        <v>5101</v>
      </c>
      <c r="H18" s="75">
        <v>35.61</v>
      </c>
      <c r="I18" s="76">
        <f t="shared" si="0"/>
        <v>57.838436001475472</v>
      </c>
      <c r="J18" s="76" t="str">
        <f t="shared" si="1"/>
        <v>Baja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76" t="s">
        <v>279</v>
      </c>
      <c r="V18" s="76"/>
      <c r="W18" s="16"/>
      <c r="X18" s="16"/>
      <c r="Y18" s="16"/>
    </row>
    <row r="19" spans="1:25" x14ac:dyDescent="0.2">
      <c r="A19" s="74" t="s">
        <v>79</v>
      </c>
      <c r="B19" s="74" t="s">
        <v>79</v>
      </c>
      <c r="C19" s="23" t="s">
        <v>80</v>
      </c>
      <c r="D19" s="74" t="s">
        <v>80</v>
      </c>
      <c r="E19" s="75">
        <v>5001</v>
      </c>
      <c r="F19" s="74" t="s">
        <v>81</v>
      </c>
      <c r="G19" s="126">
        <v>5102</v>
      </c>
      <c r="H19" s="75">
        <v>20.3</v>
      </c>
      <c r="I19" s="76">
        <f t="shared" si="0"/>
        <v>76.662977990901268</v>
      </c>
      <c r="J19" s="76" t="str">
        <f t="shared" si="1"/>
        <v>Nula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76" t="s">
        <v>279</v>
      </c>
      <c r="V19" s="76"/>
      <c r="W19" s="16"/>
      <c r="X19" s="16"/>
      <c r="Y19" s="16"/>
    </row>
    <row r="20" spans="1:25" x14ac:dyDescent="0.2">
      <c r="A20" s="74" t="s">
        <v>79</v>
      </c>
      <c r="B20" s="74" t="s">
        <v>79</v>
      </c>
      <c r="C20" s="23" t="s">
        <v>80</v>
      </c>
      <c r="D20" s="74" t="s">
        <v>80</v>
      </c>
      <c r="E20" s="75">
        <v>5001</v>
      </c>
      <c r="F20" s="74" t="s">
        <v>83</v>
      </c>
      <c r="G20" s="126">
        <v>5103</v>
      </c>
      <c r="H20" s="75">
        <v>12.8</v>
      </c>
      <c r="I20" s="76">
        <f t="shared" si="0"/>
        <v>85.884667404401824</v>
      </c>
      <c r="J20" s="76" t="str">
        <f t="shared" si="1"/>
        <v>Nula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76" t="s">
        <v>279</v>
      </c>
      <c r="V20" s="76"/>
      <c r="W20" s="16"/>
      <c r="X20" s="16"/>
      <c r="Y20" s="16"/>
    </row>
    <row r="21" spans="1:25" x14ac:dyDescent="0.2">
      <c r="A21" s="74" t="s">
        <v>79</v>
      </c>
      <c r="B21" s="74" t="s">
        <v>79</v>
      </c>
      <c r="C21" s="23" t="s">
        <v>80</v>
      </c>
      <c r="D21" s="74" t="s">
        <v>80</v>
      </c>
      <c r="E21" s="75">
        <v>5001</v>
      </c>
      <c r="F21" s="74" t="s">
        <v>84</v>
      </c>
      <c r="G21" s="126">
        <v>5105</v>
      </c>
      <c r="H21" s="75">
        <v>23.3</v>
      </c>
      <c r="I21" s="76">
        <f t="shared" si="0"/>
        <v>72.974302225501049</v>
      </c>
      <c r="J21" s="76" t="str">
        <f t="shared" si="1"/>
        <v>Nula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76" t="s">
        <v>279</v>
      </c>
      <c r="V21" s="76"/>
      <c r="W21" s="16"/>
      <c r="X21" s="16"/>
      <c r="Y21" s="16"/>
    </row>
    <row r="22" spans="1:25" x14ac:dyDescent="0.2">
      <c r="A22" s="74" t="s">
        <v>79</v>
      </c>
      <c r="B22" s="74" t="s">
        <v>79</v>
      </c>
      <c r="C22" s="23" t="s">
        <v>80</v>
      </c>
      <c r="D22" s="74" t="s">
        <v>426</v>
      </c>
      <c r="E22" s="75">
        <v>5001</v>
      </c>
      <c r="F22" s="74" t="s">
        <v>85</v>
      </c>
      <c r="G22" s="126">
        <v>5107</v>
      </c>
      <c r="H22" s="75">
        <v>63.58</v>
      </c>
      <c r="I22" s="76">
        <f t="shared" si="0"/>
        <v>23.447682282060747</v>
      </c>
      <c r="J22" s="76" t="str">
        <f t="shared" si="1"/>
        <v>Alta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76" t="s">
        <v>279</v>
      </c>
      <c r="V22" s="76"/>
      <c r="W22" s="16"/>
      <c r="X22" s="16"/>
      <c r="Y22" s="16"/>
    </row>
    <row r="23" spans="1:25" x14ac:dyDescent="0.2">
      <c r="A23" s="74" t="s">
        <v>79</v>
      </c>
      <c r="B23" s="74" t="s">
        <v>79</v>
      </c>
      <c r="C23" s="23" t="s">
        <v>80</v>
      </c>
      <c r="D23" s="74" t="s">
        <v>80</v>
      </c>
      <c r="E23" s="75">
        <v>5001</v>
      </c>
      <c r="F23" s="74" t="s">
        <v>86</v>
      </c>
      <c r="G23" s="126">
        <v>5109</v>
      </c>
      <c r="H23" s="75">
        <v>7.63</v>
      </c>
      <c r="I23" s="76">
        <f t="shared" si="0"/>
        <v>92.241485306774862</v>
      </c>
      <c r="J23" s="76" t="str">
        <f t="shared" si="1"/>
        <v>Nula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76" t="s">
        <v>279</v>
      </c>
      <c r="V23" s="76"/>
      <c r="W23" s="16"/>
      <c r="X23" s="16"/>
      <c r="Y23" s="16"/>
    </row>
    <row r="24" spans="1:25" x14ac:dyDescent="0.2">
      <c r="A24" s="74" t="s">
        <v>79</v>
      </c>
      <c r="B24" s="79" t="s">
        <v>87</v>
      </c>
      <c r="C24" s="23" t="s">
        <v>61</v>
      </c>
      <c r="D24" s="79" t="s">
        <v>88</v>
      </c>
      <c r="E24" s="75">
        <v>5301</v>
      </c>
      <c r="F24" s="81" t="s">
        <v>87</v>
      </c>
      <c r="G24" s="126">
        <v>5301</v>
      </c>
      <c r="H24" s="75">
        <v>48.5</v>
      </c>
      <c r="I24" s="76">
        <f t="shared" si="0"/>
        <v>41.989425796139187</v>
      </c>
      <c r="J24" s="76" t="str">
        <f t="shared" si="1"/>
        <v>Media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76" t="s">
        <v>279</v>
      </c>
      <c r="V24" s="76"/>
      <c r="W24" s="16"/>
      <c r="X24" s="16"/>
      <c r="Y24" s="16"/>
    </row>
    <row r="25" spans="1:25" x14ac:dyDescent="0.2">
      <c r="A25" s="74" t="s">
        <v>79</v>
      </c>
      <c r="B25" s="79" t="s">
        <v>87</v>
      </c>
      <c r="C25" s="23" t="s">
        <v>61</v>
      </c>
      <c r="D25" s="79" t="s">
        <v>88</v>
      </c>
      <c r="E25" s="75">
        <v>5301</v>
      </c>
      <c r="F25" s="81" t="s">
        <v>89</v>
      </c>
      <c r="G25" s="126">
        <v>5304</v>
      </c>
      <c r="H25" s="75">
        <v>59.03</v>
      </c>
      <c r="I25" s="76">
        <f t="shared" si="0"/>
        <v>29.042173859584409</v>
      </c>
      <c r="J25" s="76" t="str">
        <f t="shared" si="1"/>
        <v>Alta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76" t="s">
        <v>279</v>
      </c>
      <c r="V25" s="76"/>
      <c r="W25" s="16"/>
      <c r="X25" s="16"/>
      <c r="Y25" s="16"/>
    </row>
    <row r="26" spans="1:25" x14ac:dyDescent="0.2">
      <c r="A26" s="74" t="s">
        <v>79</v>
      </c>
      <c r="B26" s="79" t="s">
        <v>90</v>
      </c>
      <c r="C26" s="23" t="s">
        <v>61</v>
      </c>
      <c r="D26" s="79" t="s">
        <v>91</v>
      </c>
      <c r="E26" s="75">
        <v>5501</v>
      </c>
      <c r="F26" s="81" t="s">
        <v>90</v>
      </c>
      <c r="G26" s="126">
        <v>5501</v>
      </c>
      <c r="H26" s="75">
        <v>47.68</v>
      </c>
      <c r="I26" s="76">
        <f t="shared" si="0"/>
        <v>42.997663838681909</v>
      </c>
      <c r="J26" s="76" t="str">
        <f t="shared" si="1"/>
        <v>Media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76" t="s">
        <v>279</v>
      </c>
      <c r="V26" s="76"/>
      <c r="W26" s="16"/>
      <c r="X26" s="16"/>
      <c r="Y26" s="16"/>
    </row>
    <row r="27" spans="1:25" x14ac:dyDescent="0.2">
      <c r="A27" s="74" t="s">
        <v>79</v>
      </c>
      <c r="B27" s="79" t="s">
        <v>90</v>
      </c>
      <c r="C27" s="23" t="s">
        <v>61</v>
      </c>
      <c r="D27" s="79" t="s">
        <v>91</v>
      </c>
      <c r="E27" s="75">
        <v>5501</v>
      </c>
      <c r="F27" s="81" t="s">
        <v>92</v>
      </c>
      <c r="G27" s="126">
        <v>5502</v>
      </c>
      <c r="H27" s="75">
        <v>52.53</v>
      </c>
      <c r="I27" s="76">
        <f t="shared" si="0"/>
        <v>37.03430468461822</v>
      </c>
      <c r="J27" s="76" t="str">
        <f t="shared" si="1"/>
        <v>Alta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76" t="s">
        <v>279</v>
      </c>
      <c r="V27" s="76"/>
      <c r="W27" s="16"/>
      <c r="X27" s="16"/>
      <c r="Y27" s="16"/>
    </row>
    <row r="28" spans="1:25" x14ac:dyDescent="0.2">
      <c r="A28" s="74" t="s">
        <v>79</v>
      </c>
      <c r="B28" s="79" t="s">
        <v>90</v>
      </c>
      <c r="C28" s="23" t="s">
        <v>61</v>
      </c>
      <c r="D28" s="79" t="s">
        <v>91</v>
      </c>
      <c r="E28" s="75">
        <v>5501</v>
      </c>
      <c r="F28" s="81" t="s">
        <v>93</v>
      </c>
      <c r="G28" s="126">
        <v>5503</v>
      </c>
      <c r="H28" s="75">
        <v>48.62</v>
      </c>
      <c r="I28" s="76">
        <f t="shared" si="0"/>
        <v>41.841878765523184</v>
      </c>
      <c r="J28" s="76" t="str">
        <f t="shared" si="1"/>
        <v>Media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76" t="s">
        <v>279</v>
      </c>
      <c r="V28" s="76"/>
      <c r="W28" s="16"/>
      <c r="X28" s="16"/>
      <c r="Y28" s="16"/>
    </row>
    <row r="29" spans="1:25" x14ac:dyDescent="0.2">
      <c r="A29" s="74" t="s">
        <v>79</v>
      </c>
      <c r="B29" s="79" t="s">
        <v>90</v>
      </c>
      <c r="C29" s="23" t="s">
        <v>61</v>
      </c>
      <c r="D29" s="79" t="s">
        <v>91</v>
      </c>
      <c r="E29" s="75">
        <v>5501</v>
      </c>
      <c r="F29" s="81" t="s">
        <v>94</v>
      </c>
      <c r="G29" s="126">
        <v>5504</v>
      </c>
      <c r="H29" s="75">
        <v>44.66</v>
      </c>
      <c r="I29" s="76">
        <f t="shared" si="0"/>
        <v>46.710930775851473</v>
      </c>
      <c r="J29" s="76" t="str">
        <f t="shared" si="1"/>
        <v>Media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76" t="s">
        <v>279</v>
      </c>
      <c r="V29" s="76"/>
      <c r="W29" s="16"/>
      <c r="X29" s="16"/>
      <c r="Y29" s="16"/>
    </row>
    <row r="30" spans="1:25" x14ac:dyDescent="0.2">
      <c r="A30" s="74" t="s">
        <v>79</v>
      </c>
      <c r="B30" s="74" t="s">
        <v>96</v>
      </c>
      <c r="C30" s="23" t="s">
        <v>61</v>
      </c>
      <c r="D30" s="74" t="s">
        <v>97</v>
      </c>
      <c r="E30" s="75">
        <v>5601</v>
      </c>
      <c r="F30" s="80" t="s">
        <v>96</v>
      </c>
      <c r="G30" s="126">
        <v>5601</v>
      </c>
      <c r="H30" s="75">
        <v>46.32</v>
      </c>
      <c r="I30" s="76">
        <f t="shared" si="0"/>
        <v>44.669863518996678</v>
      </c>
      <c r="J30" s="76" t="str">
        <f t="shared" si="1"/>
        <v>Media</v>
      </c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76" t="s">
        <v>279</v>
      </c>
      <c r="V30" s="76"/>
      <c r="W30" s="16"/>
      <c r="X30" s="16"/>
      <c r="Y30" s="16"/>
    </row>
    <row r="31" spans="1:25" x14ac:dyDescent="0.2">
      <c r="A31" s="74" t="s">
        <v>79</v>
      </c>
      <c r="B31" s="74" t="s">
        <v>96</v>
      </c>
      <c r="C31" s="23" t="s">
        <v>61</v>
      </c>
      <c r="D31" s="74" t="s">
        <v>97</v>
      </c>
      <c r="E31" s="75">
        <v>5601</v>
      </c>
      <c r="F31" s="80" t="s">
        <v>98</v>
      </c>
      <c r="G31" s="126">
        <v>5603</v>
      </c>
      <c r="H31" s="75">
        <v>82.65</v>
      </c>
      <c r="I31" s="76">
        <f t="shared" si="0"/>
        <v>0</v>
      </c>
      <c r="J31" s="76" t="str">
        <f t="shared" si="1"/>
        <v>Alta</v>
      </c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76" t="s">
        <v>279</v>
      </c>
      <c r="V31" s="76"/>
      <c r="W31" s="16"/>
      <c r="X31" s="16"/>
      <c r="Y31" s="16"/>
    </row>
    <row r="32" spans="1:25" x14ac:dyDescent="0.2">
      <c r="A32" s="74" t="s">
        <v>79</v>
      </c>
      <c r="B32" s="74" t="s">
        <v>96</v>
      </c>
      <c r="C32" s="23" t="s">
        <v>61</v>
      </c>
      <c r="D32" s="74" t="s">
        <v>97</v>
      </c>
      <c r="E32" s="75">
        <v>5601</v>
      </c>
      <c r="F32" s="80" t="s">
        <v>99</v>
      </c>
      <c r="G32" s="126">
        <v>5606</v>
      </c>
      <c r="H32" s="75">
        <v>9.31</v>
      </c>
      <c r="I32" s="76">
        <f t="shared" si="0"/>
        <v>90.17582687815073</v>
      </c>
      <c r="J32" s="76" t="str">
        <f t="shared" si="1"/>
        <v>Nula</v>
      </c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76" t="s">
        <v>279</v>
      </c>
      <c r="V32" s="76"/>
      <c r="W32" s="16"/>
      <c r="X32" s="16"/>
      <c r="Y32" s="16"/>
    </row>
    <row r="33" spans="1:25" x14ac:dyDescent="0.2">
      <c r="A33" s="74" t="s">
        <v>79</v>
      </c>
      <c r="B33" s="79" t="s">
        <v>100</v>
      </c>
      <c r="C33" s="23" t="s">
        <v>61</v>
      </c>
      <c r="D33" s="79" t="s">
        <v>101</v>
      </c>
      <c r="E33" s="75">
        <v>5701</v>
      </c>
      <c r="F33" s="81" t="s">
        <v>101</v>
      </c>
      <c r="G33" s="126">
        <v>5701</v>
      </c>
      <c r="H33" s="75">
        <v>47.22</v>
      </c>
      <c r="I33" s="76">
        <f t="shared" si="0"/>
        <v>43.563260789376621</v>
      </c>
      <c r="J33" s="76" t="str">
        <f t="shared" si="1"/>
        <v>Media</v>
      </c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76" t="s">
        <v>279</v>
      </c>
      <c r="V33" s="76"/>
      <c r="W33" s="16"/>
      <c r="X33" s="16"/>
      <c r="Y33" s="16"/>
    </row>
    <row r="34" spans="1:25" x14ac:dyDescent="0.2">
      <c r="A34" s="74" t="s">
        <v>79</v>
      </c>
      <c r="B34" s="74" t="s">
        <v>102</v>
      </c>
      <c r="C34" s="23" t="s">
        <v>80</v>
      </c>
      <c r="D34" s="74" t="s">
        <v>80</v>
      </c>
      <c r="E34" s="75">
        <v>5001</v>
      </c>
      <c r="F34" s="74" t="s">
        <v>103</v>
      </c>
      <c r="G34" s="126">
        <v>5801</v>
      </c>
      <c r="H34" s="75">
        <v>49.05</v>
      </c>
      <c r="I34" s="76">
        <f t="shared" si="0"/>
        <v>41.313168572482482</v>
      </c>
      <c r="J34" s="76" t="str">
        <f t="shared" si="1"/>
        <v>Media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76" t="s">
        <v>279</v>
      </c>
      <c r="V34" s="76"/>
      <c r="W34" s="16"/>
      <c r="X34" s="16"/>
      <c r="Y34" s="16"/>
    </row>
    <row r="35" spans="1:25" x14ac:dyDescent="0.2">
      <c r="A35" s="74" t="s">
        <v>79</v>
      </c>
      <c r="B35" s="74" t="s">
        <v>102</v>
      </c>
      <c r="C35" s="23" t="s">
        <v>80</v>
      </c>
      <c r="D35" s="74" t="s">
        <v>80</v>
      </c>
      <c r="E35" s="75">
        <v>5001</v>
      </c>
      <c r="F35" s="74" t="s">
        <v>104</v>
      </c>
      <c r="G35" s="126">
        <v>5802</v>
      </c>
      <c r="H35" s="75">
        <v>55.89</v>
      </c>
      <c r="I35" s="76">
        <f t="shared" si="0"/>
        <v>32.902987827369977</v>
      </c>
      <c r="J35" s="76" t="str">
        <f t="shared" si="1"/>
        <v>Alta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76" t="s">
        <v>279</v>
      </c>
      <c r="V35" s="76"/>
      <c r="W35" s="16"/>
      <c r="X35" s="16"/>
      <c r="Y35" s="16"/>
    </row>
    <row r="36" spans="1:25" x14ac:dyDescent="0.2">
      <c r="A36" s="74" t="s">
        <v>79</v>
      </c>
      <c r="B36" s="74" t="s">
        <v>102</v>
      </c>
      <c r="C36" s="23" t="s">
        <v>80</v>
      </c>
      <c r="D36" s="74" t="s">
        <v>80</v>
      </c>
      <c r="E36" s="75">
        <v>5001</v>
      </c>
      <c r="F36" s="74" t="s">
        <v>105</v>
      </c>
      <c r="G36" s="126">
        <v>5803</v>
      </c>
      <c r="H36" s="75">
        <v>47.7</v>
      </c>
      <c r="I36" s="76">
        <f t="shared" si="0"/>
        <v>42.973072666912579</v>
      </c>
      <c r="J36" s="76" t="str">
        <f t="shared" si="1"/>
        <v>Media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76" t="s">
        <v>279</v>
      </c>
      <c r="V36" s="76"/>
      <c r="W36" s="16"/>
      <c r="X36" s="16"/>
      <c r="Y36" s="16"/>
    </row>
    <row r="37" spans="1:25" x14ac:dyDescent="0.2">
      <c r="A37" s="74" t="s">
        <v>79</v>
      </c>
      <c r="B37" s="74" t="s">
        <v>102</v>
      </c>
      <c r="C37" s="23" t="s">
        <v>80</v>
      </c>
      <c r="D37" s="74" t="s">
        <v>80</v>
      </c>
      <c r="E37" s="75">
        <v>5001</v>
      </c>
      <c r="F37" s="74" t="s">
        <v>106</v>
      </c>
      <c r="G37" s="126">
        <v>5804</v>
      </c>
      <c r="H37" s="75">
        <v>61.86</v>
      </c>
      <c r="I37" s="76">
        <f t="shared" si="0"/>
        <v>25.562523054223536</v>
      </c>
      <c r="J37" s="76" t="str">
        <f t="shared" si="1"/>
        <v>Alta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76" t="s">
        <v>279</v>
      </c>
      <c r="V37" s="76"/>
      <c r="W37" s="16"/>
      <c r="X37" s="16"/>
      <c r="Y37" s="16"/>
    </row>
    <row r="38" spans="1:25" x14ac:dyDescent="0.2">
      <c r="A38" s="74" t="s">
        <v>107</v>
      </c>
      <c r="B38" s="74" t="s">
        <v>108</v>
      </c>
      <c r="C38" s="23" t="s">
        <v>61</v>
      </c>
      <c r="D38" s="74" t="s">
        <v>109</v>
      </c>
      <c r="E38" s="75">
        <v>6001</v>
      </c>
      <c r="F38" s="74" t="s">
        <v>110</v>
      </c>
      <c r="G38" s="126">
        <v>6101</v>
      </c>
      <c r="H38" s="75">
        <v>30.99</v>
      </c>
      <c r="I38" s="76">
        <f t="shared" si="0"/>
        <v>63.518996680191812</v>
      </c>
      <c r="J38" s="76" t="str">
        <f t="shared" si="1"/>
        <v>Baja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76" t="s">
        <v>279</v>
      </c>
      <c r="V38" s="76"/>
      <c r="W38" s="16"/>
      <c r="X38" s="16"/>
      <c r="Y38" s="16"/>
    </row>
    <row r="39" spans="1:25" x14ac:dyDescent="0.2">
      <c r="A39" s="74" t="s">
        <v>107</v>
      </c>
      <c r="B39" s="74" t="s">
        <v>108</v>
      </c>
      <c r="C39" s="23" t="s">
        <v>61</v>
      </c>
      <c r="D39" s="74" t="s">
        <v>109</v>
      </c>
      <c r="E39" s="75">
        <v>6001</v>
      </c>
      <c r="F39" s="74" t="s">
        <v>111</v>
      </c>
      <c r="G39" s="126">
        <v>6108</v>
      </c>
      <c r="H39" s="75">
        <v>20.86</v>
      </c>
      <c r="I39" s="76">
        <f t="shared" si="0"/>
        <v>75.974425181359891</v>
      </c>
      <c r="J39" s="76" t="str">
        <f t="shared" si="1"/>
        <v>Nula</v>
      </c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76" t="s">
        <v>279</v>
      </c>
      <c r="V39" s="76"/>
      <c r="W39" s="16"/>
      <c r="X39" s="16"/>
      <c r="Y39" s="16"/>
    </row>
    <row r="40" spans="1:25" x14ac:dyDescent="0.2">
      <c r="A40" s="74" t="s">
        <v>107</v>
      </c>
      <c r="B40" s="79" t="s">
        <v>108</v>
      </c>
      <c r="C40" s="23" t="s">
        <v>61</v>
      </c>
      <c r="D40" s="79" t="s">
        <v>112</v>
      </c>
      <c r="E40" s="75">
        <v>6115</v>
      </c>
      <c r="F40" s="79" t="s">
        <v>112</v>
      </c>
      <c r="G40" s="126">
        <v>6115</v>
      </c>
      <c r="H40" s="75">
        <v>54.16</v>
      </c>
      <c r="I40" s="76">
        <f t="shared" si="0"/>
        <v>35.030124185417442</v>
      </c>
      <c r="J40" s="76" t="str">
        <f t="shared" si="1"/>
        <v>Alta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76" t="s">
        <v>279</v>
      </c>
      <c r="V40" s="76"/>
      <c r="W40" s="16"/>
      <c r="X40" s="16"/>
      <c r="Y40" s="16"/>
    </row>
    <row r="41" spans="1:25" x14ac:dyDescent="0.2">
      <c r="A41" s="74" t="s">
        <v>107</v>
      </c>
      <c r="B41" s="79" t="s">
        <v>113</v>
      </c>
      <c r="C41" s="23" t="s">
        <v>61</v>
      </c>
      <c r="D41" s="79" t="s">
        <v>114</v>
      </c>
      <c r="E41" s="75">
        <v>6301</v>
      </c>
      <c r="F41" s="81" t="s">
        <v>114</v>
      </c>
      <c r="G41" s="126">
        <v>6301</v>
      </c>
      <c r="H41" s="75">
        <v>34.54</v>
      </c>
      <c r="I41" s="76">
        <f t="shared" si="0"/>
        <v>59.154063691134887</v>
      </c>
      <c r="J41" s="76" t="str">
        <f t="shared" si="1"/>
        <v>Baja</v>
      </c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76" t="s">
        <v>279</v>
      </c>
      <c r="V41" s="76"/>
      <c r="W41" s="16"/>
      <c r="X41" s="16"/>
      <c r="Y41" s="16"/>
    </row>
    <row r="42" spans="1:25" x14ac:dyDescent="0.2">
      <c r="A42" s="74" t="s">
        <v>115</v>
      </c>
      <c r="B42" s="74" t="s">
        <v>116</v>
      </c>
      <c r="C42" s="23" t="s">
        <v>61</v>
      </c>
      <c r="D42" s="74" t="s">
        <v>117</v>
      </c>
      <c r="E42" s="75">
        <v>7001</v>
      </c>
      <c r="F42" s="74" t="s">
        <v>116</v>
      </c>
      <c r="G42" s="126">
        <v>7101</v>
      </c>
      <c r="H42" s="75">
        <v>39.020000000000003</v>
      </c>
      <c r="I42" s="76">
        <f t="shared" si="0"/>
        <v>53.645641214803874</v>
      </c>
      <c r="J42" s="76" t="str">
        <f t="shared" si="1"/>
        <v>Baja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76" t="s">
        <v>279</v>
      </c>
      <c r="V42" s="76"/>
      <c r="W42" s="16"/>
      <c r="X42" s="16"/>
      <c r="Y42" s="16"/>
    </row>
    <row r="43" spans="1:25" x14ac:dyDescent="0.2">
      <c r="A43" s="74" t="s">
        <v>115</v>
      </c>
      <c r="B43" s="79" t="s">
        <v>116</v>
      </c>
      <c r="C43" s="23" t="s">
        <v>61</v>
      </c>
      <c r="D43" s="79" t="s">
        <v>118</v>
      </c>
      <c r="E43" s="75">
        <v>7102</v>
      </c>
      <c r="F43" s="79" t="s">
        <v>118</v>
      </c>
      <c r="G43" s="126">
        <v>7102</v>
      </c>
      <c r="H43" s="75">
        <v>64.52</v>
      </c>
      <c r="I43" s="76">
        <f t="shared" si="0"/>
        <v>22.291897208902011</v>
      </c>
      <c r="J43" s="76" t="str">
        <f t="shared" si="1"/>
        <v>Alta</v>
      </c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76" t="s">
        <v>279</v>
      </c>
      <c r="V43" s="76"/>
      <c r="W43" s="16"/>
      <c r="X43" s="16"/>
      <c r="Y43" s="16"/>
    </row>
    <row r="44" spans="1:25" x14ac:dyDescent="0.2">
      <c r="A44" s="74" t="s">
        <v>115</v>
      </c>
      <c r="B44" s="74" t="s">
        <v>116</v>
      </c>
      <c r="C44" s="23" t="s">
        <v>61</v>
      </c>
      <c r="D44" s="74" t="s">
        <v>117</v>
      </c>
      <c r="E44" s="75">
        <v>7001</v>
      </c>
      <c r="F44" s="74" t="s">
        <v>115</v>
      </c>
      <c r="G44" s="126">
        <v>7105</v>
      </c>
      <c r="H44" s="75">
        <v>62.42</v>
      </c>
      <c r="I44" s="76">
        <f t="shared" si="0"/>
        <v>24.873970244682162</v>
      </c>
      <c r="J44" s="76" t="str">
        <f t="shared" si="1"/>
        <v>Alta</v>
      </c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76" t="s">
        <v>279</v>
      </c>
      <c r="V44" s="76"/>
      <c r="W44" s="16"/>
      <c r="X44" s="16"/>
      <c r="Y44" s="16"/>
    </row>
    <row r="45" spans="1:25" x14ac:dyDescent="0.2">
      <c r="A45" s="74" t="s">
        <v>115</v>
      </c>
      <c r="B45" s="74" t="s">
        <v>119</v>
      </c>
      <c r="C45" s="23" t="s">
        <v>61</v>
      </c>
      <c r="D45" s="74" t="s">
        <v>120</v>
      </c>
      <c r="E45" s="75">
        <v>7301</v>
      </c>
      <c r="F45" s="80" t="s">
        <v>119</v>
      </c>
      <c r="G45" s="126">
        <v>7301</v>
      </c>
      <c r="H45" s="75">
        <v>42.55</v>
      </c>
      <c r="I45" s="76">
        <f t="shared" si="0"/>
        <v>49.305299397516293</v>
      </c>
      <c r="J45" s="76" t="str">
        <f t="shared" si="1"/>
        <v>Media</v>
      </c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76" t="s">
        <v>279</v>
      </c>
      <c r="V45" s="76"/>
      <c r="W45" s="16"/>
      <c r="X45" s="16"/>
      <c r="Y45" s="16"/>
    </row>
    <row r="46" spans="1:25" x14ac:dyDescent="0.2">
      <c r="A46" s="74" t="s">
        <v>115</v>
      </c>
      <c r="B46" s="74" t="s">
        <v>119</v>
      </c>
      <c r="C46" s="23" t="s">
        <v>61</v>
      </c>
      <c r="D46" s="74" t="s">
        <v>120</v>
      </c>
      <c r="E46" s="75">
        <v>7301</v>
      </c>
      <c r="F46" s="80" t="s">
        <v>121</v>
      </c>
      <c r="G46" s="126">
        <v>7305</v>
      </c>
      <c r="H46" s="75">
        <v>53.87</v>
      </c>
      <c r="I46" s="76">
        <f t="shared" si="0"/>
        <v>35.386696176072796</v>
      </c>
      <c r="J46" s="76" t="str">
        <f t="shared" si="1"/>
        <v>Alta</v>
      </c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76" t="s">
        <v>279</v>
      </c>
      <c r="V46" s="76"/>
      <c r="W46" s="16"/>
      <c r="X46" s="16"/>
      <c r="Y46" s="16"/>
    </row>
    <row r="47" spans="1:25" x14ac:dyDescent="0.2">
      <c r="A47" s="74" t="s">
        <v>115</v>
      </c>
      <c r="B47" s="74" t="s">
        <v>119</v>
      </c>
      <c r="C47" s="23" t="s">
        <v>61</v>
      </c>
      <c r="D47" s="74" t="s">
        <v>120</v>
      </c>
      <c r="E47" s="75">
        <v>7301</v>
      </c>
      <c r="F47" s="80" t="s">
        <v>122</v>
      </c>
      <c r="G47" s="126">
        <v>7306</v>
      </c>
      <c r="H47" s="75">
        <v>35.17</v>
      </c>
      <c r="I47" s="76">
        <f t="shared" si="0"/>
        <v>58.379441780400825</v>
      </c>
      <c r="J47" s="76" t="str">
        <f t="shared" si="1"/>
        <v>Baja</v>
      </c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76" t="s">
        <v>279</v>
      </c>
      <c r="V47" s="76"/>
      <c r="W47" s="16"/>
      <c r="X47" s="16"/>
      <c r="Y47" s="16"/>
    </row>
    <row r="48" spans="1:25" x14ac:dyDescent="0.2">
      <c r="A48" s="74" t="s">
        <v>115</v>
      </c>
      <c r="B48" s="79" t="s">
        <v>123</v>
      </c>
      <c r="C48" s="23" t="s">
        <v>61</v>
      </c>
      <c r="D48" s="79" t="s">
        <v>123</v>
      </c>
      <c r="E48" s="75">
        <v>7401</v>
      </c>
      <c r="F48" s="81" t="s">
        <v>123</v>
      </c>
      <c r="G48" s="126">
        <v>7401</v>
      </c>
      <c r="H48" s="75">
        <v>52.53</v>
      </c>
      <c r="I48" s="76">
        <f t="shared" si="0"/>
        <v>37.03430468461822</v>
      </c>
      <c r="J48" s="76" t="str">
        <f t="shared" si="1"/>
        <v>Alta</v>
      </c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76" t="s">
        <v>279</v>
      </c>
      <c r="V48" s="76"/>
      <c r="W48" s="16"/>
      <c r="X48" s="16"/>
      <c r="Y48" s="16"/>
    </row>
    <row r="49" spans="1:25" x14ac:dyDescent="0.2">
      <c r="A49" s="74" t="s">
        <v>124</v>
      </c>
      <c r="B49" s="74" t="s">
        <v>125</v>
      </c>
      <c r="C49" s="23" t="s">
        <v>126</v>
      </c>
      <c r="D49" s="74" t="s">
        <v>126</v>
      </c>
      <c r="E49" s="75">
        <v>8001</v>
      </c>
      <c r="F49" s="74" t="s">
        <v>125</v>
      </c>
      <c r="G49" s="126">
        <v>8101</v>
      </c>
      <c r="H49" s="75">
        <v>12.06</v>
      </c>
      <c r="I49" s="76">
        <f t="shared" si="0"/>
        <v>86.794540759867189</v>
      </c>
      <c r="J49" s="76" t="str">
        <f t="shared" si="1"/>
        <v>Nula</v>
      </c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76" t="s">
        <v>279</v>
      </c>
      <c r="V49" s="76"/>
      <c r="W49" s="16"/>
      <c r="X49" s="16"/>
      <c r="Y49" s="16"/>
    </row>
    <row r="50" spans="1:25" x14ac:dyDescent="0.2">
      <c r="A50" s="74" t="s">
        <v>124</v>
      </c>
      <c r="B50" s="74" t="s">
        <v>125</v>
      </c>
      <c r="C50" s="23" t="s">
        <v>126</v>
      </c>
      <c r="D50" s="74" t="s">
        <v>126</v>
      </c>
      <c r="E50" s="75">
        <v>8001</v>
      </c>
      <c r="F50" s="74" t="s">
        <v>127</v>
      </c>
      <c r="G50" s="126">
        <v>8102</v>
      </c>
      <c r="H50" s="75">
        <v>51.97</v>
      </c>
      <c r="I50" s="76">
        <f t="shared" si="0"/>
        <v>37.722857494159605</v>
      </c>
      <c r="J50" s="76" t="str">
        <f t="shared" si="1"/>
        <v>Alta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76" t="s">
        <v>279</v>
      </c>
      <c r="V50" s="76"/>
      <c r="W50" s="16"/>
      <c r="X50" s="16"/>
      <c r="Y50" s="16"/>
    </row>
    <row r="51" spans="1:25" x14ac:dyDescent="0.2">
      <c r="A51" s="74" t="s">
        <v>124</v>
      </c>
      <c r="B51" s="74" t="s">
        <v>125</v>
      </c>
      <c r="C51" s="23" t="s">
        <v>126</v>
      </c>
      <c r="D51" s="74" t="s">
        <v>126</v>
      </c>
      <c r="E51" s="75">
        <v>8001</v>
      </c>
      <c r="F51" s="74" t="s">
        <v>128</v>
      </c>
      <c r="G51" s="126">
        <v>8103</v>
      </c>
      <c r="H51" s="75">
        <v>56.44</v>
      </c>
      <c r="I51" s="76">
        <f t="shared" si="0"/>
        <v>32.226730603713271</v>
      </c>
      <c r="J51" s="76" t="str">
        <f t="shared" si="1"/>
        <v>Alta</v>
      </c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76" t="s">
        <v>279</v>
      </c>
      <c r="V51" s="76"/>
      <c r="W51" s="16"/>
      <c r="X51" s="16"/>
      <c r="Y51" s="16"/>
    </row>
    <row r="52" spans="1:25" x14ac:dyDescent="0.2">
      <c r="A52" s="74" t="s">
        <v>124</v>
      </c>
      <c r="B52" s="74" t="s">
        <v>125</v>
      </c>
      <c r="C52" s="23" t="s">
        <v>126</v>
      </c>
      <c r="D52" s="74" t="s">
        <v>126</v>
      </c>
      <c r="E52" s="75">
        <v>8001</v>
      </c>
      <c r="F52" s="74" t="s">
        <v>129</v>
      </c>
      <c r="G52" s="126">
        <v>8105</v>
      </c>
      <c r="H52" s="75">
        <v>78.28</v>
      </c>
      <c r="I52" s="76">
        <f t="shared" si="0"/>
        <v>5.3731710315996608</v>
      </c>
      <c r="J52" s="76" t="str">
        <f t="shared" si="1"/>
        <v>Alta</v>
      </c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76" t="s">
        <v>279</v>
      </c>
      <c r="V52" s="76"/>
      <c r="W52" s="16"/>
      <c r="X52" s="16"/>
      <c r="Y52" s="16"/>
    </row>
    <row r="53" spans="1:25" x14ac:dyDescent="0.2">
      <c r="A53" s="74" t="s">
        <v>124</v>
      </c>
      <c r="B53" s="74" t="s">
        <v>125</v>
      </c>
      <c r="C53" s="23" t="s">
        <v>126</v>
      </c>
      <c r="D53" s="74" t="s">
        <v>126</v>
      </c>
      <c r="E53" s="75">
        <v>8001</v>
      </c>
      <c r="F53" s="74" t="s">
        <v>130</v>
      </c>
      <c r="G53" s="126">
        <v>8106</v>
      </c>
      <c r="H53" s="75">
        <v>77.7</v>
      </c>
      <c r="I53" s="76">
        <f t="shared" si="0"/>
        <v>6.0863150129103678</v>
      </c>
      <c r="J53" s="76" t="str">
        <f t="shared" si="1"/>
        <v>Alta</v>
      </c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76" t="s">
        <v>279</v>
      </c>
      <c r="V53" s="76"/>
      <c r="W53" s="16"/>
      <c r="X53" s="16"/>
      <c r="Y53" s="16"/>
    </row>
    <row r="54" spans="1:25" x14ac:dyDescent="0.2">
      <c r="A54" s="74" t="s">
        <v>124</v>
      </c>
      <c r="B54" s="74" t="s">
        <v>125</v>
      </c>
      <c r="C54" s="23" t="s">
        <v>126</v>
      </c>
      <c r="D54" s="74" t="s">
        <v>126</v>
      </c>
      <c r="E54" s="75">
        <v>8001</v>
      </c>
      <c r="F54" s="74" t="s">
        <v>131</v>
      </c>
      <c r="G54" s="126">
        <v>8107</v>
      </c>
      <c r="H54" s="75">
        <v>57.44</v>
      </c>
      <c r="I54" s="76">
        <f t="shared" si="0"/>
        <v>30.997172015246534</v>
      </c>
      <c r="J54" s="76" t="str">
        <f t="shared" si="1"/>
        <v>Alta</v>
      </c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76" t="s">
        <v>279</v>
      </c>
      <c r="V54" s="76"/>
      <c r="W54" s="16"/>
      <c r="X54" s="16"/>
      <c r="Y54" s="16"/>
    </row>
    <row r="55" spans="1:25" x14ac:dyDescent="0.2">
      <c r="A55" s="74" t="s">
        <v>124</v>
      </c>
      <c r="B55" s="74" t="s">
        <v>125</v>
      </c>
      <c r="C55" s="23" t="s">
        <v>126</v>
      </c>
      <c r="D55" s="74" t="s">
        <v>126</v>
      </c>
      <c r="E55" s="75">
        <v>8001</v>
      </c>
      <c r="F55" s="74" t="s">
        <v>132</v>
      </c>
      <c r="G55" s="126">
        <v>8108</v>
      </c>
      <c r="H55" s="75">
        <v>23.95</v>
      </c>
      <c r="I55" s="76">
        <f t="shared" si="0"/>
        <v>72.175089142997649</v>
      </c>
      <c r="J55" s="76" t="str">
        <f t="shared" si="1"/>
        <v>Nula</v>
      </c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76" t="s">
        <v>279</v>
      </c>
      <c r="V55" s="76"/>
      <c r="W55" s="16"/>
      <c r="X55" s="16"/>
      <c r="Y55" s="16"/>
    </row>
    <row r="56" spans="1:25" x14ac:dyDescent="0.2">
      <c r="A56" s="74" t="s">
        <v>124</v>
      </c>
      <c r="B56" s="74" t="s">
        <v>125</v>
      </c>
      <c r="C56" s="23" t="s">
        <v>126</v>
      </c>
      <c r="D56" s="74" t="s">
        <v>126</v>
      </c>
      <c r="E56" s="75">
        <v>8001</v>
      </c>
      <c r="F56" s="74" t="s">
        <v>133</v>
      </c>
      <c r="G56" s="126">
        <v>8109</v>
      </c>
      <c r="H56" s="75">
        <v>77.540000000000006</v>
      </c>
      <c r="I56" s="76">
        <f t="shared" si="0"/>
        <v>6.2830443870650416</v>
      </c>
      <c r="J56" s="76" t="str">
        <f t="shared" si="1"/>
        <v>Alta</v>
      </c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76" t="s">
        <v>279</v>
      </c>
      <c r="V56" s="76"/>
      <c r="W56" s="16"/>
      <c r="X56" s="16"/>
      <c r="Y56" s="16"/>
    </row>
    <row r="57" spans="1:25" x14ac:dyDescent="0.2">
      <c r="A57" s="74" t="s">
        <v>124</v>
      </c>
      <c r="B57" s="74" t="s">
        <v>125</v>
      </c>
      <c r="C57" s="23" t="s">
        <v>126</v>
      </c>
      <c r="D57" s="74" t="s">
        <v>126</v>
      </c>
      <c r="E57" s="75">
        <v>8001</v>
      </c>
      <c r="F57" s="74" t="s">
        <v>134</v>
      </c>
      <c r="G57" s="126">
        <v>8110</v>
      </c>
      <c r="H57" s="75">
        <v>28.07</v>
      </c>
      <c r="I57" s="76">
        <f t="shared" si="0"/>
        <v>67.109307758514689</v>
      </c>
      <c r="J57" s="76" t="str">
        <f t="shared" si="1"/>
        <v>Nula</v>
      </c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76" t="s">
        <v>279</v>
      </c>
      <c r="V57" s="76"/>
      <c r="W57" s="16"/>
      <c r="X57" s="16"/>
      <c r="Y57" s="16"/>
    </row>
    <row r="58" spans="1:25" x14ac:dyDescent="0.2">
      <c r="A58" s="74" t="s">
        <v>124</v>
      </c>
      <c r="B58" s="74" t="s">
        <v>125</v>
      </c>
      <c r="C58" s="23" t="s">
        <v>126</v>
      </c>
      <c r="D58" s="74" t="s">
        <v>126</v>
      </c>
      <c r="E58" s="75">
        <v>8001</v>
      </c>
      <c r="F58" s="74" t="s">
        <v>135</v>
      </c>
      <c r="G58" s="126">
        <v>8111</v>
      </c>
      <c r="H58" s="75">
        <v>73.97</v>
      </c>
      <c r="I58" s="76">
        <f t="shared" si="0"/>
        <v>10.672568547891315</v>
      </c>
      <c r="J58" s="76" t="str">
        <f t="shared" si="1"/>
        <v>Alta</v>
      </c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76" t="s">
        <v>279</v>
      </c>
      <c r="V58" s="76"/>
      <c r="W58" s="16"/>
      <c r="X58" s="16"/>
      <c r="Y58" s="16"/>
    </row>
    <row r="59" spans="1:25" x14ac:dyDescent="0.2">
      <c r="A59" s="74" t="s">
        <v>124</v>
      </c>
      <c r="B59" s="74" t="s">
        <v>125</v>
      </c>
      <c r="C59" s="23" t="s">
        <v>126</v>
      </c>
      <c r="D59" s="74" t="s">
        <v>126</v>
      </c>
      <c r="E59" s="75">
        <v>8001</v>
      </c>
      <c r="F59" s="74" t="s">
        <v>136</v>
      </c>
      <c r="G59" s="126">
        <v>8112</v>
      </c>
      <c r="H59" s="75">
        <v>40.78</v>
      </c>
      <c r="I59" s="76">
        <f t="shared" si="0"/>
        <v>51.481618099102413</v>
      </c>
      <c r="J59" s="76" t="str">
        <f t="shared" si="1"/>
        <v>Media</v>
      </c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76" t="s">
        <v>279</v>
      </c>
      <c r="V59" s="76"/>
      <c r="W59" s="16"/>
      <c r="X59" s="16"/>
      <c r="Y59" s="16"/>
    </row>
    <row r="60" spans="1:25" x14ac:dyDescent="0.2">
      <c r="A60" s="74" t="s">
        <v>124</v>
      </c>
      <c r="B60" s="74" t="s">
        <v>124</v>
      </c>
      <c r="C60" s="23" t="s">
        <v>61</v>
      </c>
      <c r="D60" s="74" t="s">
        <v>137</v>
      </c>
      <c r="E60" s="75">
        <v>8301</v>
      </c>
      <c r="F60" s="74" t="s">
        <v>138</v>
      </c>
      <c r="G60" s="126">
        <v>8301</v>
      </c>
      <c r="H60" s="75">
        <v>44.93</v>
      </c>
      <c r="I60" s="76">
        <f t="shared" si="0"/>
        <v>46.37894995696545</v>
      </c>
      <c r="J60" s="76" t="str">
        <f t="shared" si="1"/>
        <v>Media</v>
      </c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76" t="s">
        <v>279</v>
      </c>
      <c r="V60" s="76"/>
      <c r="W60" s="16"/>
      <c r="X60" s="16"/>
      <c r="Y60" s="16"/>
    </row>
    <row r="61" spans="1:25" x14ac:dyDescent="0.2">
      <c r="A61" s="74" t="s">
        <v>124</v>
      </c>
      <c r="B61" s="74" t="s">
        <v>124</v>
      </c>
      <c r="C61" s="23" t="s">
        <v>61</v>
      </c>
      <c r="D61" s="74" t="s">
        <v>137</v>
      </c>
      <c r="E61" s="75">
        <v>8301</v>
      </c>
      <c r="F61" s="80" t="s">
        <v>139</v>
      </c>
      <c r="G61" s="126">
        <v>8306</v>
      </c>
      <c r="H61" s="75">
        <v>59.47</v>
      </c>
      <c r="I61" s="76">
        <f t="shared" si="0"/>
        <v>28.501168080659049</v>
      </c>
      <c r="J61" s="76" t="str">
        <f t="shared" si="1"/>
        <v>Alta</v>
      </c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76" t="s">
        <v>279</v>
      </c>
      <c r="V61" s="76"/>
      <c r="W61" s="16"/>
      <c r="X61" s="16"/>
      <c r="Y61" s="16"/>
    </row>
    <row r="62" spans="1:25" x14ac:dyDescent="0.2">
      <c r="A62" s="74" t="s">
        <v>140</v>
      </c>
      <c r="B62" s="74" t="s">
        <v>141</v>
      </c>
      <c r="C62" s="23" t="s">
        <v>61</v>
      </c>
      <c r="D62" s="74" t="s">
        <v>142</v>
      </c>
      <c r="E62" s="75">
        <v>9001</v>
      </c>
      <c r="F62" s="74" t="s">
        <v>143</v>
      </c>
      <c r="G62" s="126">
        <v>9101</v>
      </c>
      <c r="H62" s="75">
        <v>37.93</v>
      </c>
      <c r="I62" s="76">
        <f t="shared" si="0"/>
        <v>54.985860076232633</v>
      </c>
      <c r="J62" s="76" t="str">
        <f t="shared" si="1"/>
        <v>Baja</v>
      </c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76" t="s">
        <v>279</v>
      </c>
      <c r="V62" s="76"/>
      <c r="W62" s="16"/>
      <c r="X62" s="16"/>
      <c r="Y62" s="16"/>
    </row>
    <row r="63" spans="1:25" x14ac:dyDescent="0.2">
      <c r="A63" s="74" t="s">
        <v>140</v>
      </c>
      <c r="B63" s="74" t="s">
        <v>141</v>
      </c>
      <c r="C63" s="23" t="s">
        <v>61</v>
      </c>
      <c r="D63" s="74" t="s">
        <v>142</v>
      </c>
      <c r="E63" s="75">
        <v>9001</v>
      </c>
      <c r="F63" s="74" t="s">
        <v>144</v>
      </c>
      <c r="G63" s="126">
        <v>9112</v>
      </c>
      <c r="H63" s="75">
        <v>64.040000000000006</v>
      </c>
      <c r="I63" s="76">
        <f t="shared" si="0"/>
        <v>22.882085331366035</v>
      </c>
      <c r="J63" s="76" t="str">
        <f t="shared" si="1"/>
        <v>Alta</v>
      </c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76" t="s">
        <v>279</v>
      </c>
      <c r="V63" s="76"/>
      <c r="W63" s="16"/>
      <c r="X63" s="16"/>
      <c r="Y63" s="16"/>
    </row>
    <row r="64" spans="1:25" x14ac:dyDescent="0.2">
      <c r="A64" s="74" t="s">
        <v>140</v>
      </c>
      <c r="B64" s="79" t="s">
        <v>141</v>
      </c>
      <c r="C64" s="23" t="s">
        <v>61</v>
      </c>
      <c r="D64" s="79" t="s">
        <v>145</v>
      </c>
      <c r="E64" s="75">
        <v>9120</v>
      </c>
      <c r="F64" s="79" t="s">
        <v>145</v>
      </c>
      <c r="G64" s="126">
        <v>9120</v>
      </c>
      <c r="H64" s="75">
        <v>42.32</v>
      </c>
      <c r="I64" s="76">
        <f t="shared" si="0"/>
        <v>49.588097872863642</v>
      </c>
      <c r="J64" s="76" t="str">
        <f t="shared" si="1"/>
        <v>Media</v>
      </c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76" t="s">
        <v>279</v>
      </c>
      <c r="V64" s="76"/>
      <c r="W64" s="16"/>
      <c r="X64" s="16"/>
      <c r="Y64" s="16"/>
    </row>
    <row r="65" spans="1:25" x14ac:dyDescent="0.2">
      <c r="A65" s="74" t="s">
        <v>140</v>
      </c>
      <c r="B65" s="79" t="s">
        <v>146</v>
      </c>
      <c r="C65" s="23" t="s">
        <v>61</v>
      </c>
      <c r="D65" s="79" t="s">
        <v>147</v>
      </c>
      <c r="E65" s="75">
        <v>9201</v>
      </c>
      <c r="F65" s="79" t="s">
        <v>147</v>
      </c>
      <c r="G65" s="126">
        <v>9201</v>
      </c>
      <c r="H65" s="75">
        <v>67.3</v>
      </c>
      <c r="I65" s="76">
        <f t="shared" si="0"/>
        <v>18.873724332964475</v>
      </c>
      <c r="J65" s="76" t="str">
        <f t="shared" si="1"/>
        <v>Alta</v>
      </c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76" t="s">
        <v>279</v>
      </c>
      <c r="V65" s="76"/>
      <c r="W65" s="16"/>
      <c r="X65" s="16"/>
      <c r="Y65" s="16"/>
    </row>
    <row r="66" spans="1:25" x14ac:dyDescent="0.2">
      <c r="A66" s="74" t="s">
        <v>148</v>
      </c>
      <c r="B66" s="74" t="s">
        <v>149</v>
      </c>
      <c r="C66" s="23" t="s">
        <v>61</v>
      </c>
      <c r="D66" s="74" t="s">
        <v>150</v>
      </c>
      <c r="E66" s="75">
        <v>10001</v>
      </c>
      <c r="F66" s="74" t="s">
        <v>151</v>
      </c>
      <c r="G66" s="126">
        <v>10101</v>
      </c>
      <c r="H66" s="75">
        <v>35.39</v>
      </c>
      <c r="I66" s="76">
        <f t="shared" si="0"/>
        <v>58.108938890938155</v>
      </c>
      <c r="J66" s="76" t="str">
        <f t="shared" si="1"/>
        <v>Baja</v>
      </c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76" t="s">
        <v>279</v>
      </c>
      <c r="V66" s="76"/>
      <c r="W66" s="16"/>
      <c r="X66" s="16"/>
      <c r="Y66" s="16"/>
    </row>
    <row r="67" spans="1:25" x14ac:dyDescent="0.2">
      <c r="A67" s="74" t="s">
        <v>148</v>
      </c>
      <c r="B67" s="74" t="s">
        <v>149</v>
      </c>
      <c r="C67" s="23" t="s">
        <v>61</v>
      </c>
      <c r="D67" s="74" t="s">
        <v>150</v>
      </c>
      <c r="E67" s="75">
        <v>10001</v>
      </c>
      <c r="F67" s="74" t="s">
        <v>152</v>
      </c>
      <c r="G67" s="126">
        <v>10109</v>
      </c>
      <c r="H67" s="75">
        <v>14.33</v>
      </c>
      <c r="I67" s="76">
        <f t="shared" si="0"/>
        <v>84.003442764047705</v>
      </c>
      <c r="J67" s="76" t="str">
        <f t="shared" si="1"/>
        <v>Nula</v>
      </c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76" t="s">
        <v>279</v>
      </c>
      <c r="V67" s="76"/>
      <c r="W67" s="16"/>
      <c r="X67" s="16"/>
      <c r="Y67" s="16"/>
    </row>
    <row r="68" spans="1:25" x14ac:dyDescent="0.2">
      <c r="A68" s="74" t="s">
        <v>148</v>
      </c>
      <c r="B68" s="79" t="s">
        <v>153</v>
      </c>
      <c r="C68" s="23" t="s">
        <v>61</v>
      </c>
      <c r="D68" s="79" t="s">
        <v>154</v>
      </c>
      <c r="E68" s="75">
        <v>10201</v>
      </c>
      <c r="F68" s="79" t="s">
        <v>154</v>
      </c>
      <c r="G68" s="126">
        <v>10201</v>
      </c>
      <c r="H68" s="75">
        <v>64.58</v>
      </c>
      <c r="I68" s="76">
        <f t="shared" si="0"/>
        <v>22.218123693594006</v>
      </c>
      <c r="J68" s="76" t="str">
        <f t="shared" si="1"/>
        <v>Alta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76" t="s">
        <v>279</v>
      </c>
      <c r="V68" s="76"/>
      <c r="W68" s="16"/>
      <c r="X68" s="16"/>
      <c r="Y68" s="16"/>
    </row>
    <row r="69" spans="1:25" x14ac:dyDescent="0.2">
      <c r="A69" s="74" t="s">
        <v>148</v>
      </c>
      <c r="B69" s="74" t="s">
        <v>155</v>
      </c>
      <c r="C69" s="23" t="s">
        <v>61</v>
      </c>
      <c r="D69" s="74" t="s">
        <v>155</v>
      </c>
      <c r="E69" s="75">
        <v>10301</v>
      </c>
      <c r="F69" s="74" t="s">
        <v>155</v>
      </c>
      <c r="G69" s="126">
        <v>10301</v>
      </c>
      <c r="H69" s="75">
        <v>33.06</v>
      </c>
      <c r="I69" s="76">
        <f t="shared" si="0"/>
        <v>60.973810402065652</v>
      </c>
      <c r="J69" s="76" t="str">
        <f t="shared" si="1"/>
        <v>Baja</v>
      </c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76" t="s">
        <v>279</v>
      </c>
      <c r="V69" s="76"/>
      <c r="W69" s="16"/>
      <c r="X69" s="16"/>
      <c r="Y69" s="16"/>
    </row>
    <row r="70" spans="1:25" x14ac:dyDescent="0.2">
      <c r="A70" s="74" t="s">
        <v>156</v>
      </c>
      <c r="B70" s="79" t="s">
        <v>157</v>
      </c>
      <c r="C70" s="23" t="s">
        <v>61</v>
      </c>
      <c r="D70" s="79" t="s">
        <v>157</v>
      </c>
      <c r="E70" s="75">
        <v>11101</v>
      </c>
      <c r="F70" s="79" t="s">
        <v>157</v>
      </c>
      <c r="G70" s="126">
        <v>11101</v>
      </c>
      <c r="H70" s="75">
        <v>52.65</v>
      </c>
      <c r="I70" s="76">
        <f t="shared" si="0"/>
        <v>36.886757654002217</v>
      </c>
      <c r="J70" s="76" t="str">
        <f t="shared" si="1"/>
        <v>Alta</v>
      </c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76" t="s">
        <v>279</v>
      </c>
      <c r="V70" s="76"/>
      <c r="W70" s="16"/>
      <c r="X70" s="16"/>
      <c r="Y70" s="16"/>
    </row>
    <row r="71" spans="1:25" x14ac:dyDescent="0.2">
      <c r="A71" s="74" t="s">
        <v>158</v>
      </c>
      <c r="B71" s="74" t="s">
        <v>158</v>
      </c>
      <c r="C71" s="23" t="s">
        <v>61</v>
      </c>
      <c r="D71" s="74" t="s">
        <v>159</v>
      </c>
      <c r="E71" s="75">
        <v>12101</v>
      </c>
      <c r="F71" s="80" t="s">
        <v>159</v>
      </c>
      <c r="G71" s="126">
        <v>12101</v>
      </c>
      <c r="H71" s="75">
        <v>26.67</v>
      </c>
      <c r="I71" s="76">
        <f t="shared" si="0"/>
        <v>68.830689782368125</v>
      </c>
      <c r="J71" s="76" t="str">
        <f t="shared" si="1"/>
        <v>Nula</v>
      </c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76" t="s">
        <v>279</v>
      </c>
      <c r="V71" s="76"/>
      <c r="W71" s="16"/>
      <c r="X71" s="16"/>
      <c r="Y71" s="16"/>
    </row>
    <row r="72" spans="1:25" x14ac:dyDescent="0.2">
      <c r="A72" s="74" t="s">
        <v>160</v>
      </c>
      <c r="B72" s="74" t="s">
        <v>161</v>
      </c>
      <c r="C72" s="23" t="s">
        <v>162</v>
      </c>
      <c r="D72" s="74" t="s">
        <v>162</v>
      </c>
      <c r="E72" s="75">
        <v>13001</v>
      </c>
      <c r="F72" s="74" t="s">
        <v>161</v>
      </c>
      <c r="G72" s="126">
        <v>13101</v>
      </c>
      <c r="H72" s="75">
        <v>2.54</v>
      </c>
      <c r="I72" s="76">
        <f t="shared" si="0"/>
        <v>98.499938522070565</v>
      </c>
      <c r="J72" s="76" t="str">
        <f t="shared" si="1"/>
        <v>Nula</v>
      </c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76" t="s">
        <v>279</v>
      </c>
      <c r="V72" s="76"/>
      <c r="W72" s="16"/>
      <c r="X72" s="16"/>
      <c r="Y72" s="16"/>
    </row>
    <row r="73" spans="1:25" x14ac:dyDescent="0.2">
      <c r="A73" s="74" t="s">
        <v>160</v>
      </c>
      <c r="B73" s="74" t="s">
        <v>161</v>
      </c>
      <c r="C73" s="23" t="s">
        <v>162</v>
      </c>
      <c r="D73" s="74" t="s">
        <v>162</v>
      </c>
      <c r="E73" s="75">
        <v>13001</v>
      </c>
      <c r="F73" s="74" t="s">
        <v>163</v>
      </c>
      <c r="G73" s="126">
        <v>13102</v>
      </c>
      <c r="H73" s="75">
        <v>17.989999999999998</v>
      </c>
      <c r="I73" s="76">
        <f t="shared" ref="I73:I131" si="2">+IF(H73&lt;&gt;"",(H$127-H73)*100/(H$127-H$126),"")</f>
        <v>79.503258330259442</v>
      </c>
      <c r="J73" s="76" t="str">
        <f t="shared" ref="J73:J132" si="3">+IF(AND(I73&lt;&gt;"",I73&gt;=J$6),"Nula",IF(AND(I73&lt;&gt;"",I73&lt;J$6,I73&gt;J$6-(_xlfn.STDEV.S(I$8:I$124)/2)),"Baja",IF(AND(I73&lt;&gt;"",I73&lt;J$6-(_xlfn.STDEV.S(I$8:I$124)/2),I73&gt;J$6-(_xlfn.STDEV.S(I$8:I$124))),"Media",IF(AND(I73&lt;&gt;"",I73&lt;J$6-(_xlfn.STDEV.S(I$8:I$124))),"Alta",""))))</f>
        <v>Nula</v>
      </c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76" t="s">
        <v>279</v>
      </c>
      <c r="V73" s="76"/>
      <c r="W73" s="16"/>
      <c r="X73" s="16"/>
      <c r="Y73" s="16"/>
    </row>
    <row r="74" spans="1:25" x14ac:dyDescent="0.2">
      <c r="A74" s="74" t="s">
        <v>160</v>
      </c>
      <c r="B74" s="74" t="s">
        <v>161</v>
      </c>
      <c r="C74" s="23" t="s">
        <v>162</v>
      </c>
      <c r="D74" s="74" t="s">
        <v>162</v>
      </c>
      <c r="E74" s="75">
        <v>13001</v>
      </c>
      <c r="F74" s="74" t="s">
        <v>164</v>
      </c>
      <c r="G74" s="126">
        <v>13103</v>
      </c>
      <c r="H74" s="75">
        <v>78.23</v>
      </c>
      <c r="I74" s="76">
        <f t="shared" si="2"/>
        <v>5.4346489610229938</v>
      </c>
      <c r="J74" s="76" t="str">
        <f t="shared" si="3"/>
        <v>Alta</v>
      </c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76" t="s">
        <v>279</v>
      </c>
      <c r="V74" s="76"/>
      <c r="W74" s="16"/>
      <c r="X74" s="16"/>
      <c r="Y74" s="16"/>
    </row>
    <row r="75" spans="1:25" x14ac:dyDescent="0.2">
      <c r="A75" s="74" t="s">
        <v>160</v>
      </c>
      <c r="B75" s="74" t="s">
        <v>161</v>
      </c>
      <c r="C75" s="23" t="s">
        <v>162</v>
      </c>
      <c r="D75" s="74" t="s">
        <v>162</v>
      </c>
      <c r="E75" s="75">
        <v>13001</v>
      </c>
      <c r="F75" s="74" t="s">
        <v>165</v>
      </c>
      <c r="G75" s="126">
        <v>13104</v>
      </c>
      <c r="H75" s="75">
        <v>42.49</v>
      </c>
      <c r="I75" s="76">
        <f t="shared" si="2"/>
        <v>49.379072912824292</v>
      </c>
      <c r="J75" s="76" t="str">
        <f t="shared" si="3"/>
        <v>Media</v>
      </c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76" t="s">
        <v>279</v>
      </c>
      <c r="V75" s="76"/>
      <c r="W75" s="16"/>
      <c r="X75" s="16"/>
      <c r="Y75" s="16"/>
    </row>
    <row r="76" spans="1:25" x14ac:dyDescent="0.2">
      <c r="A76" s="74" t="s">
        <v>160</v>
      </c>
      <c r="B76" s="74" t="s">
        <v>161</v>
      </c>
      <c r="C76" s="23" t="s">
        <v>162</v>
      </c>
      <c r="D76" s="74" t="s">
        <v>162</v>
      </c>
      <c r="E76" s="75">
        <v>13001</v>
      </c>
      <c r="F76" s="74" t="s">
        <v>166</v>
      </c>
      <c r="G76" s="126">
        <v>13105</v>
      </c>
      <c r="H76" s="75">
        <v>70.290000000000006</v>
      </c>
      <c r="I76" s="76">
        <f t="shared" si="2"/>
        <v>15.19734415344891</v>
      </c>
      <c r="J76" s="76" t="str">
        <f t="shared" si="3"/>
        <v>Alta</v>
      </c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76" t="s">
        <v>279</v>
      </c>
      <c r="V76" s="76"/>
      <c r="W76" s="16"/>
      <c r="X76" s="16"/>
      <c r="Y76" s="16"/>
    </row>
    <row r="77" spans="1:25" x14ac:dyDescent="0.2">
      <c r="A77" s="74" t="s">
        <v>160</v>
      </c>
      <c r="B77" s="74" t="s">
        <v>161</v>
      </c>
      <c r="C77" s="23" t="s">
        <v>162</v>
      </c>
      <c r="D77" s="74" t="s">
        <v>162</v>
      </c>
      <c r="E77" s="75">
        <v>13001</v>
      </c>
      <c r="F77" s="74" t="s">
        <v>167</v>
      </c>
      <c r="G77" s="126">
        <v>13106</v>
      </c>
      <c r="H77" s="75">
        <v>14.39</v>
      </c>
      <c r="I77" s="76">
        <f t="shared" si="2"/>
        <v>83.9296692487397</v>
      </c>
      <c r="J77" s="76" t="str">
        <f t="shared" si="3"/>
        <v>Nula</v>
      </c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76" t="s">
        <v>279</v>
      </c>
      <c r="V77" s="76"/>
      <c r="W77" s="16"/>
      <c r="X77" s="16"/>
      <c r="Y77" s="16"/>
    </row>
    <row r="78" spans="1:25" x14ac:dyDescent="0.2">
      <c r="A78" s="74" t="s">
        <v>160</v>
      </c>
      <c r="B78" s="74" t="s">
        <v>161</v>
      </c>
      <c r="C78" s="23" t="s">
        <v>162</v>
      </c>
      <c r="D78" s="74" t="s">
        <v>162</v>
      </c>
      <c r="E78" s="75">
        <v>13001</v>
      </c>
      <c r="F78" s="74" t="s">
        <v>168</v>
      </c>
      <c r="G78" s="126">
        <v>13107</v>
      </c>
      <c r="H78" s="75">
        <v>7.98</v>
      </c>
      <c r="I78" s="76">
        <f t="shared" si="2"/>
        <v>91.811139800811489</v>
      </c>
      <c r="J78" s="76" t="str">
        <f t="shared" si="3"/>
        <v>Nula</v>
      </c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76" t="s">
        <v>279</v>
      </c>
      <c r="V78" s="76"/>
      <c r="W78" s="16"/>
      <c r="X78" s="16"/>
      <c r="Y78" s="16"/>
    </row>
    <row r="79" spans="1:25" x14ac:dyDescent="0.2">
      <c r="A79" s="74" t="s">
        <v>160</v>
      </c>
      <c r="B79" s="74" t="s">
        <v>161</v>
      </c>
      <c r="C79" s="23" t="s">
        <v>162</v>
      </c>
      <c r="D79" s="74" t="s">
        <v>162</v>
      </c>
      <c r="E79" s="75">
        <v>13001</v>
      </c>
      <c r="F79" s="74" t="s">
        <v>169</v>
      </c>
      <c r="G79" s="126">
        <v>13108</v>
      </c>
      <c r="H79" s="75">
        <v>17.77</v>
      </c>
      <c r="I79" s="76">
        <f t="shared" si="2"/>
        <v>79.773761219722118</v>
      </c>
      <c r="J79" s="76" t="str">
        <f t="shared" si="3"/>
        <v>Nula</v>
      </c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76" t="s">
        <v>279</v>
      </c>
      <c r="V79" s="76"/>
      <c r="W79" s="16"/>
      <c r="X79" s="16"/>
      <c r="Y79" s="16"/>
    </row>
    <row r="80" spans="1:25" x14ac:dyDescent="0.2">
      <c r="A80" s="74" t="s">
        <v>160</v>
      </c>
      <c r="B80" s="74" t="s">
        <v>161</v>
      </c>
      <c r="C80" s="23" t="s">
        <v>162</v>
      </c>
      <c r="D80" s="74" t="s">
        <v>162</v>
      </c>
      <c r="E80" s="75">
        <v>13001</v>
      </c>
      <c r="F80" s="74" t="s">
        <v>170</v>
      </c>
      <c r="G80" s="126">
        <v>13109</v>
      </c>
      <c r="H80" s="75">
        <v>18.399999999999999</v>
      </c>
      <c r="I80" s="76">
        <f t="shared" si="2"/>
        <v>78.999139308988063</v>
      </c>
      <c r="J80" s="76" t="str">
        <f t="shared" si="3"/>
        <v>Nula</v>
      </c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76" t="s">
        <v>279</v>
      </c>
      <c r="V80" s="76"/>
      <c r="W80" s="16"/>
      <c r="X80" s="16"/>
      <c r="Y80" s="16"/>
    </row>
    <row r="81" spans="1:25" x14ac:dyDescent="0.2">
      <c r="A81" s="74" t="s">
        <v>160</v>
      </c>
      <c r="B81" s="74" t="s">
        <v>161</v>
      </c>
      <c r="C81" s="23" t="s">
        <v>162</v>
      </c>
      <c r="D81" s="74" t="s">
        <v>162</v>
      </c>
      <c r="E81" s="75">
        <v>13001</v>
      </c>
      <c r="F81" s="74" t="s">
        <v>171</v>
      </c>
      <c r="G81" s="126">
        <v>13110</v>
      </c>
      <c r="H81" s="75">
        <v>42.1</v>
      </c>
      <c r="I81" s="76">
        <f t="shared" si="2"/>
        <v>49.858600762326326</v>
      </c>
      <c r="J81" s="76" t="str">
        <f t="shared" si="3"/>
        <v>Media</v>
      </c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76" t="s">
        <v>279</v>
      </c>
      <c r="V81" s="76"/>
      <c r="W81" s="16"/>
      <c r="X81" s="16"/>
      <c r="Y81" s="16"/>
    </row>
    <row r="82" spans="1:25" x14ac:dyDescent="0.2">
      <c r="A82" s="74" t="s">
        <v>160</v>
      </c>
      <c r="B82" s="74" t="s">
        <v>161</v>
      </c>
      <c r="C82" s="23" t="s">
        <v>162</v>
      </c>
      <c r="D82" s="74" t="s">
        <v>162</v>
      </c>
      <c r="E82" s="75">
        <v>13001</v>
      </c>
      <c r="F82" s="74" t="s">
        <v>172</v>
      </c>
      <c r="G82" s="126">
        <v>13111</v>
      </c>
      <c r="H82" s="75">
        <v>68.569999999999993</v>
      </c>
      <c r="I82" s="76">
        <f t="shared" si="2"/>
        <v>17.312184925611721</v>
      </c>
      <c r="J82" s="76" t="str">
        <f t="shared" si="3"/>
        <v>Alta</v>
      </c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76" t="s">
        <v>279</v>
      </c>
      <c r="V82" s="76"/>
      <c r="W82" s="16"/>
      <c r="X82" s="16"/>
      <c r="Y82" s="16"/>
    </row>
    <row r="83" spans="1:25" x14ac:dyDescent="0.2">
      <c r="A83" s="74" t="s">
        <v>160</v>
      </c>
      <c r="B83" s="74" t="s">
        <v>161</v>
      </c>
      <c r="C83" s="23" t="s">
        <v>162</v>
      </c>
      <c r="D83" s="74" t="s">
        <v>162</v>
      </c>
      <c r="E83" s="75">
        <v>13001</v>
      </c>
      <c r="F83" s="74" t="s">
        <v>173</v>
      </c>
      <c r="G83" s="126">
        <v>13112</v>
      </c>
      <c r="H83" s="75">
        <v>79.48</v>
      </c>
      <c r="I83" s="76">
        <f t="shared" si="2"/>
        <v>3.8977007254395688</v>
      </c>
      <c r="J83" s="76" t="str">
        <f t="shared" si="3"/>
        <v>Alta</v>
      </c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76" t="s">
        <v>279</v>
      </c>
      <c r="V83" s="76"/>
      <c r="W83" s="16"/>
      <c r="X83" s="16"/>
      <c r="Y83" s="16"/>
    </row>
    <row r="84" spans="1:25" x14ac:dyDescent="0.2">
      <c r="A84" s="74" t="s">
        <v>160</v>
      </c>
      <c r="B84" s="74" t="s">
        <v>161</v>
      </c>
      <c r="C84" s="23" t="s">
        <v>162</v>
      </c>
      <c r="D84" s="74" t="s">
        <v>162</v>
      </c>
      <c r="E84" s="75">
        <v>13001</v>
      </c>
      <c r="F84" s="74" t="s">
        <v>174</v>
      </c>
      <c r="G84" s="126">
        <v>13113</v>
      </c>
      <c r="H84" s="75">
        <v>6.04</v>
      </c>
      <c r="I84" s="76">
        <f t="shared" si="2"/>
        <v>94.196483462436973</v>
      </c>
      <c r="J84" s="76" t="str">
        <f t="shared" si="3"/>
        <v>Nula</v>
      </c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76" t="s">
        <v>279</v>
      </c>
      <c r="V84" s="76"/>
      <c r="W84" s="16"/>
      <c r="X84" s="16"/>
      <c r="Y84" s="16"/>
    </row>
    <row r="85" spans="1:25" x14ac:dyDescent="0.2">
      <c r="A85" s="74" t="s">
        <v>160</v>
      </c>
      <c r="B85" s="74" t="s">
        <v>161</v>
      </c>
      <c r="C85" s="23" t="s">
        <v>162</v>
      </c>
      <c r="D85" s="74" t="s">
        <v>162</v>
      </c>
      <c r="E85" s="75">
        <v>13001</v>
      </c>
      <c r="F85" s="74" t="s">
        <v>175</v>
      </c>
      <c r="G85" s="126">
        <v>13114</v>
      </c>
      <c r="H85" s="75">
        <v>1.32</v>
      </c>
      <c r="I85" s="76">
        <f t="shared" si="2"/>
        <v>100</v>
      </c>
      <c r="J85" s="76" t="str">
        <f t="shared" si="3"/>
        <v>Nula</v>
      </c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76" t="s">
        <v>279</v>
      </c>
      <c r="V85" s="76"/>
      <c r="W85" s="16"/>
      <c r="X85" s="16"/>
      <c r="Y85" s="16"/>
    </row>
    <row r="86" spans="1:25" x14ac:dyDescent="0.2">
      <c r="A86" s="74" t="s">
        <v>160</v>
      </c>
      <c r="B86" s="74" t="s">
        <v>161</v>
      </c>
      <c r="C86" s="23" t="s">
        <v>162</v>
      </c>
      <c r="D86" s="74" t="s">
        <v>162</v>
      </c>
      <c r="E86" s="75">
        <v>13001</v>
      </c>
      <c r="F86" s="74" t="s">
        <v>176</v>
      </c>
      <c r="G86" s="126">
        <v>13115</v>
      </c>
      <c r="H86" s="75">
        <v>1.88</v>
      </c>
      <c r="I86" s="76">
        <f t="shared" si="2"/>
        <v>99.311447190458622</v>
      </c>
      <c r="J86" s="76" t="str">
        <f t="shared" si="3"/>
        <v>Nula</v>
      </c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76" t="s">
        <v>279</v>
      </c>
      <c r="V86" s="76"/>
      <c r="W86" s="16"/>
      <c r="X86" s="16"/>
      <c r="Y86" s="16"/>
    </row>
    <row r="87" spans="1:25" x14ac:dyDescent="0.2">
      <c r="A87" s="74" t="s">
        <v>160</v>
      </c>
      <c r="B87" s="74" t="s">
        <v>161</v>
      </c>
      <c r="C87" s="23" t="s">
        <v>162</v>
      </c>
      <c r="D87" s="74" t="s">
        <v>162</v>
      </c>
      <c r="E87" s="75">
        <v>13001</v>
      </c>
      <c r="F87" s="74" t="s">
        <v>177</v>
      </c>
      <c r="G87" s="126">
        <v>13116</v>
      </c>
      <c r="H87" s="75">
        <v>61.62</v>
      </c>
      <c r="I87" s="76">
        <f t="shared" si="2"/>
        <v>25.857617115455557</v>
      </c>
      <c r="J87" s="76" t="str">
        <f t="shared" si="3"/>
        <v>Alta</v>
      </c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76" t="s">
        <v>279</v>
      </c>
      <c r="V87" s="76"/>
      <c r="W87" s="16"/>
      <c r="X87" s="16"/>
      <c r="Y87" s="16"/>
    </row>
    <row r="88" spans="1:25" x14ac:dyDescent="0.2">
      <c r="A88" s="74" t="s">
        <v>160</v>
      </c>
      <c r="B88" s="74" t="s">
        <v>161</v>
      </c>
      <c r="C88" s="23" t="s">
        <v>162</v>
      </c>
      <c r="D88" s="74" t="s">
        <v>162</v>
      </c>
      <c r="E88" s="75">
        <v>13001</v>
      </c>
      <c r="F88" s="74" t="s">
        <v>178</v>
      </c>
      <c r="G88" s="126">
        <v>13117</v>
      </c>
      <c r="H88" s="75">
        <v>66.08</v>
      </c>
      <c r="I88" s="76">
        <f t="shared" si="2"/>
        <v>20.373785810893896</v>
      </c>
      <c r="J88" s="76" t="str">
        <f t="shared" si="3"/>
        <v>Alta</v>
      </c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76" t="s">
        <v>279</v>
      </c>
      <c r="V88" s="76"/>
      <c r="W88" s="16"/>
      <c r="X88" s="16"/>
      <c r="Y88" s="16"/>
    </row>
    <row r="89" spans="1:25" x14ac:dyDescent="0.2">
      <c r="A89" s="74" t="s">
        <v>160</v>
      </c>
      <c r="B89" s="74" t="s">
        <v>161</v>
      </c>
      <c r="C89" s="23" t="s">
        <v>162</v>
      </c>
      <c r="D89" s="74" t="s">
        <v>162</v>
      </c>
      <c r="E89" s="75">
        <v>13001</v>
      </c>
      <c r="F89" s="74" t="s">
        <v>179</v>
      </c>
      <c r="G89" s="126">
        <v>13118</v>
      </c>
      <c r="H89" s="75">
        <v>15.22</v>
      </c>
      <c r="I89" s="76">
        <f t="shared" si="2"/>
        <v>82.909135620312313</v>
      </c>
      <c r="J89" s="76" t="str">
        <f t="shared" si="3"/>
        <v>Nula</v>
      </c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76" t="s">
        <v>279</v>
      </c>
      <c r="V89" s="76"/>
      <c r="W89" s="16"/>
      <c r="X89" s="16"/>
      <c r="Y89" s="16"/>
    </row>
    <row r="90" spans="1:25" x14ac:dyDescent="0.2">
      <c r="A90" s="74" t="s">
        <v>160</v>
      </c>
      <c r="B90" s="74" t="s">
        <v>161</v>
      </c>
      <c r="C90" s="23" t="s">
        <v>162</v>
      </c>
      <c r="D90" s="74" t="s">
        <v>162</v>
      </c>
      <c r="E90" s="75">
        <v>13001</v>
      </c>
      <c r="F90" s="74" t="s">
        <v>180</v>
      </c>
      <c r="G90" s="126">
        <v>13119</v>
      </c>
      <c r="H90" s="75">
        <v>41.45</v>
      </c>
      <c r="I90" s="76">
        <f t="shared" si="2"/>
        <v>50.657813844829697</v>
      </c>
      <c r="J90" s="76" t="str">
        <f t="shared" si="3"/>
        <v>Media</v>
      </c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76" t="s">
        <v>279</v>
      </c>
      <c r="V90" s="76"/>
      <c r="W90" s="16"/>
      <c r="X90" s="16"/>
      <c r="Y90" s="16"/>
    </row>
    <row r="91" spans="1:25" x14ac:dyDescent="0.2">
      <c r="A91" s="74" t="s">
        <v>160</v>
      </c>
      <c r="B91" s="74" t="s">
        <v>161</v>
      </c>
      <c r="C91" s="23" t="s">
        <v>162</v>
      </c>
      <c r="D91" s="74" t="s">
        <v>162</v>
      </c>
      <c r="E91" s="75">
        <v>13001</v>
      </c>
      <c r="F91" s="74" t="s">
        <v>181</v>
      </c>
      <c r="G91" s="126">
        <v>13120</v>
      </c>
      <c r="H91" s="75">
        <v>6.62</v>
      </c>
      <c r="I91" s="76">
        <f t="shared" si="2"/>
        <v>93.483339481126265</v>
      </c>
      <c r="J91" s="76" t="str">
        <f t="shared" si="3"/>
        <v>Nula</v>
      </c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76" t="s">
        <v>279</v>
      </c>
      <c r="V91" s="76"/>
      <c r="W91" s="16"/>
      <c r="X91" s="16"/>
      <c r="Y91" s="16"/>
    </row>
    <row r="92" spans="1:25" x14ac:dyDescent="0.2">
      <c r="A92" s="74" t="s">
        <v>160</v>
      </c>
      <c r="B92" s="74" t="s">
        <v>161</v>
      </c>
      <c r="C92" s="23" t="s">
        <v>162</v>
      </c>
      <c r="D92" s="74" t="s">
        <v>162</v>
      </c>
      <c r="E92" s="75">
        <v>13001</v>
      </c>
      <c r="F92" s="74" t="s">
        <v>182</v>
      </c>
      <c r="G92" s="126">
        <v>13121</v>
      </c>
      <c r="H92" s="75">
        <v>56.45</v>
      </c>
      <c r="I92" s="76">
        <f t="shared" si="2"/>
        <v>32.214435017828599</v>
      </c>
      <c r="J92" s="76" t="str">
        <f t="shared" si="3"/>
        <v>Alta</v>
      </c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76" t="s">
        <v>279</v>
      </c>
      <c r="V92" s="76"/>
      <c r="W92" s="16"/>
      <c r="X92" s="16"/>
      <c r="Y92" s="16"/>
    </row>
    <row r="93" spans="1:25" x14ac:dyDescent="0.2">
      <c r="A93" s="74" t="s">
        <v>160</v>
      </c>
      <c r="B93" s="74" t="s">
        <v>161</v>
      </c>
      <c r="C93" s="23" t="s">
        <v>162</v>
      </c>
      <c r="D93" s="74" t="s">
        <v>162</v>
      </c>
      <c r="E93" s="75">
        <v>13001</v>
      </c>
      <c r="F93" s="74" t="s">
        <v>183</v>
      </c>
      <c r="G93" s="126">
        <v>13122</v>
      </c>
      <c r="H93" s="75">
        <v>26.17</v>
      </c>
      <c r="I93" s="76">
        <f t="shared" si="2"/>
        <v>69.445469076601483</v>
      </c>
      <c r="J93" s="76" t="str">
        <f t="shared" si="3"/>
        <v>Nula</v>
      </c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76" t="s">
        <v>279</v>
      </c>
      <c r="V93" s="76"/>
      <c r="W93" s="16"/>
      <c r="X93" s="16"/>
      <c r="Y93" s="16"/>
    </row>
    <row r="94" spans="1:25" x14ac:dyDescent="0.2">
      <c r="A94" s="74" t="s">
        <v>160</v>
      </c>
      <c r="B94" s="74" t="s">
        <v>161</v>
      </c>
      <c r="C94" s="23" t="s">
        <v>162</v>
      </c>
      <c r="D94" s="74" t="s">
        <v>162</v>
      </c>
      <c r="E94" s="75">
        <v>13001</v>
      </c>
      <c r="F94" s="74" t="s">
        <v>184</v>
      </c>
      <c r="G94" s="126">
        <v>13123</v>
      </c>
      <c r="H94" s="75">
        <v>1.94</v>
      </c>
      <c r="I94" s="76">
        <f t="shared" si="2"/>
        <v>99.237673675150617</v>
      </c>
      <c r="J94" s="76" t="str">
        <f t="shared" si="3"/>
        <v>Nula</v>
      </c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76" t="s">
        <v>279</v>
      </c>
      <c r="V94" s="76"/>
      <c r="W94" s="16"/>
      <c r="X94" s="16"/>
      <c r="Y94" s="16"/>
    </row>
    <row r="95" spans="1:25" x14ac:dyDescent="0.2">
      <c r="A95" s="74" t="s">
        <v>160</v>
      </c>
      <c r="B95" s="74" t="s">
        <v>161</v>
      </c>
      <c r="C95" s="23" t="s">
        <v>162</v>
      </c>
      <c r="D95" s="74" t="s">
        <v>162</v>
      </c>
      <c r="E95" s="75">
        <v>13001</v>
      </c>
      <c r="F95" s="74" t="s">
        <v>185</v>
      </c>
      <c r="G95" s="126">
        <v>13124</v>
      </c>
      <c r="H95" s="75">
        <v>29.6</v>
      </c>
      <c r="I95" s="76">
        <f t="shared" si="2"/>
        <v>65.228083118160569</v>
      </c>
      <c r="J95" s="76" t="str">
        <f t="shared" si="3"/>
        <v>Nula</v>
      </c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76" t="s">
        <v>279</v>
      </c>
      <c r="V95" s="76"/>
      <c r="W95" s="16"/>
      <c r="X95" s="16"/>
      <c r="Y95" s="16"/>
    </row>
    <row r="96" spans="1:25" x14ac:dyDescent="0.2">
      <c r="A96" s="74" t="s">
        <v>160</v>
      </c>
      <c r="B96" s="74" t="s">
        <v>161</v>
      </c>
      <c r="C96" s="23" t="s">
        <v>162</v>
      </c>
      <c r="D96" s="74" t="s">
        <v>162</v>
      </c>
      <c r="E96" s="75">
        <v>13001</v>
      </c>
      <c r="F96" s="74" t="s">
        <v>186</v>
      </c>
      <c r="G96" s="126">
        <v>13125</v>
      </c>
      <c r="H96" s="75">
        <v>16.149999999999999</v>
      </c>
      <c r="I96" s="76">
        <f t="shared" si="2"/>
        <v>81.765646133038231</v>
      </c>
      <c r="J96" s="76" t="str">
        <f t="shared" si="3"/>
        <v>Nula</v>
      </c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76" t="s">
        <v>279</v>
      </c>
      <c r="V96" s="76"/>
      <c r="W96" s="16"/>
      <c r="X96" s="16"/>
      <c r="Y96" s="16"/>
    </row>
    <row r="97" spans="1:25" x14ac:dyDescent="0.2">
      <c r="A97" s="74" t="s">
        <v>160</v>
      </c>
      <c r="B97" s="74" t="s">
        <v>161</v>
      </c>
      <c r="C97" s="23" t="s">
        <v>162</v>
      </c>
      <c r="D97" s="74" t="s">
        <v>162</v>
      </c>
      <c r="E97" s="75">
        <v>13001</v>
      </c>
      <c r="F97" s="74" t="s">
        <v>187</v>
      </c>
      <c r="G97" s="126">
        <v>13126</v>
      </c>
      <c r="H97" s="75">
        <v>24.11</v>
      </c>
      <c r="I97" s="76">
        <f t="shared" si="2"/>
        <v>71.978359768842992</v>
      </c>
      <c r="J97" s="76" t="str">
        <f t="shared" si="3"/>
        <v>Nula</v>
      </c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76" t="s">
        <v>279</v>
      </c>
      <c r="V97" s="76"/>
      <c r="W97" s="16"/>
      <c r="X97" s="16"/>
      <c r="Y97" s="16"/>
    </row>
    <row r="98" spans="1:25" x14ac:dyDescent="0.2">
      <c r="A98" s="74" t="s">
        <v>160</v>
      </c>
      <c r="B98" s="74" t="s">
        <v>161</v>
      </c>
      <c r="C98" s="23" t="s">
        <v>162</v>
      </c>
      <c r="D98" s="74" t="s">
        <v>162</v>
      </c>
      <c r="E98" s="75">
        <v>13001</v>
      </c>
      <c r="F98" s="74" t="s">
        <v>188</v>
      </c>
      <c r="G98" s="126">
        <v>13127</v>
      </c>
      <c r="H98" s="75">
        <v>14.16</v>
      </c>
      <c r="I98" s="76">
        <f t="shared" si="2"/>
        <v>84.212467724087048</v>
      </c>
      <c r="J98" s="76" t="str">
        <f t="shared" si="3"/>
        <v>Nula</v>
      </c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76" t="s">
        <v>279</v>
      </c>
      <c r="V98" s="76"/>
      <c r="W98" s="16"/>
      <c r="X98" s="16"/>
      <c r="Y98" s="16"/>
    </row>
    <row r="99" spans="1:25" x14ac:dyDescent="0.2">
      <c r="A99" s="74" t="s">
        <v>160</v>
      </c>
      <c r="B99" s="74" t="s">
        <v>161</v>
      </c>
      <c r="C99" s="23" t="s">
        <v>162</v>
      </c>
      <c r="D99" s="74" t="s">
        <v>162</v>
      </c>
      <c r="E99" s="75">
        <v>13001</v>
      </c>
      <c r="F99" s="74" t="s">
        <v>189</v>
      </c>
      <c r="G99" s="126">
        <v>13128</v>
      </c>
      <c r="H99" s="75">
        <v>25.33</v>
      </c>
      <c r="I99" s="76">
        <f t="shared" si="2"/>
        <v>70.478298290913557</v>
      </c>
      <c r="J99" s="76" t="str">
        <f t="shared" si="3"/>
        <v>Nula</v>
      </c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76" t="s">
        <v>279</v>
      </c>
      <c r="V99" s="76"/>
      <c r="W99" s="16"/>
      <c r="X99" s="16"/>
      <c r="Y99" s="16"/>
    </row>
    <row r="100" spans="1:25" x14ac:dyDescent="0.2">
      <c r="A100" s="74" t="s">
        <v>160</v>
      </c>
      <c r="B100" s="74" t="s">
        <v>161</v>
      </c>
      <c r="C100" s="23" t="s">
        <v>162</v>
      </c>
      <c r="D100" s="74" t="s">
        <v>162</v>
      </c>
      <c r="E100" s="75">
        <v>13001</v>
      </c>
      <c r="F100" s="74" t="s">
        <v>190</v>
      </c>
      <c r="G100" s="126">
        <v>13129</v>
      </c>
      <c r="H100" s="75">
        <v>18.63</v>
      </c>
      <c r="I100" s="76">
        <f t="shared" si="2"/>
        <v>78.716340833640729</v>
      </c>
      <c r="J100" s="76" t="str">
        <f t="shared" si="3"/>
        <v>Nula</v>
      </c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76" t="s">
        <v>279</v>
      </c>
      <c r="V100" s="76"/>
      <c r="W100" s="16"/>
      <c r="X100" s="16"/>
      <c r="Y100" s="16"/>
    </row>
    <row r="101" spans="1:25" x14ac:dyDescent="0.2">
      <c r="A101" s="74" t="s">
        <v>160</v>
      </c>
      <c r="B101" s="74" t="s">
        <v>161</v>
      </c>
      <c r="C101" s="23" t="s">
        <v>162</v>
      </c>
      <c r="D101" s="74" t="s">
        <v>162</v>
      </c>
      <c r="E101" s="75">
        <v>13001</v>
      </c>
      <c r="F101" s="74" t="s">
        <v>191</v>
      </c>
      <c r="G101" s="126">
        <v>13130</v>
      </c>
      <c r="H101" s="75">
        <v>9.26</v>
      </c>
      <c r="I101" s="76">
        <f t="shared" si="2"/>
        <v>90.237304807574063</v>
      </c>
      <c r="J101" s="76" t="str">
        <f t="shared" si="3"/>
        <v>Nula</v>
      </c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76" t="s">
        <v>279</v>
      </c>
      <c r="V101" s="76"/>
      <c r="W101" s="16"/>
      <c r="X101" s="16"/>
      <c r="Y101" s="16"/>
    </row>
    <row r="102" spans="1:25" x14ac:dyDescent="0.2">
      <c r="A102" s="74" t="s">
        <v>160</v>
      </c>
      <c r="B102" s="74" t="s">
        <v>161</v>
      </c>
      <c r="C102" s="23" t="s">
        <v>162</v>
      </c>
      <c r="D102" s="74" t="s">
        <v>162</v>
      </c>
      <c r="E102" s="75">
        <v>13001</v>
      </c>
      <c r="F102" s="74" t="s">
        <v>192</v>
      </c>
      <c r="G102" s="126">
        <v>13131</v>
      </c>
      <c r="H102" s="75">
        <v>67.58</v>
      </c>
      <c r="I102" s="76">
        <f t="shared" si="2"/>
        <v>18.529447928193783</v>
      </c>
      <c r="J102" s="76" t="str">
        <f t="shared" si="3"/>
        <v>Alta</v>
      </c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76" t="s">
        <v>279</v>
      </c>
      <c r="V102" s="76"/>
      <c r="W102" s="16"/>
      <c r="X102" s="16"/>
      <c r="Y102" s="16"/>
    </row>
    <row r="103" spans="1:25" x14ac:dyDescent="0.2">
      <c r="A103" s="74" t="s">
        <v>160</v>
      </c>
      <c r="B103" s="74" t="s">
        <v>161</v>
      </c>
      <c r="C103" s="23" t="s">
        <v>162</v>
      </c>
      <c r="D103" s="74" t="s">
        <v>162</v>
      </c>
      <c r="E103" s="75">
        <v>13001</v>
      </c>
      <c r="F103" s="74" t="s">
        <v>193</v>
      </c>
      <c r="G103" s="126">
        <v>13132</v>
      </c>
      <c r="H103" s="75">
        <v>1.84</v>
      </c>
      <c r="I103" s="76">
        <f t="shared" si="2"/>
        <v>99.360629533997283</v>
      </c>
      <c r="J103" s="76" t="str">
        <f t="shared" si="3"/>
        <v>Nula</v>
      </c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76" t="s">
        <v>279</v>
      </c>
      <c r="V103" s="76"/>
      <c r="W103" s="16"/>
      <c r="X103" s="16"/>
      <c r="Y103" s="16"/>
    </row>
    <row r="104" spans="1:25" x14ac:dyDescent="0.2">
      <c r="A104" s="74" t="s">
        <v>160</v>
      </c>
      <c r="B104" s="74" t="s">
        <v>194</v>
      </c>
      <c r="C104" s="23" t="s">
        <v>162</v>
      </c>
      <c r="D104" s="74" t="s">
        <v>162</v>
      </c>
      <c r="E104" s="75">
        <v>13001</v>
      </c>
      <c r="F104" s="74" t="s">
        <v>195</v>
      </c>
      <c r="G104" s="126">
        <v>13201</v>
      </c>
      <c r="H104" s="75">
        <v>66.709999999999994</v>
      </c>
      <c r="I104" s="76">
        <f t="shared" si="2"/>
        <v>19.599163900159855</v>
      </c>
      <c r="J104" s="76" t="str">
        <f t="shared" si="3"/>
        <v>Alta</v>
      </c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76" t="s">
        <v>279</v>
      </c>
      <c r="V104" s="76"/>
      <c r="W104" s="16"/>
      <c r="X104" s="16"/>
      <c r="Y104" s="16"/>
    </row>
    <row r="105" spans="1:25" x14ac:dyDescent="0.2">
      <c r="A105" s="74" t="s">
        <v>160</v>
      </c>
      <c r="B105" s="74" t="s">
        <v>194</v>
      </c>
      <c r="C105" s="23" t="s">
        <v>162</v>
      </c>
      <c r="D105" s="74" t="s">
        <v>162</v>
      </c>
      <c r="E105" s="75">
        <v>13001</v>
      </c>
      <c r="F105" s="74" t="s">
        <v>196</v>
      </c>
      <c r="G105" s="126">
        <v>13202</v>
      </c>
      <c r="H105" s="75">
        <v>11.88</v>
      </c>
      <c r="I105" s="76">
        <f t="shared" si="2"/>
        <v>87.015861305791219</v>
      </c>
      <c r="J105" s="76" t="str">
        <f t="shared" si="3"/>
        <v>Nula</v>
      </c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76" t="s">
        <v>279</v>
      </c>
      <c r="V105" s="76"/>
      <c r="W105" s="16"/>
      <c r="X105" s="16"/>
      <c r="Y105" s="16"/>
    </row>
    <row r="106" spans="1:25" x14ac:dyDescent="0.2">
      <c r="A106" s="74" t="s">
        <v>160</v>
      </c>
      <c r="B106" s="74" t="s">
        <v>194</v>
      </c>
      <c r="C106" s="23" t="s">
        <v>162</v>
      </c>
      <c r="D106" s="74" t="s">
        <v>162</v>
      </c>
      <c r="E106" s="75">
        <v>13001</v>
      </c>
      <c r="F106" s="74" t="s">
        <v>197</v>
      </c>
      <c r="G106" s="126">
        <v>13203</v>
      </c>
      <c r="H106" s="75">
        <v>34.369999999999997</v>
      </c>
      <c r="I106" s="76">
        <f t="shared" si="2"/>
        <v>59.36308865117423</v>
      </c>
      <c r="J106" s="76" t="str">
        <f t="shared" si="3"/>
        <v>Baja</v>
      </c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76" t="s">
        <v>279</v>
      </c>
      <c r="V106" s="76"/>
      <c r="W106" s="16"/>
      <c r="X106" s="16"/>
      <c r="Y106" s="16"/>
    </row>
    <row r="107" spans="1:25" x14ac:dyDescent="0.2">
      <c r="A107" s="74" t="s">
        <v>160</v>
      </c>
      <c r="B107" s="74" t="s">
        <v>198</v>
      </c>
      <c r="C107" s="23" t="s">
        <v>162</v>
      </c>
      <c r="D107" s="74" t="s">
        <v>162</v>
      </c>
      <c r="E107" s="75">
        <v>13001</v>
      </c>
      <c r="F107" s="74" t="s">
        <v>199</v>
      </c>
      <c r="G107" s="126">
        <v>13301</v>
      </c>
      <c r="H107" s="75">
        <v>10.47</v>
      </c>
      <c r="I107" s="76">
        <f t="shared" si="2"/>
        <v>88.749538915529328</v>
      </c>
      <c r="J107" s="76" t="str">
        <f t="shared" si="3"/>
        <v>Nula</v>
      </c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76" t="s">
        <v>279</v>
      </c>
      <c r="V107" s="76"/>
      <c r="W107" s="16"/>
      <c r="X107" s="16"/>
      <c r="Y107" s="16"/>
    </row>
    <row r="108" spans="1:25" x14ac:dyDescent="0.2">
      <c r="A108" s="74" t="s">
        <v>160</v>
      </c>
      <c r="B108" s="74" t="s">
        <v>198</v>
      </c>
      <c r="C108" s="23" t="s">
        <v>162</v>
      </c>
      <c r="D108" s="74" t="s">
        <v>162</v>
      </c>
      <c r="E108" s="75">
        <v>13001</v>
      </c>
      <c r="F108" s="74" t="s">
        <v>200</v>
      </c>
      <c r="G108" s="126">
        <v>13302</v>
      </c>
      <c r="H108" s="75">
        <v>14.62</v>
      </c>
      <c r="I108" s="76">
        <f t="shared" si="2"/>
        <v>83.646870773392337</v>
      </c>
      <c r="J108" s="76" t="str">
        <f t="shared" si="3"/>
        <v>Nula</v>
      </c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76" t="s">
        <v>279</v>
      </c>
      <c r="V108" s="76"/>
      <c r="W108" s="16"/>
      <c r="X108" s="16"/>
      <c r="Y108" s="16"/>
    </row>
    <row r="109" spans="1:25" x14ac:dyDescent="0.2">
      <c r="A109" s="74" t="s">
        <v>160</v>
      </c>
      <c r="B109" s="74" t="s">
        <v>198</v>
      </c>
      <c r="C109" s="23" t="s">
        <v>162</v>
      </c>
      <c r="D109" s="74" t="s">
        <v>162</v>
      </c>
      <c r="E109" s="75">
        <v>13001</v>
      </c>
      <c r="F109" s="74" t="s">
        <v>201</v>
      </c>
      <c r="G109" s="126">
        <v>13303</v>
      </c>
      <c r="H109" s="75">
        <v>34.67</v>
      </c>
      <c r="I109" s="76">
        <f t="shared" si="2"/>
        <v>58.994221074634197</v>
      </c>
      <c r="J109" s="76" t="str">
        <f t="shared" si="3"/>
        <v>Baja</v>
      </c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76" t="s">
        <v>279</v>
      </c>
      <c r="V109" s="76"/>
      <c r="W109" s="16"/>
      <c r="X109" s="16"/>
      <c r="Y109" s="16"/>
    </row>
    <row r="110" spans="1:25" x14ac:dyDescent="0.2">
      <c r="A110" s="74" t="s">
        <v>160</v>
      </c>
      <c r="B110" s="74" t="s">
        <v>202</v>
      </c>
      <c r="C110" s="23" t="s">
        <v>162</v>
      </c>
      <c r="D110" s="74" t="s">
        <v>162</v>
      </c>
      <c r="E110" s="75">
        <v>13001</v>
      </c>
      <c r="F110" s="74" t="s">
        <v>203</v>
      </c>
      <c r="G110" s="126">
        <v>13401</v>
      </c>
      <c r="H110" s="75">
        <v>36.6</v>
      </c>
      <c r="I110" s="76">
        <f t="shared" si="2"/>
        <v>56.621172998893385</v>
      </c>
      <c r="J110" s="76" t="str">
        <f t="shared" si="3"/>
        <v>Baja</v>
      </c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76" t="s">
        <v>279</v>
      </c>
      <c r="V110" s="76"/>
      <c r="W110" s="16"/>
      <c r="X110" s="16"/>
      <c r="Y110" s="16"/>
    </row>
    <row r="111" spans="1:25" x14ac:dyDescent="0.2">
      <c r="A111" s="74" t="s">
        <v>160</v>
      </c>
      <c r="B111" s="74" t="s">
        <v>202</v>
      </c>
      <c r="C111" s="23" t="s">
        <v>162</v>
      </c>
      <c r="D111" s="74" t="s">
        <v>162</v>
      </c>
      <c r="E111" s="75">
        <v>13001</v>
      </c>
      <c r="F111" s="74" t="s">
        <v>204</v>
      </c>
      <c r="G111" s="126">
        <v>13402</v>
      </c>
      <c r="H111" s="75">
        <v>20.170000000000002</v>
      </c>
      <c r="I111" s="76">
        <f t="shared" si="2"/>
        <v>76.822820607401937</v>
      </c>
      <c r="J111" s="76" t="str">
        <f t="shared" si="3"/>
        <v>Nula</v>
      </c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76" t="s">
        <v>279</v>
      </c>
      <c r="V111" s="76"/>
      <c r="W111" s="16"/>
      <c r="X111" s="16"/>
      <c r="Y111" s="16"/>
    </row>
    <row r="112" spans="1:25" x14ac:dyDescent="0.2">
      <c r="A112" s="74" t="s">
        <v>160</v>
      </c>
      <c r="B112" s="74" t="s">
        <v>202</v>
      </c>
      <c r="C112" s="23" t="s">
        <v>162</v>
      </c>
      <c r="D112" s="74" t="s">
        <v>162</v>
      </c>
      <c r="E112" s="75">
        <v>13001</v>
      </c>
      <c r="F112" s="74" t="s">
        <v>205</v>
      </c>
      <c r="G112" s="126">
        <v>13403</v>
      </c>
      <c r="H112" s="75">
        <v>15.89</v>
      </c>
      <c r="I112" s="76">
        <f t="shared" si="2"/>
        <v>82.085331366039597</v>
      </c>
      <c r="J112" s="76" t="str">
        <f t="shared" si="3"/>
        <v>Nula</v>
      </c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76" t="s">
        <v>279</v>
      </c>
      <c r="V112" s="76"/>
      <c r="W112" s="16"/>
      <c r="X112" s="16"/>
      <c r="Y112" s="16"/>
    </row>
    <row r="113" spans="1:27" x14ac:dyDescent="0.2">
      <c r="A113" s="74" t="s">
        <v>160</v>
      </c>
      <c r="B113" s="74" t="s">
        <v>202</v>
      </c>
      <c r="C113" s="23" t="s">
        <v>162</v>
      </c>
      <c r="D113" s="74" t="s">
        <v>162</v>
      </c>
      <c r="E113" s="75">
        <v>13001</v>
      </c>
      <c r="F113" s="74" t="s">
        <v>206</v>
      </c>
      <c r="G113" s="126">
        <v>13404</v>
      </c>
      <c r="H113" s="75">
        <v>30</v>
      </c>
      <c r="I113" s="76">
        <f t="shared" si="2"/>
        <v>64.736259682773891</v>
      </c>
      <c r="J113" s="76" t="str">
        <f t="shared" si="3"/>
        <v>Nula</v>
      </c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76" t="s">
        <v>279</v>
      </c>
      <c r="V113" s="76"/>
      <c r="W113" s="16"/>
      <c r="X113" s="16"/>
      <c r="Y113" s="16"/>
    </row>
    <row r="114" spans="1:27" x14ac:dyDescent="0.2">
      <c r="A114" s="74" t="s">
        <v>160</v>
      </c>
      <c r="B114" s="74" t="s">
        <v>207</v>
      </c>
      <c r="C114" s="23" t="s">
        <v>61</v>
      </c>
      <c r="D114" s="74" t="s">
        <v>207</v>
      </c>
      <c r="E114" s="75">
        <v>13501</v>
      </c>
      <c r="F114" s="80" t="s">
        <v>207</v>
      </c>
      <c r="G114" s="126">
        <v>13501</v>
      </c>
      <c r="H114" s="75">
        <v>54.25</v>
      </c>
      <c r="I114" s="76">
        <f t="shared" si="2"/>
        <v>34.919463912455427</v>
      </c>
      <c r="J114" s="76" t="str">
        <f t="shared" si="3"/>
        <v>Alta</v>
      </c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76" t="s">
        <v>279</v>
      </c>
      <c r="V114" s="76"/>
      <c r="W114" s="16"/>
      <c r="X114" s="16"/>
      <c r="Y114" s="16"/>
    </row>
    <row r="115" spans="1:27" x14ac:dyDescent="0.2">
      <c r="A115" s="74" t="s">
        <v>160</v>
      </c>
      <c r="B115" s="74" t="s">
        <v>208</v>
      </c>
      <c r="C115" s="23" t="s">
        <v>162</v>
      </c>
      <c r="D115" s="74" t="s">
        <v>162</v>
      </c>
      <c r="E115" s="75">
        <v>13001</v>
      </c>
      <c r="F115" s="74" t="s">
        <v>208</v>
      </c>
      <c r="G115" s="126">
        <v>13601</v>
      </c>
      <c r="H115" s="75">
        <v>47.97</v>
      </c>
      <c r="I115" s="76">
        <f t="shared" si="2"/>
        <v>42.641091848026562</v>
      </c>
      <c r="J115" s="76" t="str">
        <f t="shared" si="3"/>
        <v>Media</v>
      </c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76" t="s">
        <v>279</v>
      </c>
      <c r="V115" s="76"/>
      <c r="W115" s="16"/>
      <c r="X115" s="16"/>
      <c r="Y115" s="16"/>
    </row>
    <row r="116" spans="1:27" x14ac:dyDescent="0.2">
      <c r="A116" s="74" t="s">
        <v>160</v>
      </c>
      <c r="B116" s="74" t="s">
        <v>208</v>
      </c>
      <c r="C116" s="23" t="s">
        <v>162</v>
      </c>
      <c r="D116" s="74" t="s">
        <v>162</v>
      </c>
      <c r="E116" s="75">
        <v>13001</v>
      </c>
      <c r="F116" s="74" t="s">
        <v>209</v>
      </c>
      <c r="G116" s="126">
        <v>13602</v>
      </c>
      <c r="H116" s="75">
        <v>45.4</v>
      </c>
      <c r="I116" s="76">
        <f t="shared" si="2"/>
        <v>45.801057420386087</v>
      </c>
      <c r="J116" s="76" t="str">
        <f t="shared" si="3"/>
        <v>Media</v>
      </c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76" t="s">
        <v>279</v>
      </c>
      <c r="V116" s="76"/>
      <c r="W116" s="16"/>
      <c r="X116" s="16"/>
      <c r="Y116" s="16"/>
    </row>
    <row r="117" spans="1:27" x14ac:dyDescent="0.2">
      <c r="A117" s="74" t="s">
        <v>160</v>
      </c>
      <c r="B117" s="74" t="s">
        <v>208</v>
      </c>
      <c r="C117" s="23" t="s">
        <v>162</v>
      </c>
      <c r="D117" s="74" t="s">
        <v>162</v>
      </c>
      <c r="E117" s="75">
        <v>13001</v>
      </c>
      <c r="F117" s="74" t="s">
        <v>210</v>
      </c>
      <c r="G117" s="126">
        <v>13603</v>
      </c>
      <c r="H117" s="75">
        <v>45.68</v>
      </c>
      <c r="I117" s="76">
        <f t="shared" si="2"/>
        <v>45.456781015615391</v>
      </c>
      <c r="J117" s="76" t="str">
        <f t="shared" si="3"/>
        <v>Media</v>
      </c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76" t="s">
        <v>279</v>
      </c>
      <c r="V117" s="76"/>
      <c r="W117" s="16"/>
      <c r="X117" s="16"/>
      <c r="Y117" s="16"/>
    </row>
    <row r="118" spans="1:27" x14ac:dyDescent="0.2">
      <c r="A118" s="74" t="s">
        <v>160</v>
      </c>
      <c r="B118" s="74" t="s">
        <v>208</v>
      </c>
      <c r="C118" s="23" t="s">
        <v>162</v>
      </c>
      <c r="D118" s="74" t="s">
        <v>162</v>
      </c>
      <c r="E118" s="75">
        <v>13001</v>
      </c>
      <c r="F118" s="74" t="s">
        <v>211</v>
      </c>
      <c r="G118" s="126">
        <v>13604</v>
      </c>
      <c r="H118" s="75">
        <v>38.89</v>
      </c>
      <c r="I118" s="76">
        <f t="shared" si="2"/>
        <v>53.805483831304564</v>
      </c>
      <c r="J118" s="76" t="str">
        <f t="shared" si="3"/>
        <v>Baja</v>
      </c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76" t="s">
        <v>279</v>
      </c>
      <c r="V118" s="76"/>
      <c r="W118" s="16"/>
      <c r="X118" s="16"/>
      <c r="Y118" s="16"/>
    </row>
    <row r="119" spans="1:27" x14ac:dyDescent="0.2">
      <c r="A119" s="74" t="s">
        <v>160</v>
      </c>
      <c r="B119" s="74" t="s">
        <v>208</v>
      </c>
      <c r="C119" s="23" t="s">
        <v>162</v>
      </c>
      <c r="D119" s="74" t="s">
        <v>162</v>
      </c>
      <c r="E119" s="75">
        <v>13001</v>
      </c>
      <c r="F119" s="74" t="s">
        <v>212</v>
      </c>
      <c r="G119" s="126">
        <v>13605</v>
      </c>
      <c r="H119" s="75">
        <v>52.51</v>
      </c>
      <c r="I119" s="76">
        <f t="shared" si="2"/>
        <v>37.058895856387565</v>
      </c>
      <c r="J119" s="76" t="str">
        <f t="shared" si="3"/>
        <v>Alta</v>
      </c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76" t="s">
        <v>279</v>
      </c>
      <c r="V119" s="76"/>
      <c r="W119" s="16"/>
      <c r="X119" s="16"/>
      <c r="Y119" s="16"/>
    </row>
    <row r="120" spans="1:27" x14ac:dyDescent="0.2">
      <c r="A120" s="74" t="s">
        <v>213</v>
      </c>
      <c r="B120" s="74" t="s">
        <v>214</v>
      </c>
      <c r="C120" s="23" t="s">
        <v>61</v>
      </c>
      <c r="D120" s="74" t="s">
        <v>214</v>
      </c>
      <c r="E120" s="75">
        <v>14101</v>
      </c>
      <c r="F120" s="74" t="s">
        <v>214</v>
      </c>
      <c r="G120" s="126">
        <v>14101</v>
      </c>
      <c r="H120" s="75">
        <v>49.29</v>
      </c>
      <c r="I120" s="76">
        <f t="shared" si="2"/>
        <v>41.018074511250461</v>
      </c>
      <c r="J120" s="76" t="str">
        <f t="shared" si="3"/>
        <v>Media</v>
      </c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76" t="s">
        <v>279</v>
      </c>
      <c r="V120" s="76"/>
      <c r="W120" s="16"/>
      <c r="X120" s="16"/>
      <c r="Y120" s="16"/>
    </row>
    <row r="121" spans="1:27" x14ac:dyDescent="0.2">
      <c r="A121" s="74" t="s">
        <v>215</v>
      </c>
      <c r="B121" s="74" t="s">
        <v>216</v>
      </c>
      <c r="C121" s="23" t="s">
        <v>61</v>
      </c>
      <c r="D121" s="74" t="s">
        <v>216</v>
      </c>
      <c r="E121" s="75">
        <v>15101</v>
      </c>
      <c r="F121" s="74" t="s">
        <v>216</v>
      </c>
      <c r="G121" s="126">
        <v>15101</v>
      </c>
      <c r="H121" s="75">
        <v>50.14</v>
      </c>
      <c r="I121" s="76">
        <f t="shared" si="2"/>
        <v>39.97294971105373</v>
      </c>
      <c r="J121" s="76" t="str">
        <f t="shared" si="3"/>
        <v>Media</v>
      </c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76" t="s">
        <v>279</v>
      </c>
      <c r="V121" s="76"/>
      <c r="W121" s="16"/>
      <c r="X121" s="16"/>
      <c r="Y121" s="16"/>
    </row>
    <row r="122" spans="1:27" x14ac:dyDescent="0.2">
      <c r="A122" s="74" t="s">
        <v>217</v>
      </c>
      <c r="B122" s="22" t="s">
        <v>218</v>
      </c>
      <c r="C122" s="23" t="s">
        <v>61</v>
      </c>
      <c r="D122" s="74" t="s">
        <v>219</v>
      </c>
      <c r="E122" s="75">
        <v>16101</v>
      </c>
      <c r="F122" s="74" t="s">
        <v>220</v>
      </c>
      <c r="G122" s="126">
        <v>16101</v>
      </c>
      <c r="H122" s="75">
        <v>43.83</v>
      </c>
      <c r="I122" s="76">
        <f t="shared" si="2"/>
        <v>47.731464404278867</v>
      </c>
      <c r="J122" s="76" t="str">
        <f t="shared" si="3"/>
        <v>Media</v>
      </c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76" t="s">
        <v>279</v>
      </c>
      <c r="V122" s="76"/>
      <c r="W122" s="16"/>
      <c r="X122" s="16"/>
      <c r="Y122" s="16"/>
    </row>
    <row r="123" spans="1:27" x14ac:dyDescent="0.2">
      <c r="A123" s="74" t="s">
        <v>217</v>
      </c>
      <c r="B123" s="22" t="s">
        <v>218</v>
      </c>
      <c r="C123" s="23" t="s">
        <v>61</v>
      </c>
      <c r="D123" s="74" t="s">
        <v>219</v>
      </c>
      <c r="E123" s="75">
        <v>16101</v>
      </c>
      <c r="F123" s="74" t="s">
        <v>221</v>
      </c>
      <c r="G123" s="126">
        <v>16103</v>
      </c>
      <c r="H123" s="75">
        <v>57.1</v>
      </c>
      <c r="I123" s="76">
        <f t="shared" si="2"/>
        <v>31.415221935325221</v>
      </c>
      <c r="J123" s="76" t="str">
        <f t="shared" si="3"/>
        <v>Alta</v>
      </c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88" t="s">
        <v>279</v>
      </c>
      <c r="V123" s="88"/>
      <c r="W123" s="55"/>
      <c r="X123" s="55"/>
      <c r="Y123" s="55"/>
    </row>
    <row r="124" spans="1:27" x14ac:dyDescent="0.2">
      <c r="A124" s="74" t="s">
        <v>217</v>
      </c>
      <c r="B124" s="22" t="s">
        <v>222</v>
      </c>
      <c r="C124" s="23" t="s">
        <v>61</v>
      </c>
      <c r="D124" s="79" t="s">
        <v>223</v>
      </c>
      <c r="E124" s="75">
        <v>16301</v>
      </c>
      <c r="F124" s="79" t="s">
        <v>223</v>
      </c>
      <c r="G124" s="126">
        <v>16301</v>
      </c>
      <c r="H124" s="75">
        <v>66.97</v>
      </c>
      <c r="I124" s="76">
        <f t="shared" si="2"/>
        <v>19.279478667158497</v>
      </c>
      <c r="J124" s="76" t="str">
        <f t="shared" si="3"/>
        <v>Alta</v>
      </c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76" t="s">
        <v>279</v>
      </c>
      <c r="V124" s="76"/>
      <c r="W124" s="16"/>
      <c r="X124" s="16"/>
      <c r="Y124" s="16"/>
    </row>
    <row r="125" spans="1:27" x14ac:dyDescent="0.2">
      <c r="A125" s="40"/>
      <c r="B125" s="41"/>
      <c r="C125" s="41"/>
      <c r="D125" s="84"/>
      <c r="E125" s="40"/>
      <c r="F125" s="42"/>
      <c r="G125" s="41"/>
      <c r="H125" s="82"/>
      <c r="I125" s="82"/>
      <c r="J125" s="82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2"/>
      <c r="V125" s="82"/>
      <c r="W125" s="8"/>
      <c r="X125" s="8"/>
      <c r="Y125" s="8"/>
    </row>
    <row r="126" spans="1:27" x14ac:dyDescent="0.2">
      <c r="C126" s="84"/>
      <c r="D126" s="84"/>
      <c r="E126" s="85"/>
      <c r="F126" s="43"/>
      <c r="G126" s="86" t="s">
        <v>224</v>
      </c>
      <c r="H126" s="87">
        <v>1.32</v>
      </c>
      <c r="I126" s="76">
        <f t="shared" si="2"/>
        <v>100</v>
      </c>
      <c r="J126" s="76" t="str">
        <f t="shared" si="3"/>
        <v>Nula</v>
      </c>
      <c r="K126" s="128">
        <f>MIN([13]DE_99_IC!$P$3:$P$35)</f>
        <v>0.90943489360822016</v>
      </c>
      <c r="L126" s="76">
        <f>+IF(K126&lt;&gt;"",(K126-K$126)*100/(K$127-K$126),"")</f>
        <v>0</v>
      </c>
      <c r="M126" s="76">
        <f>+IF(K126&lt;&gt;"",_xlfn.PERCENTRANK.EXC(K$135:K$167,K126,2),"")</f>
        <v>0.02</v>
      </c>
      <c r="N126" s="128">
        <f>MIN([13]DE_100_IC!$P$3:$P$35)</f>
        <v>7.8406189498325203</v>
      </c>
      <c r="O126" s="76">
        <f>+IF(N126&lt;&gt;"",(N126-N$126)*100/(N$127-N$126),"")</f>
        <v>0</v>
      </c>
      <c r="P126" s="76">
        <f t="shared" ref="P126:P131" si="4">+IF(N126&lt;&gt;"",_xlfn.PERCENTRANK.EXC(N$135:N$167,N126,2),"")</f>
        <v>0.02</v>
      </c>
      <c r="Q126" s="128">
        <f>MIN([13]DE_101_IC!$P$3:$P$35)</f>
        <v>58.120229868203893</v>
      </c>
      <c r="R126" s="76">
        <f t="shared" ref="R126:R131" si="5">+IF(Q126&lt;&gt;"",(Q126-Q$126)*100/(Q$127-Q$126),"")</f>
        <v>0</v>
      </c>
      <c r="S126" s="76">
        <f t="shared" ref="S126:S131" si="6">+IF(Q126&lt;&gt;"",_xlfn.PERCENTRANK.EXC(Q$135:Q$167,Q126,2),"")</f>
        <v>0.02</v>
      </c>
      <c r="T126" s="137">
        <v>2.73</v>
      </c>
      <c r="U126" s="76">
        <f>+IF(T126&lt;&gt;"",(T126-T$126)*100/(T$127-T$126),"")</f>
        <v>0</v>
      </c>
      <c r="V126" s="76">
        <f>+IF(T126&lt;&gt;"",_xlfn.PERCENTRANK.EXC(T$135:T$167,T126,2),"")</f>
        <v>0.02</v>
      </c>
      <c r="W126" s="128">
        <f>MIN([13]DE_98_IC!$P$3:$P$35)</f>
        <v>15.29</v>
      </c>
      <c r="X126" s="76">
        <f t="shared" ref="X126:X131" si="7">+IF(W126&lt;&gt;"",(W$127-W126)*100/(W$127-W$126),"")</f>
        <v>100</v>
      </c>
      <c r="Y126" s="76">
        <f t="shared" ref="Y126:Y131" si="8">+IF(W126&lt;&gt;"",1-_xlfn.PERCENTRANK.EXC(W$135:W$167,W126,2),"")</f>
        <v>0.98</v>
      </c>
      <c r="AA126" s="56"/>
    </row>
    <row r="127" spans="1:27" x14ac:dyDescent="0.2">
      <c r="C127" s="84"/>
      <c r="D127" s="84"/>
      <c r="E127" s="85"/>
      <c r="F127" s="43"/>
      <c r="G127" s="90" t="s">
        <v>225</v>
      </c>
      <c r="H127" s="87">
        <v>82.65</v>
      </c>
      <c r="I127" s="76">
        <f t="shared" si="2"/>
        <v>0</v>
      </c>
      <c r="J127" s="76" t="str">
        <f t="shared" si="3"/>
        <v>Alta</v>
      </c>
      <c r="K127" s="128">
        <f>MAX([13]DE_99_IC!$P$3:$P$35)</f>
        <v>34.039151181963582</v>
      </c>
      <c r="L127" s="76">
        <f t="shared" ref="L127:L167" si="9">+IF(K127&lt;&gt;"",(K127-K$126)*100/(K$127-K$126),"")</f>
        <v>100</v>
      </c>
      <c r="M127" s="76">
        <f t="shared" ref="M127:M132" si="10">+IF(K127&lt;&gt;"",_xlfn.PERCENTRANK.EXC(K$135:K$167,K127,2),"")</f>
        <v>0.97</v>
      </c>
      <c r="N127" s="128">
        <f>MAX([13]DE_100_IC!$P$3:$P$35)</f>
        <v>29.726308354929039</v>
      </c>
      <c r="O127" s="76">
        <f t="shared" ref="O127:O131" si="11">+IF(N127&lt;&gt;"",(N127-N$126)*100/(N$127-N$126),"")</f>
        <v>100</v>
      </c>
      <c r="P127" s="76">
        <f t="shared" si="4"/>
        <v>0.97</v>
      </c>
      <c r="Q127" s="128">
        <f>MAX([13]DE_101_IC!$P$3:$P$35)</f>
        <v>83.731526818956297</v>
      </c>
      <c r="R127" s="76">
        <f t="shared" si="5"/>
        <v>100</v>
      </c>
      <c r="S127" s="76">
        <f t="shared" si="6"/>
        <v>0.97</v>
      </c>
      <c r="T127" s="137">
        <v>10.59</v>
      </c>
      <c r="U127" s="76">
        <f t="shared" ref="U127:U131" si="12">+IF(T127&lt;&gt;"",(T127-T$126)*100/(T$127-T$126),"")</f>
        <v>100.00000000000001</v>
      </c>
      <c r="V127" s="76">
        <f>+IF(T127&lt;&gt;"",_xlfn.PERCENTRANK.EXC(T$135:T$167,T127,2),"")</f>
        <v>0.97</v>
      </c>
      <c r="W127" s="128">
        <f>MAX([13]DE_98_IC!$P$3:$P$35)</f>
        <v>31.85</v>
      </c>
      <c r="X127" s="76">
        <f t="shared" si="7"/>
        <v>0</v>
      </c>
      <c r="Y127" s="76">
        <f t="shared" si="8"/>
        <v>3.0000000000000027E-2</v>
      </c>
      <c r="AA127" s="56"/>
    </row>
    <row r="128" spans="1:27" x14ac:dyDescent="0.2">
      <c r="C128" s="84"/>
      <c r="D128" s="84"/>
      <c r="E128" s="85"/>
      <c r="F128" s="43"/>
      <c r="G128" s="86" t="s">
        <v>226</v>
      </c>
      <c r="H128" s="87">
        <v>39.171538461538468</v>
      </c>
      <c r="I128" s="76">
        <f t="shared" si="2"/>
        <v>53.45931579793622</v>
      </c>
      <c r="J128" s="76" t="str">
        <f t="shared" si="3"/>
        <v>Baja</v>
      </c>
      <c r="K128" s="128">
        <f>AVERAGE([13]DE_99_IC!$P$3:$P$35)</f>
        <v>7.9438492202403106</v>
      </c>
      <c r="L128" s="76">
        <f t="shared" si="9"/>
        <v>21.232944663352249</v>
      </c>
      <c r="M128" s="76">
        <f t="shared" si="10"/>
        <v>0.62</v>
      </c>
      <c r="N128" s="128">
        <f>AVERAGE([13]DE_100_IC!$P$3:$P$35)</f>
        <v>17.787903930773645</v>
      </c>
      <c r="O128" s="76">
        <f t="shared" si="11"/>
        <v>45.451092706381466</v>
      </c>
      <c r="P128" s="76">
        <f t="shared" si="4"/>
        <v>0.52</v>
      </c>
      <c r="Q128" s="128">
        <f>AVERAGE([13]DE_101_IC!$P$3:$P$35)</f>
        <v>74.26824684898601</v>
      </c>
      <c r="R128" s="76">
        <f t="shared" si="5"/>
        <v>63.050368014680821</v>
      </c>
      <c r="S128" s="76">
        <f t="shared" si="6"/>
        <v>0.44</v>
      </c>
      <c r="T128" s="137">
        <v>7.1800000000000006</v>
      </c>
      <c r="U128" s="76">
        <f t="shared" si="12"/>
        <v>56.615776081424954</v>
      </c>
      <c r="V128" s="76">
        <f>+IF(T128&lt;&gt;"",_xlfn.PERCENTRANK.EXC(T$135:T$167,T128,2),"")</f>
        <v>0.42</v>
      </c>
      <c r="W128" s="128">
        <f>AVERAGE([13]DE_98_IC!$P$3:$P$35)</f>
        <v>19.908181818181816</v>
      </c>
      <c r="X128" s="76">
        <f t="shared" si="7"/>
        <v>72.11242863416777</v>
      </c>
      <c r="Y128" s="76">
        <f t="shared" si="8"/>
        <v>0.51</v>
      </c>
      <c r="AA128" s="56"/>
    </row>
    <row r="129" spans="2:27" x14ac:dyDescent="0.2">
      <c r="C129" s="84"/>
      <c r="D129" s="84"/>
      <c r="E129" s="85"/>
      <c r="F129" s="43"/>
      <c r="G129" s="86" t="s">
        <v>227</v>
      </c>
      <c r="H129" s="87">
        <v>20.3</v>
      </c>
      <c r="I129" s="76">
        <f t="shared" si="2"/>
        <v>76.662977990901268</v>
      </c>
      <c r="J129" s="76" t="str">
        <f t="shared" si="3"/>
        <v>Nula</v>
      </c>
      <c r="K129" s="128">
        <f>PERCENTILE([13]DE_99_IC!$P$3:$P$35,0.25)</f>
        <v>3.1494211925053417</v>
      </c>
      <c r="L129" s="76">
        <f t="shared" si="9"/>
        <v>6.7612601309370275</v>
      </c>
      <c r="M129" s="76">
        <f t="shared" si="10"/>
        <v>0.26</v>
      </c>
      <c r="N129" s="128">
        <f>PERCENTILE([13]DE_100_IC!$P$3:$P$35,0.25)</f>
        <v>15.681409282404104</v>
      </c>
      <c r="O129" s="76">
        <f t="shared" si="11"/>
        <v>35.826106216904002</v>
      </c>
      <c r="P129" s="76">
        <f t="shared" si="4"/>
        <v>0.26</v>
      </c>
      <c r="Q129" s="128">
        <f>PERCENTILE([13]DE_101_IC!$P$3:$P$35,0.25)</f>
        <v>70.145212182418391</v>
      </c>
      <c r="R129" s="76">
        <f t="shared" si="5"/>
        <v>46.951867909450918</v>
      </c>
      <c r="S129" s="76">
        <f t="shared" si="6"/>
        <v>0.26</v>
      </c>
      <c r="T129" s="137">
        <v>6.41</v>
      </c>
      <c r="U129" s="76">
        <f t="shared" si="12"/>
        <v>46.819338422391859</v>
      </c>
      <c r="V129" s="76">
        <f>+IF(T129&lt;&gt;"",_xlfn.PERCENTRANK.EXC(T$135:T$167,T129,2),"")</f>
        <v>0.26</v>
      </c>
      <c r="W129" s="128">
        <f>PERCENTILE([13]DE_98_IC!$P$3:$P$35,0.25)</f>
        <v>17.420000000000002</v>
      </c>
      <c r="X129" s="76">
        <f t="shared" si="7"/>
        <v>87.137681159420282</v>
      </c>
      <c r="Y129" s="76">
        <f t="shared" si="8"/>
        <v>0.74</v>
      </c>
      <c r="AA129" s="56"/>
    </row>
    <row r="130" spans="2:27" x14ac:dyDescent="0.2">
      <c r="C130" s="84"/>
      <c r="D130" s="84"/>
      <c r="E130" s="85"/>
      <c r="F130" s="43"/>
      <c r="G130" s="86" t="s">
        <v>228</v>
      </c>
      <c r="H130" s="87">
        <v>41.45</v>
      </c>
      <c r="I130" s="76">
        <f t="shared" si="2"/>
        <v>50.657813844829697</v>
      </c>
      <c r="J130" s="76" t="str">
        <f t="shared" si="3"/>
        <v>Media</v>
      </c>
      <c r="K130" s="128">
        <f>PERCENTILE([13]DE_99_IC!$P$3:$P$35,0.5)</f>
        <v>7.1532967625692994</v>
      </c>
      <c r="L130" s="76">
        <f t="shared" si="9"/>
        <v>18.846710954647417</v>
      </c>
      <c r="M130" s="76">
        <f t="shared" si="10"/>
        <v>0.5</v>
      </c>
      <c r="N130" s="128">
        <f>PERCENTILE([13]DE_100_IC!$P$3:$P$35,0.5)</f>
        <v>17.24674803243575</v>
      </c>
      <c r="O130" s="76">
        <f t="shared" si="11"/>
        <v>42.978445451267461</v>
      </c>
      <c r="P130" s="76">
        <f t="shared" si="4"/>
        <v>0.5</v>
      </c>
      <c r="Q130" s="128">
        <f>PERCENTILE([13]DE_101_IC!$P$3:$P$35,0.5)</f>
        <v>75.775938048436927</v>
      </c>
      <c r="R130" s="76">
        <f t="shared" si="5"/>
        <v>68.93718898415392</v>
      </c>
      <c r="S130" s="76">
        <f t="shared" si="6"/>
        <v>0.5</v>
      </c>
      <c r="T130" s="137">
        <v>7.44</v>
      </c>
      <c r="U130" s="76">
        <f t="shared" si="12"/>
        <v>59.923664122137424</v>
      </c>
      <c r="V130" s="76">
        <f>+IF(T130&lt;&gt;"",_xlfn.PERCENTRANK.EXC(T$135:T$167,T130,2),"")</f>
        <v>0.5</v>
      </c>
      <c r="W130" s="128">
        <f>PERCENTILE([13]DE_98_IC!$P$3:$P$35,0.5)</f>
        <v>20.07</v>
      </c>
      <c r="X130" s="76">
        <f t="shared" si="7"/>
        <v>71.135265700483089</v>
      </c>
      <c r="Y130" s="76">
        <f t="shared" si="8"/>
        <v>0.5</v>
      </c>
      <c r="AA130" s="56"/>
    </row>
    <row r="131" spans="2:27" x14ac:dyDescent="0.2">
      <c r="C131" s="84"/>
      <c r="D131" s="84"/>
      <c r="E131" s="85"/>
      <c r="F131" s="43"/>
      <c r="G131" s="86" t="s">
        <v>229</v>
      </c>
      <c r="H131" s="87">
        <v>55.38</v>
      </c>
      <c r="I131" s="76">
        <f t="shared" si="2"/>
        <v>33.530062707488014</v>
      </c>
      <c r="J131" s="76" t="str">
        <f t="shared" si="3"/>
        <v>Alta</v>
      </c>
      <c r="K131" s="128">
        <f>PERCENTILE([13]DE_99_IC!$P$3:$P$35,0.75)</f>
        <v>10.287361488179304</v>
      </c>
      <c r="L131" s="76">
        <f t="shared" si="9"/>
        <v>28.306691530187649</v>
      </c>
      <c r="M131" s="76">
        <f t="shared" si="10"/>
        <v>0.73</v>
      </c>
      <c r="N131" s="128">
        <f>PERCENTILE([13]DE_100_IC!$P$3:$P$35,0.75)</f>
        <v>19.976933754554661</v>
      </c>
      <c r="O131" s="76">
        <f t="shared" si="11"/>
        <v>55.453198572286958</v>
      </c>
      <c r="P131" s="76">
        <f t="shared" si="4"/>
        <v>0.73</v>
      </c>
      <c r="Q131" s="128">
        <f>PERCENTILE([13]DE_101_IC!$P$3:$P$35,0.75)</f>
        <v>78.15676077898479</v>
      </c>
      <c r="R131" s="76">
        <f t="shared" si="5"/>
        <v>78.233175576031371</v>
      </c>
      <c r="S131" s="76">
        <f t="shared" si="6"/>
        <v>0.73</v>
      </c>
      <c r="T131" s="137">
        <v>8.5</v>
      </c>
      <c r="U131" s="76">
        <f t="shared" si="12"/>
        <v>73.409669211195933</v>
      </c>
      <c r="V131" s="76">
        <f t="shared" ref="V131" si="13">+IF(T131&lt;&gt;"",_xlfn.PERCENTRANK.EXC(T$135:T$167,T131,2),"")</f>
        <v>0.73</v>
      </c>
      <c r="W131" s="128">
        <f>PERCENTILE([13]DE_98_IC!$P$3:$P$35,0.75)</f>
        <v>21.74</v>
      </c>
      <c r="X131" s="76">
        <f t="shared" si="7"/>
        <v>61.050724637681171</v>
      </c>
      <c r="Y131" s="76">
        <f t="shared" si="8"/>
        <v>0.27</v>
      </c>
      <c r="AA131" s="56"/>
    </row>
    <row r="132" spans="2:27" x14ac:dyDescent="0.2">
      <c r="E132" s="85"/>
      <c r="F132" s="43"/>
      <c r="G132" s="86" t="s">
        <v>230</v>
      </c>
      <c r="H132" s="87">
        <v>21.441172068748891</v>
      </c>
      <c r="I132" s="76"/>
      <c r="J132" s="76" t="str">
        <f t="shared" si="3"/>
        <v/>
      </c>
      <c r="K132" s="128">
        <f>STDEV([13]DE_99_IC!$P$3:$P$35)</f>
        <v>6.709807740709909</v>
      </c>
      <c r="L132" s="76">
        <f t="shared" si="9"/>
        <v>17.508066765849243</v>
      </c>
      <c r="M132" s="76">
        <f t="shared" si="10"/>
        <v>0.49</v>
      </c>
      <c r="N132" s="128">
        <f>STDEV([13]DE_100_IC!$P$3:$P$35)</f>
        <v>4.396776311450771</v>
      </c>
      <c r="O132" s="76"/>
      <c r="P132" s="76"/>
      <c r="Q132" s="128">
        <f>STDEV([13]DE_101_IC!$P$3:$P$35)</f>
        <v>5.6830945959233246</v>
      </c>
      <c r="R132" s="76"/>
      <c r="S132" s="76"/>
      <c r="T132" s="137">
        <v>1.9761626324773918</v>
      </c>
      <c r="U132" s="76"/>
      <c r="V132" s="76"/>
      <c r="W132" s="128">
        <f>STDEV([13]DE_98_IC!$P$3:$P$35)</f>
        <v>3.429032712137511</v>
      </c>
      <c r="X132" s="76"/>
      <c r="Y132" s="76"/>
      <c r="AA132" s="56"/>
    </row>
    <row r="133" spans="2:27" x14ac:dyDescent="0.2">
      <c r="E133" s="121"/>
      <c r="F133" s="8"/>
      <c r="H133" s="83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3"/>
      <c r="X133" s="82"/>
      <c r="Y133" s="82"/>
      <c r="AA133" s="56"/>
    </row>
    <row r="134" spans="2:27" ht="30" x14ac:dyDescent="0.2">
      <c r="B134" s="127"/>
      <c r="C134" s="127"/>
      <c r="D134" s="129"/>
      <c r="E134" s="130" t="s">
        <v>45</v>
      </c>
      <c r="F134" s="130" t="s">
        <v>47</v>
      </c>
      <c r="G134" s="133" t="s">
        <v>427</v>
      </c>
    </row>
    <row r="135" spans="2:27" x14ac:dyDescent="0.2">
      <c r="C135" s="57"/>
      <c r="D135" s="129"/>
      <c r="E135" s="131" t="s">
        <v>215</v>
      </c>
      <c r="F135" s="28" t="s">
        <v>61</v>
      </c>
      <c r="G135" s="131" t="s">
        <v>473</v>
      </c>
      <c r="I135" s="8"/>
      <c r="J135" s="8"/>
      <c r="K135" s="76">
        <v>8.2804720492669706</v>
      </c>
      <c r="L135" s="76">
        <f>+IF(K135&lt;&gt;"",(K135-K$126)*100/(K$127-K$126),"")</f>
        <v>22.249019857286157</v>
      </c>
      <c r="M135" s="76">
        <f t="shared" ref="M135:M167" si="14">+IF(K135&lt;&gt;"",_xlfn.PERCENTRANK.EXC(K$135:K$167,K135,2),"")</f>
        <v>0.64</v>
      </c>
      <c r="N135" s="76">
        <v>13.746355562759726</v>
      </c>
      <c r="O135" s="76">
        <f t="shared" ref="O135:O167" si="15">+IF(N135&lt;&gt;"",(N135-N$126)*100/(N$127-N$126),"")</f>
        <v>26.984466898044971</v>
      </c>
      <c r="P135" s="76">
        <f t="shared" ref="P135:P167" si="16">+IF(N135&lt;&gt;"",_xlfn.PERCENTRANK.EXC(N$135:N$167,N135,2),"")</f>
        <v>0.14000000000000001</v>
      </c>
      <c r="Q135" s="76">
        <v>77.973172387973293</v>
      </c>
      <c r="R135" s="76">
        <f>+IF(Q135&lt;&gt;"",(Q135-Q$126)*100/(Q$127-Q$126),"")</f>
        <v>77.51634974966062</v>
      </c>
      <c r="S135" s="76">
        <f t="shared" ref="S135:S167" si="17">+IF(Q135&lt;&gt;"",_xlfn.PERCENTRANK.EXC(Q$135:Q$167,Q135,2),"")</f>
        <v>0.7</v>
      </c>
      <c r="T135" s="76">
        <v>7.46</v>
      </c>
      <c r="U135" s="76">
        <f>+IF(T135&lt;&gt;"",(T135-T$126)*100/(T$127-T$126),"")</f>
        <v>60.178117048346067</v>
      </c>
      <c r="V135" s="76">
        <f>+IF(T135&lt;&gt;"",_xlfn.PERCENTRANK.EXC(T$135:T$167,T135,2),"")</f>
        <v>0.52</v>
      </c>
      <c r="W135" s="23">
        <v>23.51</v>
      </c>
      <c r="X135" s="76">
        <f t="shared" ref="X135:X167" si="18">+IF(W135&lt;&gt;"",(W$127-W135)*100/(W$127-W$126),"")</f>
        <v>50.362318840579704</v>
      </c>
      <c r="Y135" s="76">
        <f t="shared" ref="Y135:Y167" si="19">+IF(W135&lt;&gt;"",1-_xlfn.PERCENTRANK.EXC(W$135:W$167,W135,2),"")</f>
        <v>8.9999999999999969E-2</v>
      </c>
    </row>
    <row r="136" spans="2:27" x14ac:dyDescent="0.2">
      <c r="C136" s="57"/>
      <c r="D136" s="129"/>
      <c r="E136" s="131" t="s">
        <v>59</v>
      </c>
      <c r="F136" s="28" t="s">
        <v>61</v>
      </c>
      <c r="G136" s="131" t="s">
        <v>63</v>
      </c>
      <c r="I136" s="8"/>
      <c r="J136" s="8"/>
      <c r="K136" s="76">
        <v>7.5171526259184134</v>
      </c>
      <c r="L136" s="76">
        <f t="shared" si="9"/>
        <v>19.944987378695771</v>
      </c>
      <c r="M136" s="76">
        <f t="shared" si="14"/>
        <v>0.55000000000000004</v>
      </c>
      <c r="N136" s="76">
        <v>16.706909325644659</v>
      </c>
      <c r="O136" s="76">
        <f t="shared" si="15"/>
        <v>40.511816702230298</v>
      </c>
      <c r="P136" s="76">
        <f t="shared" si="16"/>
        <v>0.38</v>
      </c>
      <c r="Q136" s="76">
        <v>75.775938048436927</v>
      </c>
      <c r="R136" s="76">
        <f t="shared" ref="R136:R167" si="20">+IF(Q136&lt;&gt;"",(Q136-Q$126)*100/(Q$127-Q$126),"")</f>
        <v>68.93718898415392</v>
      </c>
      <c r="S136" s="76">
        <f t="shared" si="17"/>
        <v>0.5</v>
      </c>
      <c r="T136" s="76">
        <v>10.59</v>
      </c>
      <c r="U136" s="76">
        <f t="shared" ref="U136:U166" si="21">+IF(T136&lt;&gt;"",(T136-T$126)*100/(T$127-T$126),"")</f>
        <v>100.00000000000001</v>
      </c>
      <c r="V136" s="76">
        <f t="shared" ref="V136:V167" si="22">+IF(T136&lt;&gt;"",_xlfn.PERCENTRANK.EXC(T$135:T$167,T136,2),"")</f>
        <v>0.97</v>
      </c>
      <c r="W136" s="23">
        <v>31.85</v>
      </c>
      <c r="X136" s="76">
        <f t="shared" si="18"/>
        <v>0</v>
      </c>
      <c r="Y136" s="76">
        <f t="shared" si="19"/>
        <v>3.0000000000000027E-2</v>
      </c>
    </row>
    <row r="137" spans="2:27" x14ac:dyDescent="0.2">
      <c r="C137" s="57"/>
      <c r="D137" s="129"/>
      <c r="E137" s="131" t="s">
        <v>59</v>
      </c>
      <c r="F137" s="28" t="s">
        <v>61</v>
      </c>
      <c r="G137" s="131" t="s">
        <v>474</v>
      </c>
      <c r="I137" s="8"/>
      <c r="J137" s="8"/>
      <c r="K137" s="76">
        <v>7.2331197713485871</v>
      </c>
      <c r="L137" s="76">
        <f t="shared" si="9"/>
        <v>19.087651770694624</v>
      </c>
      <c r="M137" s="76">
        <f t="shared" si="14"/>
        <v>0.52</v>
      </c>
      <c r="N137" s="76">
        <v>9.0353534096951194</v>
      </c>
      <c r="O137" s="76">
        <f t="shared" si="15"/>
        <v>5.458975670121597</v>
      </c>
      <c r="P137" s="76">
        <f t="shared" si="16"/>
        <v>0.05</v>
      </c>
      <c r="Q137" s="76">
        <v>83.731526818956297</v>
      </c>
      <c r="R137" s="76">
        <f t="shared" si="20"/>
        <v>100</v>
      </c>
      <c r="S137" s="76">
        <f t="shared" si="17"/>
        <v>0.97</v>
      </c>
      <c r="T137" s="76">
        <v>8.18</v>
      </c>
      <c r="U137" s="76">
        <f t="shared" si="21"/>
        <v>69.338422391857492</v>
      </c>
      <c r="V137" s="76">
        <f t="shared" si="22"/>
        <v>0.7</v>
      </c>
      <c r="W137" s="23">
        <v>20.98</v>
      </c>
      <c r="X137" s="76">
        <f t="shared" si="18"/>
        <v>65.640096618357475</v>
      </c>
      <c r="Y137" s="76">
        <f t="shared" si="19"/>
        <v>0.39</v>
      </c>
    </row>
    <row r="138" spans="2:27" x14ac:dyDescent="0.2">
      <c r="C138" s="57"/>
      <c r="D138" s="129"/>
      <c r="E138" s="131" t="s">
        <v>64</v>
      </c>
      <c r="F138" s="28" t="s">
        <v>61</v>
      </c>
      <c r="G138" s="131" t="s">
        <v>475</v>
      </c>
      <c r="I138" s="8"/>
      <c r="J138" s="8"/>
      <c r="K138" s="76">
        <v>15.047499088288372</v>
      </c>
      <c r="L138" s="76">
        <f t="shared" si="9"/>
        <v>42.674872527204492</v>
      </c>
      <c r="M138" s="76">
        <f t="shared" si="14"/>
        <v>0.88</v>
      </c>
      <c r="N138" s="76">
        <v>15.681409282404104</v>
      </c>
      <c r="O138" s="76">
        <f t="shared" si="15"/>
        <v>35.826106216904002</v>
      </c>
      <c r="P138" s="76">
        <f t="shared" si="16"/>
        <v>0.26</v>
      </c>
      <c r="Q138" s="76">
        <v>69.27109162930752</v>
      </c>
      <c r="R138" s="76">
        <f t="shared" si="20"/>
        <v>43.538840623906935</v>
      </c>
      <c r="S138" s="76">
        <f t="shared" si="17"/>
        <v>0.17</v>
      </c>
      <c r="T138" s="76">
        <v>8.7899999999999991</v>
      </c>
      <c r="U138" s="76">
        <f t="shared" si="21"/>
        <v>77.099236641221367</v>
      </c>
      <c r="V138" s="76">
        <f t="shared" si="22"/>
        <v>0.82</v>
      </c>
      <c r="W138" s="23">
        <v>15.29</v>
      </c>
      <c r="X138" s="76">
        <f t="shared" si="18"/>
        <v>100</v>
      </c>
      <c r="Y138" s="76">
        <f t="shared" si="19"/>
        <v>0.98</v>
      </c>
    </row>
    <row r="139" spans="2:27" x14ac:dyDescent="0.2">
      <c r="C139" s="57"/>
      <c r="D139" s="129"/>
      <c r="E139" s="131" t="s">
        <v>64</v>
      </c>
      <c r="F139" s="28" t="s">
        <v>61</v>
      </c>
      <c r="G139" s="132" t="s">
        <v>476</v>
      </c>
      <c r="I139" s="8"/>
      <c r="J139" s="8"/>
      <c r="K139" s="76">
        <v>34.039151181963582</v>
      </c>
      <c r="L139" s="76">
        <f t="shared" si="9"/>
        <v>100</v>
      </c>
      <c r="M139" s="76">
        <f t="shared" si="14"/>
        <v>0.97</v>
      </c>
      <c r="N139" s="76">
        <v>7.8406189498325203</v>
      </c>
      <c r="O139" s="76">
        <f t="shared" si="15"/>
        <v>0</v>
      </c>
      <c r="P139" s="76">
        <f t="shared" si="16"/>
        <v>0.02</v>
      </c>
      <c r="Q139" s="76">
        <v>58.120229868203893</v>
      </c>
      <c r="R139" s="76">
        <f t="shared" si="20"/>
        <v>0</v>
      </c>
      <c r="S139" s="76">
        <f t="shared" si="17"/>
        <v>0.02</v>
      </c>
      <c r="T139" s="76">
        <v>10.15</v>
      </c>
      <c r="U139" s="76">
        <f t="shared" si="21"/>
        <v>94.402035623409674</v>
      </c>
      <c r="V139" s="76">
        <f t="shared" si="22"/>
        <v>0.94</v>
      </c>
      <c r="W139" s="23">
        <v>17.420000000000002</v>
      </c>
      <c r="X139" s="76">
        <f t="shared" si="18"/>
        <v>87.137681159420282</v>
      </c>
      <c r="Y139" s="76">
        <f t="shared" si="19"/>
        <v>0.74</v>
      </c>
    </row>
    <row r="140" spans="2:27" x14ac:dyDescent="0.2">
      <c r="C140" s="57"/>
      <c r="D140" s="129"/>
      <c r="E140" s="131" t="s">
        <v>67</v>
      </c>
      <c r="F140" s="28" t="s">
        <v>61</v>
      </c>
      <c r="G140" s="132" t="s">
        <v>477</v>
      </c>
      <c r="I140" s="8"/>
      <c r="J140" s="8"/>
      <c r="K140" s="76">
        <v>18.614139535383131</v>
      </c>
      <c r="L140" s="76">
        <f t="shared" si="9"/>
        <v>53.440556169199283</v>
      </c>
      <c r="M140" s="76">
        <f t="shared" si="14"/>
        <v>0.94</v>
      </c>
      <c r="N140" s="76">
        <v>13.104349310948233</v>
      </c>
      <c r="O140" s="76">
        <f t="shared" si="15"/>
        <v>24.051014631917187</v>
      </c>
      <c r="P140" s="76">
        <f t="shared" si="16"/>
        <v>0.11</v>
      </c>
      <c r="Q140" s="76">
        <v>68.281511153668646</v>
      </c>
      <c r="R140" s="76">
        <f t="shared" si="20"/>
        <v>39.674996955459676</v>
      </c>
      <c r="S140" s="76">
        <f t="shared" si="17"/>
        <v>0.11</v>
      </c>
      <c r="T140" s="76">
        <v>7.55</v>
      </c>
      <c r="U140" s="76">
        <f t="shared" si="21"/>
        <v>61.323155216284995</v>
      </c>
      <c r="V140" s="76">
        <f t="shared" si="22"/>
        <v>0.55000000000000004</v>
      </c>
      <c r="W140" s="23">
        <v>21.74</v>
      </c>
      <c r="X140" s="76">
        <f t="shared" si="18"/>
        <v>61.050724637681171</v>
      </c>
      <c r="Y140" s="76">
        <f t="shared" si="19"/>
        <v>0.27</v>
      </c>
    </row>
    <row r="141" spans="2:27" x14ac:dyDescent="0.2">
      <c r="C141" s="57"/>
      <c r="D141" s="129"/>
      <c r="E141" s="131" t="s">
        <v>67</v>
      </c>
      <c r="F141" s="28" t="s">
        <v>61</v>
      </c>
      <c r="G141" s="131" t="s">
        <v>478</v>
      </c>
      <c r="I141" s="8"/>
      <c r="J141" s="8"/>
      <c r="K141" s="76">
        <v>18.490574485321019</v>
      </c>
      <c r="L141" s="76">
        <f t="shared" si="9"/>
        <v>53.067582706382332</v>
      </c>
      <c r="M141" s="76">
        <f t="shared" si="14"/>
        <v>0.91</v>
      </c>
      <c r="N141" s="76">
        <v>17.153578049287681</v>
      </c>
      <c r="O141" s="76">
        <f t="shared" si="15"/>
        <v>42.55273355604897</v>
      </c>
      <c r="P141" s="76">
        <f t="shared" si="16"/>
        <v>0.44</v>
      </c>
      <c r="Q141" s="76">
        <v>64.355847465391292</v>
      </c>
      <c r="R141" s="76">
        <f t="shared" si="20"/>
        <v>24.347137160518574</v>
      </c>
      <c r="S141" s="76">
        <f t="shared" si="17"/>
        <v>0.05</v>
      </c>
      <c r="T141" s="76">
        <v>8.77</v>
      </c>
      <c r="U141" s="76">
        <f t="shared" si="21"/>
        <v>76.84478371501271</v>
      </c>
      <c r="V141" s="76">
        <f t="shared" si="22"/>
        <v>0.79</v>
      </c>
      <c r="W141" s="23">
        <v>23.1</v>
      </c>
      <c r="X141" s="76">
        <f t="shared" si="18"/>
        <v>52.838164251207722</v>
      </c>
      <c r="Y141" s="76">
        <f t="shared" si="19"/>
        <v>0.12</v>
      </c>
    </row>
    <row r="142" spans="2:27" x14ac:dyDescent="0.2">
      <c r="C142" s="57"/>
      <c r="D142" s="129"/>
      <c r="E142" s="131" t="s">
        <v>73</v>
      </c>
      <c r="F142" s="28" t="s">
        <v>61</v>
      </c>
      <c r="G142" s="131" t="s">
        <v>479</v>
      </c>
      <c r="I142" s="8"/>
      <c r="J142" s="8"/>
      <c r="K142" s="76">
        <v>8.3656694106017468</v>
      </c>
      <c r="L142" s="76">
        <f t="shared" si="9"/>
        <v>22.506182824192464</v>
      </c>
      <c r="M142" s="76">
        <f t="shared" si="14"/>
        <v>0.67</v>
      </c>
      <c r="N142" s="76">
        <v>20.809311728476956</v>
      </c>
      <c r="O142" s="76">
        <f t="shared" si="15"/>
        <v>59.256496510566478</v>
      </c>
      <c r="P142" s="76">
        <f t="shared" si="16"/>
        <v>0.79</v>
      </c>
      <c r="Q142" s="76">
        <v>70.825018860921304</v>
      </c>
      <c r="R142" s="76">
        <f t="shared" si="20"/>
        <v>49.606191428521825</v>
      </c>
      <c r="S142" s="76">
        <f t="shared" si="17"/>
        <v>0.28999999999999998</v>
      </c>
      <c r="T142" s="76">
        <v>8.5</v>
      </c>
      <c r="U142" s="76">
        <f t="shared" si="21"/>
        <v>73.409669211195933</v>
      </c>
      <c r="V142" s="76">
        <f t="shared" si="22"/>
        <v>0.73</v>
      </c>
      <c r="W142" s="23">
        <v>22.98</v>
      </c>
      <c r="X142" s="76">
        <f t="shared" si="18"/>
        <v>53.562801932367151</v>
      </c>
      <c r="Y142" s="76">
        <f t="shared" si="19"/>
        <v>0.15000000000000002</v>
      </c>
    </row>
    <row r="143" spans="2:27" x14ac:dyDescent="0.2">
      <c r="C143" s="57"/>
      <c r="D143" s="129"/>
      <c r="E143" s="131" t="s">
        <v>73</v>
      </c>
      <c r="F143" s="28" t="s">
        <v>61</v>
      </c>
      <c r="G143" s="131" t="s">
        <v>480</v>
      </c>
      <c r="I143" s="8"/>
      <c r="J143" s="8"/>
      <c r="K143" s="76">
        <v>9.7812827890042531</v>
      </c>
      <c r="L143" s="76">
        <f t="shared" si="9"/>
        <v>26.779124270721166</v>
      </c>
      <c r="M143" s="76">
        <f t="shared" si="14"/>
        <v>0.7</v>
      </c>
      <c r="N143" s="76">
        <v>16.226258677735487</v>
      </c>
      <c r="O143" s="76">
        <f t="shared" si="15"/>
        <v>38.315629782949415</v>
      </c>
      <c r="P143" s="76">
        <f t="shared" si="16"/>
        <v>0.32</v>
      </c>
      <c r="Q143" s="76">
        <v>73.992458533260262</v>
      </c>
      <c r="R143" s="76">
        <f t="shared" si="20"/>
        <v>61.973545094482525</v>
      </c>
      <c r="S143" s="76">
        <f t="shared" si="17"/>
        <v>0.41</v>
      </c>
      <c r="T143" s="76">
        <v>8.15</v>
      </c>
      <c r="U143" s="76">
        <f t="shared" si="21"/>
        <v>68.956743002544528</v>
      </c>
      <c r="V143" s="76">
        <f t="shared" si="22"/>
        <v>0.67</v>
      </c>
      <c r="W143" s="23">
        <v>22.4</v>
      </c>
      <c r="X143" s="76">
        <f t="shared" si="18"/>
        <v>57.065217391304351</v>
      </c>
      <c r="Y143" s="76">
        <f t="shared" si="19"/>
        <v>0.24</v>
      </c>
    </row>
    <row r="144" spans="2:27" x14ac:dyDescent="0.2">
      <c r="C144" s="57"/>
      <c r="D144" s="129"/>
      <c r="E144" s="131" t="s">
        <v>73</v>
      </c>
      <c r="F144" s="28" t="s">
        <v>61</v>
      </c>
      <c r="G144" s="131" t="s">
        <v>481</v>
      </c>
      <c r="I144" s="8"/>
      <c r="J144" s="8"/>
      <c r="K144" s="76">
        <v>13.859845224681418</v>
      </c>
      <c r="L144" s="76">
        <f t="shared" si="9"/>
        <v>39.090012779931619</v>
      </c>
      <c r="M144" s="76">
        <f t="shared" si="14"/>
        <v>0.85</v>
      </c>
      <c r="N144" s="76">
        <v>12.012449864431311</v>
      </c>
      <c r="O144" s="76">
        <f t="shared" si="15"/>
        <v>19.061912272351343</v>
      </c>
      <c r="P144" s="76">
        <f t="shared" si="16"/>
        <v>0.08</v>
      </c>
      <c r="Q144" s="76">
        <v>74.127704910887275</v>
      </c>
      <c r="R144" s="76">
        <f t="shared" si="20"/>
        <v>62.501618225207125</v>
      </c>
      <c r="S144" s="76">
        <f t="shared" si="17"/>
        <v>0.44</v>
      </c>
      <c r="T144" s="76">
        <v>5.97</v>
      </c>
      <c r="U144" s="76">
        <f t="shared" si="21"/>
        <v>41.221374045801532</v>
      </c>
      <c r="V144" s="76">
        <f t="shared" si="22"/>
        <v>0.2</v>
      </c>
      <c r="W144" s="23">
        <v>21.71</v>
      </c>
      <c r="X144" s="76">
        <f t="shared" si="18"/>
        <v>61.231884057971008</v>
      </c>
      <c r="Y144" s="76">
        <f t="shared" si="19"/>
        <v>0.30000000000000004</v>
      </c>
    </row>
    <row r="145" spans="3:25" x14ac:dyDescent="0.2">
      <c r="C145" s="57"/>
      <c r="D145" s="129"/>
      <c r="E145" s="131" t="s">
        <v>79</v>
      </c>
      <c r="F145" s="28" t="s">
        <v>80</v>
      </c>
      <c r="G145" s="131" t="s">
        <v>482</v>
      </c>
      <c r="I145" s="8"/>
      <c r="J145" s="8"/>
      <c r="K145" s="76">
        <v>2.3484109050758777</v>
      </c>
      <c r="L145" s="76">
        <f t="shared" si="9"/>
        <v>4.3434601097789596</v>
      </c>
      <c r="M145" s="76">
        <f t="shared" si="14"/>
        <v>0.17</v>
      </c>
      <c r="N145" s="76">
        <v>14.068830665629083</v>
      </c>
      <c r="O145" s="76">
        <f t="shared" si="15"/>
        <v>28.457918782061302</v>
      </c>
      <c r="P145" s="76">
        <f t="shared" si="16"/>
        <v>0.2</v>
      </c>
      <c r="Q145" s="76">
        <v>83.582758429295041</v>
      </c>
      <c r="R145" s="76">
        <f t="shared" si="20"/>
        <v>99.419129808430554</v>
      </c>
      <c r="S145" s="76">
        <f t="shared" si="17"/>
        <v>0.94</v>
      </c>
      <c r="T145" s="76">
        <v>7.61</v>
      </c>
      <c r="U145" s="76">
        <f t="shared" si="21"/>
        <v>62.086513994910952</v>
      </c>
      <c r="V145" s="76">
        <f t="shared" si="22"/>
        <v>0.57999999999999996</v>
      </c>
      <c r="W145" s="23">
        <v>17.309999999999999</v>
      </c>
      <c r="X145" s="76">
        <f t="shared" si="18"/>
        <v>87.80193236714976</v>
      </c>
      <c r="Y145" s="76">
        <f t="shared" si="19"/>
        <v>0.77</v>
      </c>
    </row>
    <row r="146" spans="3:25" x14ac:dyDescent="0.2">
      <c r="C146" s="57"/>
      <c r="D146" s="129"/>
      <c r="E146" s="131" t="s">
        <v>79</v>
      </c>
      <c r="F146" s="28" t="s">
        <v>80</v>
      </c>
      <c r="G146" s="131" t="s">
        <v>483</v>
      </c>
      <c r="I146" s="8"/>
      <c r="J146" s="8"/>
      <c r="K146" s="76">
        <v>1.358372649549608</v>
      </c>
      <c r="L146" s="76">
        <f t="shared" si="9"/>
        <v>1.3550908556955656</v>
      </c>
      <c r="M146" s="76">
        <f t="shared" si="14"/>
        <v>0.05</v>
      </c>
      <c r="N146" s="76">
        <v>18.813153359858255</v>
      </c>
      <c r="O146" s="76">
        <f t="shared" si="15"/>
        <v>50.135658086560262</v>
      </c>
      <c r="P146" s="76">
        <f t="shared" si="16"/>
        <v>0.55000000000000004</v>
      </c>
      <c r="Q146" s="76">
        <v>79.82847399059213</v>
      </c>
      <c r="R146" s="76">
        <f t="shared" si="20"/>
        <v>84.760424917686549</v>
      </c>
      <c r="S146" s="76">
        <f t="shared" si="17"/>
        <v>0.88</v>
      </c>
      <c r="T146" s="76">
        <v>6.75</v>
      </c>
      <c r="U146" s="76">
        <f t="shared" si="21"/>
        <v>51.145038167938928</v>
      </c>
      <c r="V146" s="76">
        <f t="shared" si="22"/>
        <v>0.28999999999999998</v>
      </c>
      <c r="W146" s="23">
        <v>17.73</v>
      </c>
      <c r="X146" s="76">
        <f t="shared" si="18"/>
        <v>85.265700483091777</v>
      </c>
      <c r="Y146" s="76">
        <f t="shared" si="19"/>
        <v>0.71</v>
      </c>
    </row>
    <row r="147" spans="3:25" x14ac:dyDescent="0.2">
      <c r="C147" s="57"/>
      <c r="D147" s="129"/>
      <c r="E147" s="131" t="s">
        <v>79</v>
      </c>
      <c r="F147" s="28" t="s">
        <v>61</v>
      </c>
      <c r="G147" s="131" t="s">
        <v>484</v>
      </c>
      <c r="I147" s="8"/>
      <c r="J147" s="8"/>
      <c r="K147" s="76">
        <v>4.2736835265589344</v>
      </c>
      <c r="L147" s="76">
        <f t="shared" si="9"/>
        <v>10.154776466145595</v>
      </c>
      <c r="M147" s="76">
        <f t="shared" si="14"/>
        <v>0.32</v>
      </c>
      <c r="N147" s="76">
        <v>16.871320523044346</v>
      </c>
      <c r="O147" s="76">
        <f t="shared" si="15"/>
        <v>41.263043654036537</v>
      </c>
      <c r="P147" s="76">
        <f t="shared" si="16"/>
        <v>0.41</v>
      </c>
      <c r="Q147" s="76">
        <v>78.854995950396727</v>
      </c>
      <c r="R147" s="76">
        <f t="shared" si="20"/>
        <v>80.95945364291164</v>
      </c>
      <c r="S147" s="76">
        <f t="shared" si="17"/>
        <v>0.79</v>
      </c>
      <c r="T147" s="76">
        <v>7.1</v>
      </c>
      <c r="U147" s="76">
        <f t="shared" si="21"/>
        <v>55.597964376590326</v>
      </c>
      <c r="V147" s="76">
        <f t="shared" si="22"/>
        <v>0.41</v>
      </c>
      <c r="W147" s="23">
        <v>20.12</v>
      </c>
      <c r="X147" s="76">
        <f t="shared" si="18"/>
        <v>70.833333333333329</v>
      </c>
      <c r="Y147" s="76">
        <f t="shared" si="19"/>
        <v>0.48</v>
      </c>
    </row>
    <row r="148" spans="3:25" x14ac:dyDescent="0.2">
      <c r="C148" s="57"/>
      <c r="D148" s="129"/>
      <c r="E148" s="131" t="s">
        <v>160</v>
      </c>
      <c r="F148" s="28" t="s">
        <v>162</v>
      </c>
      <c r="G148" s="131" t="s">
        <v>485</v>
      </c>
      <c r="I148" s="8"/>
      <c r="J148" s="8"/>
      <c r="K148" s="76">
        <v>0.90943489360822016</v>
      </c>
      <c r="L148" s="76">
        <f t="shared" si="9"/>
        <v>0</v>
      </c>
      <c r="M148" s="76">
        <f t="shared" si="14"/>
        <v>0.02</v>
      </c>
      <c r="N148" s="76">
        <v>19.917595401881186</v>
      </c>
      <c r="O148" s="76">
        <f t="shared" si="15"/>
        <v>55.182070020770297</v>
      </c>
      <c r="P148" s="76">
        <f t="shared" si="16"/>
        <v>0.67</v>
      </c>
      <c r="Q148" s="76">
        <v>79.172969704510592</v>
      </c>
      <c r="R148" s="76">
        <f t="shared" si="20"/>
        <v>82.200990745563232</v>
      </c>
      <c r="S148" s="76">
        <f t="shared" si="17"/>
        <v>0.82</v>
      </c>
      <c r="T148" s="76">
        <v>7.3</v>
      </c>
      <c r="U148" s="76">
        <f t="shared" si="21"/>
        <v>58.142493638676847</v>
      </c>
      <c r="V148" s="76">
        <f t="shared" si="22"/>
        <v>0.47</v>
      </c>
      <c r="W148" s="23">
        <v>21.42</v>
      </c>
      <c r="X148" s="76">
        <f t="shared" si="18"/>
        <v>62.983091787439605</v>
      </c>
      <c r="Y148" s="76">
        <f t="shared" si="19"/>
        <v>0.32999999999999996</v>
      </c>
    </row>
    <row r="149" spans="3:25" x14ac:dyDescent="0.2">
      <c r="C149" s="57"/>
      <c r="D149" s="129"/>
      <c r="E149" s="131" t="s">
        <v>107</v>
      </c>
      <c r="F149" s="28" t="s">
        <v>61</v>
      </c>
      <c r="G149" s="132" t="s">
        <v>486</v>
      </c>
      <c r="I149" s="8"/>
      <c r="J149" s="8"/>
      <c r="K149" s="76">
        <v>13.723227300472704</v>
      </c>
      <c r="L149" s="76">
        <f t="shared" si="9"/>
        <v>38.677640023643534</v>
      </c>
      <c r="M149" s="76">
        <f t="shared" si="14"/>
        <v>0.82</v>
      </c>
      <c r="N149" s="76">
        <v>16.131560517108912</v>
      </c>
      <c r="O149" s="76">
        <f t="shared" si="15"/>
        <v>37.882935345622151</v>
      </c>
      <c r="P149" s="76">
        <f t="shared" si="16"/>
        <v>0.28999999999999998</v>
      </c>
      <c r="Q149" s="76">
        <v>70.145212182418391</v>
      </c>
      <c r="R149" s="76">
        <f t="shared" si="20"/>
        <v>46.951867909450918</v>
      </c>
      <c r="S149" s="76">
        <f t="shared" si="17"/>
        <v>0.26</v>
      </c>
      <c r="T149" s="76">
        <v>8.89</v>
      </c>
      <c r="U149" s="76">
        <f t="shared" si="21"/>
        <v>78.371501272264638</v>
      </c>
      <c r="V149" s="76">
        <f t="shared" si="22"/>
        <v>0.85</v>
      </c>
      <c r="W149" s="23">
        <v>16.170000000000002</v>
      </c>
      <c r="X149" s="76">
        <f t="shared" si="18"/>
        <v>94.685990338164231</v>
      </c>
      <c r="Y149" s="76">
        <f t="shared" si="19"/>
        <v>0.83</v>
      </c>
    </row>
    <row r="150" spans="3:25" x14ac:dyDescent="0.2">
      <c r="C150" s="57"/>
      <c r="D150" s="129"/>
      <c r="E150" s="131" t="s">
        <v>107</v>
      </c>
      <c r="F150" s="28" t="s">
        <v>61</v>
      </c>
      <c r="G150" s="131" t="s">
        <v>487</v>
      </c>
      <c r="I150" s="8"/>
      <c r="J150" s="8"/>
      <c r="K150" s="76">
        <v>7.7781415575829422</v>
      </c>
      <c r="L150" s="76">
        <f t="shared" si="9"/>
        <v>20.732766330356345</v>
      </c>
      <c r="M150" s="76">
        <f t="shared" si="14"/>
        <v>0.57999999999999996</v>
      </c>
      <c r="N150" s="76">
        <v>16.579259482675955</v>
      </c>
      <c r="O150" s="76">
        <f t="shared" si="15"/>
        <v>39.928559576507865</v>
      </c>
      <c r="P150" s="76">
        <f t="shared" si="16"/>
        <v>0.35</v>
      </c>
      <c r="Q150" s="76">
        <v>75.642598959741107</v>
      </c>
      <c r="R150" s="76">
        <f t="shared" si="20"/>
        <v>68.416562914524505</v>
      </c>
      <c r="S150" s="76">
        <f t="shared" si="17"/>
        <v>0.47</v>
      </c>
      <c r="T150" s="76">
        <v>5.31</v>
      </c>
      <c r="U150" s="76">
        <f t="shared" si="21"/>
        <v>32.824427480916029</v>
      </c>
      <c r="V150" s="76">
        <f t="shared" si="22"/>
        <v>0.17</v>
      </c>
      <c r="W150" s="23">
        <v>15.99</v>
      </c>
      <c r="X150" s="76">
        <f t="shared" si="18"/>
        <v>95.772946859903385</v>
      </c>
      <c r="Y150" s="76">
        <f t="shared" si="19"/>
        <v>0.86</v>
      </c>
    </row>
    <row r="151" spans="3:25" x14ac:dyDescent="0.2">
      <c r="C151" s="57"/>
      <c r="D151" s="129"/>
      <c r="E151" s="131" t="s">
        <v>115</v>
      </c>
      <c r="F151" s="28" t="s">
        <v>61</v>
      </c>
      <c r="G151" s="131" t="s">
        <v>488</v>
      </c>
      <c r="I151" s="8"/>
      <c r="J151" s="8"/>
      <c r="K151" s="76">
        <v>10.447869535737667</v>
      </c>
      <c r="L151" s="76">
        <f t="shared" si="9"/>
        <v>28.791175146531742</v>
      </c>
      <c r="M151" s="76">
        <f t="shared" si="14"/>
        <v>0.76</v>
      </c>
      <c r="N151" s="76">
        <v>17.24674803243575</v>
      </c>
      <c r="O151" s="76">
        <f t="shared" si="15"/>
        <v>42.978445451267461</v>
      </c>
      <c r="P151" s="76">
        <f t="shared" si="16"/>
        <v>0.5</v>
      </c>
      <c r="Q151" s="76">
        <v>72.305382431826587</v>
      </c>
      <c r="R151" s="76">
        <f t="shared" si="20"/>
        <v>55.38631093497186</v>
      </c>
      <c r="S151" s="76">
        <f t="shared" si="17"/>
        <v>0.35</v>
      </c>
      <c r="T151" s="76">
        <v>7.28</v>
      </c>
      <c r="U151" s="76">
        <f t="shared" si="21"/>
        <v>57.888040712468204</v>
      </c>
      <c r="V151" s="76">
        <f t="shared" si="22"/>
        <v>0.44</v>
      </c>
      <c r="W151" s="23">
        <v>18.63</v>
      </c>
      <c r="X151" s="76">
        <f t="shared" si="18"/>
        <v>79.830917874396135</v>
      </c>
      <c r="Y151" s="76">
        <f t="shared" si="19"/>
        <v>0.59000000000000008</v>
      </c>
    </row>
    <row r="152" spans="3:25" x14ac:dyDescent="0.2">
      <c r="C152" s="57"/>
      <c r="D152" s="129"/>
      <c r="E152" s="131" t="s">
        <v>115</v>
      </c>
      <c r="F152" s="28" t="s">
        <v>61</v>
      </c>
      <c r="G152" s="131" t="s">
        <v>489</v>
      </c>
      <c r="I152" s="8"/>
      <c r="J152" s="8"/>
      <c r="K152" s="76">
        <v>3.1494211925053417</v>
      </c>
      <c r="L152" s="76">
        <f t="shared" si="9"/>
        <v>6.7612601309370275</v>
      </c>
      <c r="M152" s="76">
        <f t="shared" si="14"/>
        <v>0.26</v>
      </c>
      <c r="N152" s="76">
        <v>19.943297767643891</v>
      </c>
      <c r="O152" s="76">
        <f t="shared" si="15"/>
        <v>55.299509162334274</v>
      </c>
      <c r="P152" s="76">
        <f t="shared" si="16"/>
        <v>0.7</v>
      </c>
      <c r="Q152" s="76">
        <v>76.907281039850758</v>
      </c>
      <c r="R152" s="76">
        <f t="shared" si="20"/>
        <v>73.354548220545865</v>
      </c>
      <c r="S152" s="76">
        <f t="shared" si="17"/>
        <v>0.64</v>
      </c>
      <c r="T152" s="76">
        <v>7.44</v>
      </c>
      <c r="U152" s="76">
        <f t="shared" si="21"/>
        <v>59.923664122137424</v>
      </c>
      <c r="V152" s="76">
        <f t="shared" si="22"/>
        <v>0.5</v>
      </c>
      <c r="W152" s="23">
        <v>21.33</v>
      </c>
      <c r="X152" s="76">
        <f t="shared" si="18"/>
        <v>63.526570048309182</v>
      </c>
      <c r="Y152" s="76">
        <f t="shared" si="19"/>
        <v>0.36</v>
      </c>
    </row>
    <row r="153" spans="3:25" x14ac:dyDescent="0.2">
      <c r="C153" s="57"/>
      <c r="D153" s="129"/>
      <c r="E153" s="131" t="s">
        <v>115</v>
      </c>
      <c r="F153" s="28" t="s">
        <v>61</v>
      </c>
      <c r="G153" s="131" t="s">
        <v>490</v>
      </c>
      <c r="I153" s="8"/>
      <c r="J153" s="8"/>
      <c r="K153" s="76">
        <v>7.8079296060643468</v>
      </c>
      <c r="L153" s="76">
        <f t="shared" si="9"/>
        <v>20.822679712717168</v>
      </c>
      <c r="M153" s="76">
        <f t="shared" si="14"/>
        <v>0.61</v>
      </c>
      <c r="N153" s="76">
        <v>14.035309614950862</v>
      </c>
      <c r="O153" s="76">
        <f t="shared" si="15"/>
        <v>28.304754538259072</v>
      </c>
      <c r="P153" s="76">
        <f t="shared" si="16"/>
        <v>0.17</v>
      </c>
      <c r="Q153" s="76">
        <v>78.15676077898479</v>
      </c>
      <c r="R153" s="76">
        <f t="shared" si="20"/>
        <v>78.233175576031371</v>
      </c>
      <c r="S153" s="76">
        <f t="shared" si="17"/>
        <v>0.73</v>
      </c>
      <c r="T153" s="76">
        <v>7.99</v>
      </c>
      <c r="U153" s="76">
        <f t="shared" si="21"/>
        <v>66.921119592875328</v>
      </c>
      <c r="V153" s="76">
        <f t="shared" si="22"/>
        <v>0.61</v>
      </c>
      <c r="W153" s="23">
        <v>20.170000000000002</v>
      </c>
      <c r="X153" s="76">
        <f t="shared" si="18"/>
        <v>70.531400966183568</v>
      </c>
      <c r="Y153" s="76">
        <f t="shared" si="19"/>
        <v>0.44999999999999996</v>
      </c>
    </row>
    <row r="154" spans="3:25" x14ac:dyDescent="0.2">
      <c r="C154" s="57"/>
      <c r="D154" s="129"/>
      <c r="E154" s="131" t="s">
        <v>217</v>
      </c>
      <c r="F154" s="28" t="s">
        <v>61</v>
      </c>
      <c r="G154" s="131" t="s">
        <v>491</v>
      </c>
      <c r="I154" s="8"/>
      <c r="J154" s="8"/>
      <c r="K154" s="76">
        <v>5.7406373070720029</v>
      </c>
      <c r="L154" s="76">
        <f t="shared" si="9"/>
        <v>14.582685741748666</v>
      </c>
      <c r="M154" s="76">
        <f t="shared" si="14"/>
        <v>0.47</v>
      </c>
      <c r="N154" s="76">
        <v>21.637404171362348</v>
      </c>
      <c r="O154" s="76">
        <f t="shared" si="15"/>
        <v>63.040213018452917</v>
      </c>
      <c r="P154" s="76">
        <f t="shared" si="16"/>
        <v>0.85</v>
      </c>
      <c r="Q154" s="76">
        <v>72.621958521565645</v>
      </c>
      <c r="R154" s="76">
        <f t="shared" si="20"/>
        <v>56.622390819359588</v>
      </c>
      <c r="S154" s="76">
        <f t="shared" si="17"/>
        <v>0.38</v>
      </c>
      <c r="T154" s="76">
        <v>10.08</v>
      </c>
      <c r="U154" s="76">
        <f t="shared" si="21"/>
        <v>93.511450381679396</v>
      </c>
      <c r="V154" s="76">
        <f t="shared" si="22"/>
        <v>0.91</v>
      </c>
      <c r="W154" s="23">
        <v>24.28</v>
      </c>
      <c r="X154" s="76">
        <f t="shared" si="18"/>
        <v>45.71256038647342</v>
      </c>
      <c r="Y154" s="76">
        <f t="shared" si="19"/>
        <v>6.0000000000000053E-2</v>
      </c>
    </row>
    <row r="155" spans="3:25" x14ac:dyDescent="0.2">
      <c r="C155" s="57"/>
      <c r="D155" s="129"/>
      <c r="E155" s="131" t="s">
        <v>124</v>
      </c>
      <c r="F155" s="28" t="s">
        <v>126</v>
      </c>
      <c r="G155" s="131" t="s">
        <v>492</v>
      </c>
      <c r="I155" s="8"/>
      <c r="J155" s="8"/>
      <c r="K155" s="76">
        <v>3.1298734565730157</v>
      </c>
      <c r="L155" s="76">
        <f t="shared" si="9"/>
        <v>6.7022564987833864</v>
      </c>
      <c r="M155" s="76">
        <f t="shared" si="14"/>
        <v>0.23</v>
      </c>
      <c r="N155" s="76">
        <v>19.976933754554661</v>
      </c>
      <c r="O155" s="76">
        <f t="shared" si="15"/>
        <v>55.453198572286958</v>
      </c>
      <c r="P155" s="76">
        <f t="shared" si="16"/>
        <v>0.73</v>
      </c>
      <c r="Q155" s="76">
        <v>76.893192788872312</v>
      </c>
      <c r="R155" s="76">
        <f t="shared" si="20"/>
        <v>73.299540264464866</v>
      </c>
      <c r="S155" s="76">
        <f t="shared" si="17"/>
        <v>0.61</v>
      </c>
      <c r="T155" s="76">
        <v>7.08</v>
      </c>
      <c r="U155" s="76">
        <f t="shared" si="21"/>
        <v>55.343511450381676</v>
      </c>
      <c r="V155" s="76">
        <f t="shared" si="22"/>
        <v>0.38</v>
      </c>
      <c r="W155" s="23">
        <v>19.25</v>
      </c>
      <c r="X155" s="76">
        <f t="shared" si="18"/>
        <v>76.08695652173914</v>
      </c>
      <c r="Y155" s="76">
        <f t="shared" si="19"/>
        <v>0.53</v>
      </c>
    </row>
    <row r="156" spans="3:25" x14ac:dyDescent="0.2">
      <c r="C156" s="57"/>
      <c r="D156" s="129"/>
      <c r="E156" s="131" t="s">
        <v>124</v>
      </c>
      <c r="F156" s="28" t="s">
        <v>126</v>
      </c>
      <c r="G156" s="132" t="s">
        <v>493</v>
      </c>
      <c r="I156" s="8"/>
      <c r="J156" s="8"/>
      <c r="K156" s="76">
        <v>2.6907071767285253</v>
      </c>
      <c r="L156" s="76">
        <f t="shared" si="9"/>
        <v>5.3766602394551679</v>
      </c>
      <c r="M156" s="76">
        <f t="shared" si="14"/>
        <v>0.2</v>
      </c>
      <c r="N156" s="76">
        <v>20.17993072677557</v>
      </c>
      <c r="O156" s="76">
        <f t="shared" si="15"/>
        <v>56.380731484152363</v>
      </c>
      <c r="P156" s="76">
        <f t="shared" si="16"/>
        <v>0.76</v>
      </c>
      <c r="Q156" s="76">
        <v>77.129362096495896</v>
      </c>
      <c r="R156" s="76">
        <f t="shared" si="20"/>
        <v>74.221669698509956</v>
      </c>
      <c r="S156" s="76">
        <f t="shared" si="17"/>
        <v>0.67</v>
      </c>
      <c r="T156" s="76">
        <v>6.77</v>
      </c>
      <c r="U156" s="76">
        <f t="shared" si="21"/>
        <v>51.399491094147571</v>
      </c>
      <c r="V156" s="76">
        <f t="shared" si="22"/>
        <v>0.32</v>
      </c>
      <c r="W156" s="23">
        <v>17.079999999999998</v>
      </c>
      <c r="X156" s="76">
        <f t="shared" si="18"/>
        <v>89.190821256038646</v>
      </c>
      <c r="Y156" s="76">
        <f t="shared" si="19"/>
        <v>0.8</v>
      </c>
    </row>
    <row r="157" spans="3:25" x14ac:dyDescent="0.2">
      <c r="C157" s="57"/>
      <c r="D157" s="129"/>
      <c r="E157" s="131" t="s">
        <v>124</v>
      </c>
      <c r="F157" s="28" t="s">
        <v>126</v>
      </c>
      <c r="G157" s="131" t="s">
        <v>494</v>
      </c>
      <c r="I157" s="8"/>
      <c r="J157" s="8"/>
      <c r="K157" s="76">
        <v>4.9586378472127066</v>
      </c>
      <c r="L157" s="76">
        <f t="shared" si="9"/>
        <v>12.222268728053447</v>
      </c>
      <c r="M157" s="76">
        <f t="shared" si="14"/>
        <v>0.38</v>
      </c>
      <c r="N157" s="76">
        <v>23.287044109297597</v>
      </c>
      <c r="O157" s="76">
        <f t="shared" si="15"/>
        <v>70.577740886097331</v>
      </c>
      <c r="P157" s="76">
        <f t="shared" si="16"/>
        <v>0.91</v>
      </c>
      <c r="Q157" s="76">
        <v>71.75431804348969</v>
      </c>
      <c r="R157" s="76">
        <f t="shared" si="20"/>
        <v>53.234665161637807</v>
      </c>
      <c r="S157" s="76">
        <f t="shared" si="17"/>
        <v>0.32</v>
      </c>
      <c r="T157" s="76">
        <v>9.52</v>
      </c>
      <c r="U157" s="76">
        <f t="shared" si="21"/>
        <v>86.386768447837142</v>
      </c>
      <c r="V157" s="76">
        <f t="shared" si="22"/>
        <v>0.88</v>
      </c>
      <c r="W157" s="23">
        <v>15.77</v>
      </c>
      <c r="X157" s="76">
        <f t="shared" si="18"/>
        <v>97.101449275362313</v>
      </c>
      <c r="Y157" s="76">
        <f t="shared" si="19"/>
        <v>0.89</v>
      </c>
    </row>
    <row r="158" spans="3:25" x14ac:dyDescent="0.2">
      <c r="C158" s="57"/>
      <c r="D158" s="129"/>
      <c r="E158" s="131" t="s">
        <v>124</v>
      </c>
      <c r="F158" s="28" t="s">
        <v>126</v>
      </c>
      <c r="G158" s="131" t="s">
        <v>495</v>
      </c>
      <c r="I158" s="8"/>
      <c r="J158" s="8"/>
      <c r="K158" s="76">
        <v>5.1003192449334511</v>
      </c>
      <c r="L158" s="76">
        <f t="shared" si="9"/>
        <v>12.649925266031538</v>
      </c>
      <c r="M158" s="76">
        <f t="shared" si="14"/>
        <v>0.41</v>
      </c>
      <c r="N158" s="76">
        <v>29.726308354929039</v>
      </c>
      <c r="O158" s="76">
        <f t="shared" si="15"/>
        <v>100</v>
      </c>
      <c r="P158" s="76">
        <f t="shared" si="16"/>
        <v>0.97</v>
      </c>
      <c r="Q158" s="76">
        <v>65.173372400137509</v>
      </c>
      <c r="R158" s="76">
        <f t="shared" si="20"/>
        <v>27.539185327068765</v>
      </c>
      <c r="S158" s="76">
        <f t="shared" si="17"/>
        <v>0.08</v>
      </c>
      <c r="T158" s="76">
        <v>8.66</v>
      </c>
      <c r="U158" s="76">
        <f t="shared" si="21"/>
        <v>75.445292620865146</v>
      </c>
      <c r="V158" s="76">
        <f t="shared" si="22"/>
        <v>0.76</v>
      </c>
      <c r="W158" s="23">
        <v>15.29</v>
      </c>
      <c r="X158" s="76">
        <f t="shared" si="18"/>
        <v>100</v>
      </c>
      <c r="Y158" s="76">
        <f t="shared" si="19"/>
        <v>0.98</v>
      </c>
    </row>
    <row r="159" spans="3:25" x14ac:dyDescent="0.2">
      <c r="C159" s="57"/>
      <c r="D159" s="129"/>
      <c r="E159" s="131" t="s">
        <v>124</v>
      </c>
      <c r="F159" s="28" t="s">
        <v>61</v>
      </c>
      <c r="G159" s="131" t="s">
        <v>496</v>
      </c>
      <c r="I159" s="8"/>
      <c r="J159" s="8"/>
      <c r="K159" s="76">
        <v>4.3181675350691631</v>
      </c>
      <c r="L159" s="76">
        <f t="shared" si="9"/>
        <v>10.289048695110814</v>
      </c>
      <c r="M159" s="76">
        <f t="shared" si="14"/>
        <v>0.35</v>
      </c>
      <c r="N159" s="76">
        <v>25.85474030581112</v>
      </c>
      <c r="O159" s="76">
        <f t="shared" si="15"/>
        <v>82.310047549992419</v>
      </c>
      <c r="P159" s="76">
        <f t="shared" si="16"/>
        <v>0.94</v>
      </c>
      <c r="Q159" s="76">
        <v>69.827092159119715</v>
      </c>
      <c r="R159" s="76">
        <f t="shared" si="20"/>
        <v>45.709759694820526</v>
      </c>
      <c r="S159" s="76">
        <f t="shared" si="17"/>
        <v>0.23</v>
      </c>
      <c r="T159" s="76">
        <v>5.99</v>
      </c>
      <c r="U159" s="76">
        <f t="shared" si="21"/>
        <v>41.475826972010182</v>
      </c>
      <c r="V159" s="76">
        <f t="shared" si="22"/>
        <v>0.23</v>
      </c>
      <c r="W159" s="23">
        <v>18.22</v>
      </c>
      <c r="X159" s="76">
        <f t="shared" si="18"/>
        <v>82.306763285024161</v>
      </c>
      <c r="Y159" s="76">
        <f t="shared" si="19"/>
        <v>0.65</v>
      </c>
    </row>
    <row r="160" spans="3:25" x14ac:dyDescent="0.2">
      <c r="C160" s="57"/>
      <c r="D160" s="129"/>
      <c r="E160" s="131" t="s">
        <v>497</v>
      </c>
      <c r="F160" s="28" t="s">
        <v>61</v>
      </c>
      <c r="G160" s="131" t="s">
        <v>498</v>
      </c>
      <c r="I160" s="8"/>
      <c r="J160" s="8"/>
      <c r="K160" s="76">
        <v>11.481089758079186</v>
      </c>
      <c r="L160" s="76">
        <f t="shared" si="9"/>
        <v>31.909886497237395</v>
      </c>
      <c r="M160" s="76">
        <f t="shared" si="14"/>
        <v>0.79</v>
      </c>
      <c r="N160" s="76">
        <v>19.16095100477688</v>
      </c>
      <c r="O160" s="76">
        <f t="shared" si="15"/>
        <v>51.724813623226296</v>
      </c>
      <c r="P160" s="76">
        <f t="shared" si="16"/>
        <v>0.61</v>
      </c>
      <c r="Q160" s="76">
        <v>69.357959237143945</v>
      </c>
      <c r="R160" s="76">
        <f t="shared" si="20"/>
        <v>43.878017542605988</v>
      </c>
      <c r="S160" s="76">
        <f t="shared" si="17"/>
        <v>0.2</v>
      </c>
      <c r="T160" s="76">
        <v>8.02</v>
      </c>
      <c r="U160" s="76">
        <f t="shared" si="21"/>
        <v>67.302798982188293</v>
      </c>
      <c r="V160" s="76">
        <f t="shared" si="22"/>
        <v>0.64</v>
      </c>
      <c r="W160" s="23">
        <v>17.829999999999998</v>
      </c>
      <c r="X160" s="76">
        <f t="shared" si="18"/>
        <v>84.661835748792271</v>
      </c>
      <c r="Y160" s="76">
        <f t="shared" si="19"/>
        <v>0.67999999999999994</v>
      </c>
    </row>
    <row r="161" spans="3:25" x14ac:dyDescent="0.2">
      <c r="C161" s="57"/>
      <c r="D161" s="129"/>
      <c r="E161" s="131" t="s">
        <v>497</v>
      </c>
      <c r="F161" s="28" t="s">
        <v>61</v>
      </c>
      <c r="G161" s="132" t="s">
        <v>499</v>
      </c>
      <c r="I161" s="8"/>
      <c r="J161" s="8"/>
      <c r="K161" s="76">
        <v>1.7178346506242166</v>
      </c>
      <c r="L161" s="76">
        <f t="shared" si="9"/>
        <v>2.4401046781681548</v>
      </c>
      <c r="M161" s="76">
        <f t="shared" si="14"/>
        <v>0.11</v>
      </c>
      <c r="N161" s="76">
        <v>17.196243125548175</v>
      </c>
      <c r="O161" s="76">
        <f t="shared" si="15"/>
        <v>42.747678643090914</v>
      </c>
      <c r="P161" s="76">
        <f t="shared" si="16"/>
        <v>0.47</v>
      </c>
      <c r="Q161" s="76">
        <v>81.085922223827609</v>
      </c>
      <c r="R161" s="76">
        <f t="shared" si="20"/>
        <v>89.670165473400729</v>
      </c>
      <c r="S161" s="76">
        <f t="shared" si="17"/>
        <v>0.91</v>
      </c>
      <c r="T161" s="76">
        <v>6.97</v>
      </c>
      <c r="U161" s="76">
        <f t="shared" si="21"/>
        <v>53.944020356234098</v>
      </c>
      <c r="V161" s="76">
        <f t="shared" si="22"/>
        <v>0.35</v>
      </c>
      <c r="W161" s="23">
        <v>22.76</v>
      </c>
      <c r="X161" s="76">
        <f t="shared" si="18"/>
        <v>54.891304347826079</v>
      </c>
      <c r="Y161" s="76">
        <f t="shared" si="19"/>
        <v>0.20999999999999996</v>
      </c>
    </row>
    <row r="162" spans="3:25" x14ac:dyDescent="0.2">
      <c r="C162" s="57"/>
      <c r="D162" s="129"/>
      <c r="E162" s="131" t="s">
        <v>213</v>
      </c>
      <c r="F162" s="28" t="s">
        <v>61</v>
      </c>
      <c r="G162" s="131" t="s">
        <v>500</v>
      </c>
      <c r="I162" s="8"/>
      <c r="J162" s="8"/>
      <c r="K162" s="76">
        <v>1.5146291654579618</v>
      </c>
      <c r="L162" s="76">
        <f t="shared" si="9"/>
        <v>1.8267414866527518</v>
      </c>
      <c r="M162" s="76">
        <f t="shared" si="14"/>
        <v>0.08</v>
      </c>
      <c r="N162" s="76">
        <v>18.975738833234189</v>
      </c>
      <c r="O162" s="76">
        <f t="shared" si="15"/>
        <v>50.878542947834362</v>
      </c>
      <c r="P162" s="76">
        <f t="shared" si="16"/>
        <v>0.57999999999999996</v>
      </c>
      <c r="Q162" s="76">
        <v>79.50963200130785</v>
      </c>
      <c r="R162" s="76">
        <f t="shared" si="20"/>
        <v>83.515497767384971</v>
      </c>
      <c r="S162" s="76">
        <f t="shared" si="17"/>
        <v>0.85</v>
      </c>
      <c r="T162" s="76">
        <v>6.41</v>
      </c>
      <c r="U162" s="76">
        <f t="shared" si="21"/>
        <v>46.819338422391859</v>
      </c>
      <c r="V162" s="76">
        <f t="shared" si="22"/>
        <v>0.26</v>
      </c>
      <c r="W162" s="23">
        <v>20.07</v>
      </c>
      <c r="X162" s="76">
        <f t="shared" si="18"/>
        <v>71.135265700483089</v>
      </c>
      <c r="Y162" s="76">
        <f t="shared" si="19"/>
        <v>0.5</v>
      </c>
    </row>
    <row r="163" spans="3:25" x14ac:dyDescent="0.2">
      <c r="C163" s="57"/>
      <c r="D163" s="129"/>
      <c r="E163" s="131" t="s">
        <v>148</v>
      </c>
      <c r="F163" s="28" t="s">
        <v>61</v>
      </c>
      <c r="G163" s="131" t="s">
        <v>501</v>
      </c>
      <c r="I163" s="8"/>
      <c r="J163" s="8"/>
      <c r="K163" s="76">
        <v>3.7909359497569497</v>
      </c>
      <c r="L163" s="76">
        <f t="shared" si="9"/>
        <v>8.6976327568538139</v>
      </c>
      <c r="M163" s="76">
        <f t="shared" si="14"/>
        <v>0.28999999999999998</v>
      </c>
      <c r="N163" s="76">
        <v>19.786177033426227</v>
      </c>
      <c r="O163" s="76">
        <f t="shared" si="15"/>
        <v>54.58159376424279</v>
      </c>
      <c r="P163" s="76">
        <f t="shared" si="16"/>
        <v>0.64</v>
      </c>
      <c r="Q163" s="76">
        <v>76.42288701681683</v>
      </c>
      <c r="R163" s="76">
        <f t="shared" si="20"/>
        <v>71.463218687467702</v>
      </c>
      <c r="S163" s="76">
        <f t="shared" si="17"/>
        <v>0.55000000000000004</v>
      </c>
      <c r="T163" s="76">
        <v>3.6</v>
      </c>
      <c r="U163" s="76">
        <f t="shared" si="21"/>
        <v>11.068702290076338</v>
      </c>
      <c r="V163" s="76">
        <f t="shared" si="22"/>
        <v>0.08</v>
      </c>
      <c r="W163" s="23">
        <v>18.420000000000002</v>
      </c>
      <c r="X163" s="76">
        <f t="shared" si="18"/>
        <v>81.099033816425106</v>
      </c>
      <c r="Y163" s="76">
        <f t="shared" si="19"/>
        <v>0.62</v>
      </c>
    </row>
    <row r="164" spans="3:25" x14ac:dyDescent="0.2">
      <c r="C164" s="57"/>
      <c r="D164" s="129"/>
      <c r="E164" s="131" t="s">
        <v>148</v>
      </c>
      <c r="F164" s="28" t="s">
        <v>61</v>
      </c>
      <c r="G164" s="131" t="s">
        <v>502</v>
      </c>
      <c r="I164" s="8"/>
      <c r="J164" s="8"/>
      <c r="K164" s="76">
        <v>1.9854452030341936</v>
      </c>
      <c r="L164" s="76">
        <f t="shared" si="9"/>
        <v>3.2478705825928738</v>
      </c>
      <c r="M164" s="76">
        <f t="shared" si="14"/>
        <v>0.14000000000000001</v>
      </c>
      <c r="N164" s="76">
        <v>21.918791334096504</v>
      </c>
      <c r="O164" s="76">
        <f t="shared" si="15"/>
        <v>64.32592605917911</v>
      </c>
      <c r="P164" s="76">
        <f t="shared" si="16"/>
        <v>0.88</v>
      </c>
      <c r="Q164" s="76">
        <v>76.0957634628693</v>
      </c>
      <c r="R164" s="76">
        <f t="shared" si="20"/>
        <v>70.185955944481464</v>
      </c>
      <c r="S164" s="76">
        <f t="shared" si="17"/>
        <v>0.52</v>
      </c>
      <c r="T164" s="76">
        <v>4.04</v>
      </c>
      <c r="U164" s="76">
        <f t="shared" si="21"/>
        <v>16.666666666666668</v>
      </c>
      <c r="V164" s="76">
        <f t="shared" si="22"/>
        <v>0.14000000000000001</v>
      </c>
      <c r="W164" s="23">
        <v>18.91</v>
      </c>
      <c r="X164" s="76">
        <f t="shared" si="18"/>
        <v>78.140096618357489</v>
      </c>
      <c r="Y164" s="76">
        <f t="shared" si="19"/>
        <v>0.56000000000000005</v>
      </c>
    </row>
    <row r="165" spans="3:25" x14ac:dyDescent="0.2">
      <c r="C165" s="57"/>
      <c r="D165" s="129"/>
      <c r="E165" s="131" t="s">
        <v>156</v>
      </c>
      <c r="F165" s="28" t="s">
        <v>61</v>
      </c>
      <c r="G165" s="131" t="s">
        <v>503</v>
      </c>
      <c r="I165" s="8"/>
      <c r="J165" s="8"/>
      <c r="K165" s="76">
        <v>5.2526913937071784</v>
      </c>
      <c r="L165" s="76">
        <f t="shared" si="9"/>
        <v>13.109851174987432</v>
      </c>
      <c r="M165" s="76">
        <f t="shared" si="14"/>
        <v>0.44</v>
      </c>
      <c r="N165" s="76">
        <v>17.91584665433065</v>
      </c>
      <c r="O165" s="76">
        <f t="shared" si="15"/>
        <v>46.035688060856387</v>
      </c>
      <c r="P165" s="76">
        <f t="shared" si="16"/>
        <v>0.52</v>
      </c>
      <c r="Q165" s="76">
        <v>76.831461951962169</v>
      </c>
      <c r="R165" s="76">
        <f t="shared" si="20"/>
        <v>73.058510546099384</v>
      </c>
      <c r="S165" s="76">
        <f t="shared" si="17"/>
        <v>0.57999999999999996</v>
      </c>
      <c r="T165" s="76">
        <v>3.7</v>
      </c>
      <c r="U165" s="76">
        <f t="shared" si="21"/>
        <v>12.340966921119595</v>
      </c>
      <c r="V165" s="76">
        <f t="shared" si="22"/>
        <v>0.11</v>
      </c>
      <c r="W165" s="23">
        <v>22.76</v>
      </c>
      <c r="X165" s="76">
        <f t="shared" si="18"/>
        <v>54.891304347826079</v>
      </c>
      <c r="Y165" s="76">
        <f t="shared" si="19"/>
        <v>0.20999999999999996</v>
      </c>
    </row>
    <row r="166" spans="3:25" x14ac:dyDescent="0.2">
      <c r="C166" s="57"/>
      <c r="D166" s="129"/>
      <c r="E166" s="131" t="s">
        <v>156</v>
      </c>
      <c r="F166" s="28" t="s">
        <v>61</v>
      </c>
      <c r="G166" s="131" t="s">
        <v>504</v>
      </c>
      <c r="I166" s="8"/>
      <c r="J166" s="8"/>
      <c r="K166" s="76">
        <v>10.287361488179304</v>
      </c>
      <c r="L166" s="76">
        <f t="shared" si="9"/>
        <v>28.306691530187649</v>
      </c>
      <c r="M166" s="76">
        <f t="shared" si="14"/>
        <v>0.73</v>
      </c>
      <c r="N166" s="76">
        <v>21.082647973544514</v>
      </c>
      <c r="O166" s="76">
        <f t="shared" si="15"/>
        <v>60.505423332144723</v>
      </c>
      <c r="P166" s="76">
        <f t="shared" si="16"/>
        <v>0.82</v>
      </c>
      <c r="Q166" s="76">
        <v>68.629990538276189</v>
      </c>
      <c r="R166" s="76">
        <f t="shared" si="20"/>
        <v>41.035644115490769</v>
      </c>
      <c r="S166" s="76">
        <f t="shared" si="17"/>
        <v>0.14000000000000001</v>
      </c>
      <c r="T166" s="76">
        <v>2.73</v>
      </c>
      <c r="U166" s="76">
        <f t="shared" si="21"/>
        <v>0</v>
      </c>
      <c r="V166" s="76">
        <f t="shared" si="22"/>
        <v>0.02</v>
      </c>
      <c r="W166" s="23">
        <v>20.93</v>
      </c>
      <c r="X166" s="76">
        <f t="shared" si="18"/>
        <v>65.94202898550725</v>
      </c>
      <c r="Y166" s="76">
        <f t="shared" si="19"/>
        <v>0.42000000000000004</v>
      </c>
    </row>
    <row r="167" spans="3:25" x14ac:dyDescent="0.2">
      <c r="C167" s="57"/>
      <c r="D167" s="129"/>
      <c r="E167" s="28" t="s">
        <v>158</v>
      </c>
      <c r="F167" s="28" t="s">
        <v>61</v>
      </c>
      <c r="G167" s="28" t="s">
        <v>505</v>
      </c>
      <c r="I167" s="8"/>
      <c r="J167" s="8"/>
      <c r="K167" s="76">
        <v>7.1532967625692994</v>
      </c>
      <c r="L167" s="76">
        <f t="shared" si="9"/>
        <v>18.846710954647417</v>
      </c>
      <c r="M167" s="76">
        <f t="shared" si="14"/>
        <v>0.5</v>
      </c>
      <c r="N167" s="76">
        <v>14.378402807398784</v>
      </c>
      <c r="O167" s="76">
        <f t="shared" si="15"/>
        <v>29.872414510478297</v>
      </c>
      <c r="P167" s="76">
        <f t="shared" si="16"/>
        <v>0.23</v>
      </c>
      <c r="Q167" s="76">
        <v>78.468300430031917</v>
      </c>
      <c r="R167" s="76">
        <f t="shared" si="20"/>
        <v>79.449590549650949</v>
      </c>
      <c r="S167" s="76">
        <f t="shared" si="17"/>
        <v>0.76</v>
      </c>
      <c r="T167" s="76">
        <v>3.59</v>
      </c>
      <c r="U167" s="76">
        <f>+IF(T167&lt;&gt;"",(T167-T$126)*100/(T$127-T$126),"")</f>
        <v>10.94147582697201</v>
      </c>
      <c r="V167" s="76">
        <f t="shared" si="22"/>
        <v>0.05</v>
      </c>
      <c r="W167" s="23">
        <v>15.55</v>
      </c>
      <c r="X167" s="76">
        <f t="shared" si="18"/>
        <v>98.429951690821241</v>
      </c>
      <c r="Y167" s="76">
        <f t="shared" si="19"/>
        <v>0.92</v>
      </c>
    </row>
    <row r="168" spans="3:25" x14ac:dyDescent="0.2">
      <c r="D168" s="129"/>
    </row>
  </sheetData>
  <mergeCells count="27">
    <mergeCell ref="B1:F1"/>
    <mergeCell ref="H5:J5"/>
    <mergeCell ref="K5:M5"/>
    <mergeCell ref="N5:P5"/>
    <mergeCell ref="Q5:S5"/>
    <mergeCell ref="T5:V5"/>
    <mergeCell ref="W5:Y5"/>
    <mergeCell ref="H4:J4"/>
    <mergeCell ref="K4:M4"/>
    <mergeCell ref="N4:P4"/>
    <mergeCell ref="Q4:S4"/>
    <mergeCell ref="T4:V4"/>
    <mergeCell ref="W4:Y4"/>
    <mergeCell ref="W3:Y3"/>
    <mergeCell ref="H1:J1"/>
    <mergeCell ref="K1:Y1"/>
    <mergeCell ref="H2:J2"/>
    <mergeCell ref="K2:M2"/>
    <mergeCell ref="N2:P2"/>
    <mergeCell ref="Q2:S2"/>
    <mergeCell ref="T2:V2"/>
    <mergeCell ref="W2:Y2"/>
    <mergeCell ref="H3:J3"/>
    <mergeCell ref="K3:M3"/>
    <mergeCell ref="N3:P3"/>
    <mergeCell ref="Q3:S3"/>
    <mergeCell ref="T3:V3"/>
  </mergeCells>
  <conditionalFormatting sqref="I125:J125">
    <cfRule type="containsText" dxfId="175" priority="73" operator="containsText" text="Alta">
      <formula>NOT(ISERROR(SEARCH("Alta",I125)))</formula>
    </cfRule>
    <cfRule type="containsText" dxfId="174" priority="74" operator="containsText" text="Media">
      <formula>NOT(ISERROR(SEARCH("Media",I125)))</formula>
    </cfRule>
    <cfRule type="containsText" dxfId="173" priority="75" operator="containsText" text="Baja">
      <formula>NOT(ISERROR(SEARCH("Baja",I125)))</formula>
    </cfRule>
    <cfRule type="containsText" dxfId="172" priority="76" operator="containsText" text="Nula">
      <formula>NOT(ISERROR(SEARCH("Nula",I125)))</formula>
    </cfRule>
  </conditionalFormatting>
  <conditionalFormatting sqref="I8:J124">
    <cfRule type="containsText" dxfId="171" priority="69" operator="containsText" text="Alta">
      <formula>NOT(ISERROR(SEARCH("Alta",I8)))</formula>
    </cfRule>
    <cfRule type="containsText" dxfId="170" priority="70" operator="containsText" text="Media">
      <formula>NOT(ISERROR(SEARCH("Media",I8)))</formula>
    </cfRule>
    <cfRule type="containsText" dxfId="169" priority="71" operator="containsText" text="Baja">
      <formula>NOT(ISERROR(SEARCH("Baja",I8)))</formula>
    </cfRule>
    <cfRule type="containsText" dxfId="168" priority="72" operator="containsText" text="Nula">
      <formula>NOT(ISERROR(SEARCH("Nula",I8)))</formula>
    </cfRule>
  </conditionalFormatting>
  <conditionalFormatting sqref="I126:J133">
    <cfRule type="containsText" dxfId="167" priority="65" operator="containsText" text="Alta">
      <formula>NOT(ISERROR(SEARCH("Alta",I126)))</formula>
    </cfRule>
    <cfRule type="containsText" dxfId="166" priority="66" operator="containsText" text="Media">
      <formula>NOT(ISERROR(SEARCH("Media",I126)))</formula>
    </cfRule>
    <cfRule type="containsText" dxfId="165" priority="67" operator="containsText" text="Baja">
      <formula>NOT(ISERROR(SEARCH("Baja",I126)))</formula>
    </cfRule>
    <cfRule type="containsText" dxfId="164" priority="68" operator="containsText" text="Nula">
      <formula>NOT(ISERROR(SEARCH("Nula",I126)))</formula>
    </cfRule>
  </conditionalFormatting>
  <conditionalFormatting sqref="L126:L133">
    <cfRule type="containsText" dxfId="163" priority="61" operator="containsText" text="Alta">
      <formula>NOT(ISERROR(SEARCH("Alta",L126)))</formula>
    </cfRule>
    <cfRule type="containsText" dxfId="162" priority="62" operator="containsText" text="Media">
      <formula>NOT(ISERROR(SEARCH("Media",L126)))</formula>
    </cfRule>
    <cfRule type="containsText" dxfId="161" priority="63" operator="containsText" text="Baja">
      <formula>NOT(ISERROR(SEARCH("Baja",L126)))</formula>
    </cfRule>
    <cfRule type="containsText" dxfId="160" priority="64" operator="containsText" text="Nula">
      <formula>NOT(ISERROR(SEARCH("Nula",L126)))</formula>
    </cfRule>
  </conditionalFormatting>
  <conditionalFormatting sqref="M126:M132">
    <cfRule type="cellIs" dxfId="159" priority="57" operator="between">
      <formula>0.75</formula>
      <formula>1</formula>
    </cfRule>
    <cfRule type="cellIs" dxfId="158" priority="58" operator="between">
      <formula>0.5</formula>
      <formula>0.75</formula>
    </cfRule>
    <cfRule type="cellIs" dxfId="157" priority="59" operator="between">
      <formula>0.25</formula>
      <formula>0.5</formula>
    </cfRule>
    <cfRule type="cellIs" dxfId="156" priority="60" operator="between">
      <formula>0</formula>
      <formula>0.25</formula>
    </cfRule>
  </conditionalFormatting>
  <conditionalFormatting sqref="L135:L167">
    <cfRule type="containsText" dxfId="155" priority="53" operator="containsText" text="Alta">
      <formula>NOT(ISERROR(SEARCH("Alta",L135)))</formula>
    </cfRule>
    <cfRule type="containsText" dxfId="154" priority="54" operator="containsText" text="Media">
      <formula>NOT(ISERROR(SEARCH("Media",L135)))</formula>
    </cfRule>
    <cfRule type="containsText" dxfId="153" priority="55" operator="containsText" text="Baja">
      <formula>NOT(ISERROR(SEARCH("Baja",L135)))</formula>
    </cfRule>
    <cfRule type="containsText" dxfId="152" priority="56" operator="containsText" text="Nula">
      <formula>NOT(ISERROR(SEARCH("Nula",L135)))</formula>
    </cfRule>
  </conditionalFormatting>
  <conditionalFormatting sqref="M135:M167">
    <cfRule type="cellIs" dxfId="151" priority="49" operator="between">
      <formula>0.75</formula>
      <formula>1</formula>
    </cfRule>
    <cfRule type="cellIs" dxfId="150" priority="50" operator="between">
      <formula>0.5</formula>
      <formula>0.75</formula>
    </cfRule>
    <cfRule type="cellIs" dxfId="149" priority="51" operator="between">
      <formula>0.25</formula>
      <formula>0.5</formula>
    </cfRule>
    <cfRule type="cellIs" dxfId="148" priority="52" operator="between">
      <formula>0</formula>
      <formula>0.25</formula>
    </cfRule>
  </conditionalFormatting>
  <conditionalFormatting sqref="O135:O167 R135:R167 O126:O133 R126:R133">
    <cfRule type="containsText" dxfId="147" priority="45" operator="containsText" text="Alta">
      <formula>NOT(ISERROR(SEARCH("Alta",O126)))</formula>
    </cfRule>
    <cfRule type="containsText" dxfId="146" priority="46" operator="containsText" text="Media">
      <formula>NOT(ISERROR(SEARCH("Media",O126)))</formula>
    </cfRule>
    <cfRule type="containsText" dxfId="145" priority="47" operator="containsText" text="Baja">
      <formula>NOT(ISERROR(SEARCH("Baja",O126)))</formula>
    </cfRule>
    <cfRule type="containsText" dxfId="144" priority="48" operator="containsText" text="Nula">
      <formula>NOT(ISERROR(SEARCH("Nula",O126)))</formula>
    </cfRule>
  </conditionalFormatting>
  <conditionalFormatting sqref="S126:S131 P126:P131 P135:P167 S135:S167">
    <cfRule type="cellIs" dxfId="143" priority="41" operator="between">
      <formula>0.75</formula>
      <formula>1</formula>
    </cfRule>
    <cfRule type="cellIs" dxfId="142" priority="42" operator="between">
      <formula>0.5</formula>
      <formula>0.75</formula>
    </cfRule>
    <cfRule type="cellIs" dxfId="141" priority="43" operator="between">
      <formula>0.25</formula>
      <formula>0.5</formula>
    </cfRule>
    <cfRule type="cellIs" dxfId="140" priority="44" operator="between">
      <formula>0</formula>
      <formula>0.25</formula>
    </cfRule>
  </conditionalFormatting>
  <conditionalFormatting sqref="X135:X167 X126:X133">
    <cfRule type="containsText" dxfId="139" priority="33" operator="containsText" text="Alta">
      <formula>NOT(ISERROR(SEARCH("Alta",X126)))</formula>
    </cfRule>
    <cfRule type="containsText" dxfId="138" priority="34" operator="containsText" text="Media">
      <formula>NOT(ISERROR(SEARCH("Media",X126)))</formula>
    </cfRule>
    <cfRule type="containsText" dxfId="137" priority="35" operator="containsText" text="Baja">
      <formula>NOT(ISERROR(SEARCH("Baja",X126)))</formula>
    </cfRule>
    <cfRule type="containsText" dxfId="136" priority="36" operator="containsText" text="Nula">
      <formula>NOT(ISERROR(SEARCH("Nula",X126)))</formula>
    </cfRule>
  </conditionalFormatting>
  <conditionalFormatting sqref="Y135:Y167 Y126:Y131">
    <cfRule type="cellIs" dxfId="135" priority="37" operator="between">
      <formula>0.75</formula>
      <formula>1</formula>
    </cfRule>
    <cfRule type="cellIs" dxfId="134" priority="38" operator="between">
      <formula>0.5</formula>
      <formula>0.75</formula>
    </cfRule>
    <cfRule type="cellIs" dxfId="133" priority="39" operator="between">
      <formula>0.25</formula>
      <formula>0.5</formula>
    </cfRule>
    <cfRule type="cellIs" dxfId="132" priority="40" operator="between">
      <formula>0</formula>
      <formula>0.25</formula>
    </cfRule>
  </conditionalFormatting>
  <conditionalFormatting sqref="A8:C124 F8:F124">
    <cfRule type="containsText" dxfId="131" priority="29" operator="containsText" text="Alta">
      <formula>NOT(ISERROR(SEARCH("Alta",A8)))</formula>
    </cfRule>
    <cfRule type="containsText" dxfId="130" priority="30" operator="containsText" text="Media">
      <formula>NOT(ISERROR(SEARCH("Media",A8)))</formula>
    </cfRule>
    <cfRule type="containsText" dxfId="129" priority="31" operator="containsText" text="Baja">
      <formula>NOT(ISERROR(SEARCH("Baja",A8)))</formula>
    </cfRule>
    <cfRule type="containsText" dxfId="128" priority="32" operator="containsText" text="Nula">
      <formula>NOT(ISERROR(SEARCH("Nula",A8)))</formula>
    </cfRule>
  </conditionalFormatting>
  <conditionalFormatting sqref="T126:T133">
    <cfRule type="containsText" dxfId="127" priority="25" operator="containsText" text="Alta">
      <formula>NOT(ISERROR(SEARCH("Alta",T126)))</formula>
    </cfRule>
    <cfRule type="containsText" dxfId="126" priority="26" operator="containsText" text="Media">
      <formula>NOT(ISERROR(SEARCH("Media",T126)))</formula>
    </cfRule>
    <cfRule type="containsText" dxfId="125" priority="27" operator="containsText" text="Baja">
      <formula>NOT(ISERROR(SEARCH("Baja",T126)))</formula>
    </cfRule>
    <cfRule type="containsText" dxfId="124" priority="28" operator="containsText" text="Nula">
      <formula>NOT(ISERROR(SEARCH("Nula",T126)))</formula>
    </cfRule>
  </conditionalFormatting>
  <conditionalFormatting sqref="D8:E124">
    <cfRule type="containsText" dxfId="123" priority="21" operator="containsText" text="Alta">
      <formula>NOT(ISERROR(SEARCH("Alta",D8)))</formula>
    </cfRule>
    <cfRule type="containsText" dxfId="122" priority="22" operator="containsText" text="Media">
      <formula>NOT(ISERROR(SEARCH("Media",D8)))</formula>
    </cfRule>
    <cfRule type="containsText" dxfId="121" priority="23" operator="containsText" text="Baja">
      <formula>NOT(ISERROR(SEARCH("Baja",D8)))</formula>
    </cfRule>
    <cfRule type="containsText" dxfId="120" priority="24" operator="containsText" text="Nula">
      <formula>NOT(ISERROR(SEARCH("Nula",D8)))</formula>
    </cfRule>
  </conditionalFormatting>
  <conditionalFormatting sqref="V126:V131">
    <cfRule type="cellIs" dxfId="119" priority="9" operator="between">
      <formula>0.75</formula>
      <formula>1</formula>
    </cfRule>
    <cfRule type="cellIs" dxfId="118" priority="10" operator="between">
      <formula>0.5</formula>
      <formula>0.75</formula>
    </cfRule>
    <cfRule type="cellIs" dxfId="117" priority="11" operator="between">
      <formula>0.25</formula>
      <formula>0.5</formula>
    </cfRule>
    <cfRule type="cellIs" dxfId="116" priority="12" operator="between">
      <formula>0</formula>
      <formula>0.25</formula>
    </cfRule>
  </conditionalFormatting>
  <conditionalFormatting sqref="V135:V167">
    <cfRule type="cellIs" dxfId="115" priority="5" operator="between">
      <formula>0.75</formula>
      <formula>1</formula>
    </cfRule>
    <cfRule type="cellIs" dxfId="114" priority="6" operator="between">
      <formula>0.5</formula>
      <formula>0.75</formula>
    </cfRule>
    <cfRule type="cellIs" dxfId="113" priority="7" operator="between">
      <formula>0.25</formula>
      <formula>0.5</formula>
    </cfRule>
    <cfRule type="cellIs" dxfId="112" priority="8" operator="between">
      <formula>0</formula>
      <formula>0.25</formula>
    </cfRule>
  </conditionalFormatting>
  <conditionalFormatting sqref="U126:U132">
    <cfRule type="containsText" dxfId="111" priority="1" operator="containsText" text="Alta">
      <formula>NOT(ISERROR(SEARCH("Alta",U126)))</formula>
    </cfRule>
    <cfRule type="containsText" dxfId="110" priority="2" operator="containsText" text="Media">
      <formula>NOT(ISERROR(SEARCH("Media",U126)))</formula>
    </cfRule>
    <cfRule type="containsText" dxfId="109" priority="3" operator="containsText" text="Baja">
      <formula>NOT(ISERROR(SEARCH("Baja",U126)))</formula>
    </cfRule>
    <cfRule type="containsText" dxfId="108" priority="4" operator="containsText" text="Nula">
      <formula>NOT(ISERROR(SEARCH("Nula",U126)))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zoomScaleNormal="100" zoomScalePageLayoutView="85" workbookViewId="0">
      <selection activeCell="M141" sqref="M141"/>
    </sheetView>
  </sheetViews>
  <sheetFormatPr baseColWidth="10" defaultColWidth="30.28515625" defaultRowHeight="12.75" x14ac:dyDescent="0.2"/>
  <cols>
    <col min="1" max="1" width="18.140625" style="4" customWidth="1"/>
    <col min="2" max="2" width="23.5703125" style="4" bestFit="1" customWidth="1"/>
    <col min="3" max="3" width="17" style="4" bestFit="1" customWidth="1"/>
    <col min="4" max="4" width="40.140625" style="4" bestFit="1" customWidth="1"/>
    <col min="5" max="5" width="11" style="4" bestFit="1" customWidth="1"/>
    <col min="6" max="6" width="20.140625" style="4" bestFit="1" customWidth="1"/>
    <col min="7" max="7" width="30" style="4" bestFit="1" customWidth="1"/>
    <col min="8" max="8" width="16.42578125" style="4" bestFit="1" customWidth="1"/>
    <col min="9" max="9" width="13.42578125" style="4" bestFit="1" customWidth="1"/>
    <col min="10" max="10" width="7.85546875" style="4" customWidth="1"/>
    <col min="11" max="11" width="16.42578125" style="4" bestFit="1" customWidth="1"/>
    <col min="12" max="12" width="13.140625" style="4" customWidth="1"/>
    <col min="13" max="13" width="16.42578125" style="4" bestFit="1" customWidth="1"/>
    <col min="14" max="14" width="12" style="4" customWidth="1"/>
    <col min="15" max="15" width="16.42578125" style="4" bestFit="1" customWidth="1"/>
    <col min="16" max="16" width="6.140625" style="4" customWidth="1"/>
    <col min="17" max="17" width="16.42578125" style="4" bestFit="1" customWidth="1"/>
    <col min="18" max="18" width="8.85546875" style="4" customWidth="1"/>
    <col min="19" max="19" width="15.5703125" style="4" customWidth="1"/>
    <col min="20" max="20" width="12.42578125" style="4" customWidth="1"/>
    <col min="21" max="21" width="8" style="4" customWidth="1"/>
    <col min="22" max="22" width="13.7109375" style="4" customWidth="1"/>
    <col min="23" max="16384" width="30.28515625" style="4"/>
  </cols>
  <sheetData>
    <row r="1" spans="1:21" ht="12.95" customHeight="1" x14ac:dyDescent="0.2">
      <c r="A1" s="33" t="s">
        <v>0</v>
      </c>
      <c r="B1" s="141" t="s">
        <v>428</v>
      </c>
      <c r="C1" s="142"/>
      <c r="D1" s="142"/>
      <c r="E1" s="142"/>
      <c r="F1" s="143"/>
      <c r="G1" s="26" t="s">
        <v>2</v>
      </c>
      <c r="H1" s="141" t="s">
        <v>429</v>
      </c>
      <c r="I1" s="142"/>
      <c r="J1" s="143"/>
      <c r="K1" s="141" t="s">
        <v>430</v>
      </c>
      <c r="L1" s="142"/>
      <c r="M1" s="142"/>
      <c r="N1" s="142"/>
      <c r="O1" s="142"/>
      <c r="P1" s="142"/>
      <c r="Q1" s="151" t="s">
        <v>431</v>
      </c>
      <c r="R1" s="151"/>
      <c r="S1" s="151"/>
      <c r="T1" s="151"/>
      <c r="U1" s="151"/>
    </row>
    <row r="2" spans="1:21" ht="33.75" customHeight="1" x14ac:dyDescent="0.2">
      <c r="A2" s="3"/>
      <c r="B2" s="3"/>
      <c r="C2" s="3"/>
      <c r="D2" s="3"/>
      <c r="E2" s="3"/>
      <c r="F2" s="3"/>
      <c r="G2" s="26" t="s">
        <v>7</v>
      </c>
      <c r="H2" s="141" t="s">
        <v>432</v>
      </c>
      <c r="I2" s="142"/>
      <c r="J2" s="143"/>
      <c r="K2" s="141" t="s">
        <v>433</v>
      </c>
      <c r="L2" s="142"/>
      <c r="M2" s="141" t="s">
        <v>434</v>
      </c>
      <c r="N2" s="142"/>
      <c r="O2" s="141" t="s">
        <v>435</v>
      </c>
      <c r="P2" s="142"/>
      <c r="Q2" s="141" t="s">
        <v>436</v>
      </c>
      <c r="R2" s="143"/>
      <c r="S2" s="141" t="s">
        <v>437</v>
      </c>
      <c r="T2" s="142"/>
      <c r="U2" s="143"/>
    </row>
    <row r="3" spans="1:21" ht="63" customHeight="1" x14ac:dyDescent="0.2">
      <c r="A3" s="69"/>
      <c r="B3" s="69"/>
      <c r="C3" s="69"/>
      <c r="D3" s="69"/>
      <c r="E3" s="3"/>
      <c r="F3" s="3"/>
      <c r="G3" s="26" t="s">
        <v>20</v>
      </c>
      <c r="H3" s="141" t="s">
        <v>438</v>
      </c>
      <c r="I3" s="142"/>
      <c r="J3" s="143"/>
      <c r="K3" s="141" t="s">
        <v>439</v>
      </c>
      <c r="L3" s="142"/>
      <c r="M3" s="141" t="s">
        <v>440</v>
      </c>
      <c r="N3" s="142"/>
      <c r="O3" s="141" t="s">
        <v>441</v>
      </c>
      <c r="P3" s="142"/>
      <c r="Q3" s="141" t="s">
        <v>442</v>
      </c>
      <c r="R3" s="143"/>
      <c r="S3" s="141" t="s">
        <v>443</v>
      </c>
      <c r="T3" s="142"/>
      <c r="U3" s="143"/>
    </row>
    <row r="4" spans="1:21" ht="12.75" customHeight="1" x14ac:dyDescent="0.2">
      <c r="A4" s="69"/>
      <c r="B4" s="69"/>
      <c r="C4" s="69"/>
      <c r="D4" s="69"/>
      <c r="E4" s="3"/>
      <c r="F4" s="3"/>
      <c r="G4" s="26" t="s">
        <v>33</v>
      </c>
      <c r="H4" s="141" t="s">
        <v>34</v>
      </c>
      <c r="I4" s="142"/>
      <c r="J4" s="143"/>
      <c r="K4" s="141" t="s">
        <v>34</v>
      </c>
      <c r="L4" s="142"/>
      <c r="M4" s="141" t="s">
        <v>34</v>
      </c>
      <c r="N4" s="142"/>
      <c r="O4" s="141" t="s">
        <v>34</v>
      </c>
      <c r="P4" s="142"/>
      <c r="Q4" s="141" t="s">
        <v>34</v>
      </c>
      <c r="R4" s="143"/>
      <c r="S4" s="141" t="s">
        <v>34</v>
      </c>
      <c r="T4" s="142"/>
      <c r="U4" s="143"/>
    </row>
    <row r="5" spans="1:21" ht="12.75" customHeight="1" x14ac:dyDescent="0.2">
      <c r="A5" s="69"/>
      <c r="B5" s="69"/>
      <c r="C5" s="69"/>
      <c r="D5" s="69"/>
      <c r="E5" s="3"/>
      <c r="F5" s="3"/>
      <c r="G5" s="26" t="s">
        <v>35</v>
      </c>
      <c r="H5" s="141" t="s">
        <v>36</v>
      </c>
      <c r="I5" s="142" t="e">
        <v>#N/A</v>
      </c>
      <c r="J5" s="143"/>
      <c r="K5" s="141" t="s">
        <v>444</v>
      </c>
      <c r="L5" s="142" t="e">
        <v>#N/A</v>
      </c>
      <c r="M5" s="141" t="s">
        <v>36</v>
      </c>
      <c r="N5" s="142" t="e">
        <v>#N/A</v>
      </c>
      <c r="O5" s="141" t="s">
        <v>36</v>
      </c>
      <c r="P5" s="142" t="e">
        <v>#N/A</v>
      </c>
      <c r="Q5" s="141" t="s">
        <v>36</v>
      </c>
      <c r="R5" s="143"/>
      <c r="S5" s="141" t="s">
        <v>36</v>
      </c>
      <c r="T5" s="142" t="e">
        <v>#N/A</v>
      </c>
      <c r="U5" s="143"/>
    </row>
    <row r="6" spans="1:21" ht="76.5" customHeight="1" x14ac:dyDescent="0.2">
      <c r="E6" s="69"/>
      <c r="F6" s="3"/>
      <c r="G6" s="26" t="s">
        <v>37</v>
      </c>
      <c r="H6" s="53" t="s">
        <v>39</v>
      </c>
      <c r="I6" s="35"/>
      <c r="J6" s="35"/>
      <c r="K6" s="53" t="s">
        <v>39</v>
      </c>
      <c r="L6" s="35"/>
      <c r="M6" s="53" t="s">
        <v>39</v>
      </c>
      <c r="N6" s="35"/>
      <c r="O6" s="53" t="s">
        <v>39</v>
      </c>
      <c r="P6" s="35"/>
      <c r="Q6" s="53" t="s">
        <v>39</v>
      </c>
      <c r="R6" s="35"/>
      <c r="S6" s="53" t="s">
        <v>39</v>
      </c>
      <c r="T6" s="35"/>
      <c r="U6" s="35"/>
    </row>
    <row r="7" spans="1:21" s="3" customFormat="1" ht="28.5" customHeight="1" x14ac:dyDescent="0.2">
      <c r="A7" s="5" t="s">
        <v>45</v>
      </c>
      <c r="B7" s="5" t="s">
        <v>46</v>
      </c>
      <c r="C7" s="5" t="s">
        <v>47</v>
      </c>
      <c r="D7" s="5" t="s">
        <v>48</v>
      </c>
      <c r="E7" s="5" t="s">
        <v>49</v>
      </c>
      <c r="F7" s="5" t="s">
        <v>34</v>
      </c>
      <c r="G7" s="31" t="s">
        <v>50</v>
      </c>
      <c r="H7" s="48" t="s">
        <v>56</v>
      </c>
      <c r="I7" s="125" t="s">
        <v>52</v>
      </c>
      <c r="J7" s="125" t="s">
        <v>55</v>
      </c>
      <c r="K7" s="37" t="s">
        <v>316</v>
      </c>
      <c r="L7" s="125" t="s">
        <v>317</v>
      </c>
      <c r="M7" s="38" t="s">
        <v>316</v>
      </c>
      <c r="N7" s="125" t="s">
        <v>317</v>
      </c>
      <c r="O7" s="37" t="s">
        <v>316</v>
      </c>
      <c r="P7" s="125" t="s">
        <v>317</v>
      </c>
      <c r="Q7" s="49" t="s">
        <v>56</v>
      </c>
      <c r="R7" s="125" t="s">
        <v>55</v>
      </c>
      <c r="S7" s="38" t="s">
        <v>56</v>
      </c>
      <c r="T7" s="125" t="s">
        <v>52</v>
      </c>
      <c r="U7" s="125" t="s">
        <v>55</v>
      </c>
    </row>
    <row r="8" spans="1:21" x14ac:dyDescent="0.2">
      <c r="A8" s="74" t="s">
        <v>59</v>
      </c>
      <c r="B8" s="74" t="s">
        <v>60</v>
      </c>
      <c r="C8" s="23" t="s">
        <v>61</v>
      </c>
      <c r="D8" s="74" t="s">
        <v>62</v>
      </c>
      <c r="E8" s="75">
        <v>1001</v>
      </c>
      <c r="F8" s="74" t="s">
        <v>60</v>
      </c>
      <c r="G8" s="75">
        <v>1101</v>
      </c>
      <c r="H8" s="50">
        <v>2.894975796112</v>
      </c>
      <c r="I8" s="76">
        <f>+IF(H8&lt;&gt;"",(H8-H$126)*100/(H$127-H$126),"")</f>
        <v>9.1548794915903056</v>
      </c>
      <c r="J8" s="87">
        <f t="shared" ref="J8:J39" si="0">+IF(H8&lt;&gt;"",_xlfn.PERCENTRANK.EXC(H$8:H$124,H8,2),"")</f>
        <v>0.85</v>
      </c>
      <c r="K8" s="138"/>
      <c r="L8" s="87" t="str">
        <f t="shared" ref="L8:L39" si="1">+IF(K8="NO","NO",IF(K8="SI","SI",""))</f>
        <v/>
      </c>
      <c r="M8" s="139"/>
      <c r="N8" s="87" t="str">
        <f t="shared" ref="N8:N39" si="2">+IF(M8="NO","NO",IF(M8="SI","SI",""))</f>
        <v/>
      </c>
      <c r="O8" s="51" t="s">
        <v>326</v>
      </c>
      <c r="P8" s="87" t="str">
        <f t="shared" ref="P8:P39" si="3">+IF(O8="NO","NO",IF(O8="SI","SI",""))</f>
        <v>NO</v>
      </c>
      <c r="Q8" s="2">
        <v>0</v>
      </c>
      <c r="R8" s="87"/>
      <c r="S8" s="2">
        <v>100</v>
      </c>
      <c r="T8" s="87">
        <f t="shared" ref="T8:T39" si="4">+IF(S8&lt;&gt;"",(S8-S$126)*100/(S$127-S$126),"")</f>
        <v>100</v>
      </c>
      <c r="U8" s="87">
        <f t="shared" ref="U8:U39" si="5">+IF(S8&lt;&gt;"",_xlfn.PERCENTRANK.EXC(S$8:S$124,S8,2),"")</f>
        <v>0.97</v>
      </c>
    </row>
    <row r="9" spans="1:21" x14ac:dyDescent="0.2">
      <c r="A9" s="74" t="s">
        <v>59</v>
      </c>
      <c r="B9" s="74" t="s">
        <v>60</v>
      </c>
      <c r="C9" s="23" t="s">
        <v>61</v>
      </c>
      <c r="D9" s="74" t="s">
        <v>62</v>
      </c>
      <c r="E9" s="75">
        <v>1001</v>
      </c>
      <c r="F9" s="74" t="s">
        <v>63</v>
      </c>
      <c r="G9" s="75">
        <v>1107</v>
      </c>
      <c r="H9" s="50">
        <v>0</v>
      </c>
      <c r="I9" s="76">
        <f>+IF(H9&lt;&gt;"",(H9-H$126)*100/(H$127-H$126),"")</f>
        <v>0</v>
      </c>
      <c r="J9" s="87">
        <f t="shared" si="0"/>
        <v>0</v>
      </c>
      <c r="K9" s="138"/>
      <c r="L9" s="87" t="str">
        <f t="shared" si="1"/>
        <v/>
      </c>
      <c r="M9" s="139"/>
      <c r="N9" s="87" t="str">
        <f t="shared" si="2"/>
        <v/>
      </c>
      <c r="O9" s="51" t="s">
        <v>326</v>
      </c>
      <c r="P9" s="87" t="str">
        <f t="shared" si="3"/>
        <v>NO</v>
      </c>
      <c r="Q9" s="1"/>
      <c r="R9" s="87"/>
      <c r="S9" s="1"/>
      <c r="T9" s="87" t="str">
        <f t="shared" si="4"/>
        <v/>
      </c>
      <c r="U9" s="87" t="str">
        <f t="shared" si="5"/>
        <v/>
      </c>
    </row>
    <row r="10" spans="1:21" x14ac:dyDescent="0.2">
      <c r="A10" s="74" t="s">
        <v>64</v>
      </c>
      <c r="B10" s="74" t="s">
        <v>64</v>
      </c>
      <c r="C10" s="23" t="s">
        <v>61</v>
      </c>
      <c r="D10" s="74" t="s">
        <v>64</v>
      </c>
      <c r="E10" s="75">
        <v>2101</v>
      </c>
      <c r="F10" s="74" t="s">
        <v>64</v>
      </c>
      <c r="G10" s="75">
        <v>2101</v>
      </c>
      <c r="H10" s="50">
        <v>3.3533067561262979</v>
      </c>
      <c r="I10" s="76">
        <f t="shared" ref="I10:I39" si="6">+IF(H10&lt;&gt;"",(H10-H$126)*100/(H$127-H$126),"")</f>
        <v>10.604274927583603</v>
      </c>
      <c r="J10" s="87">
        <f t="shared" si="0"/>
        <v>0.87</v>
      </c>
      <c r="K10" s="138" t="s">
        <v>325</v>
      </c>
      <c r="L10" s="87" t="str">
        <f t="shared" si="1"/>
        <v>SI</v>
      </c>
      <c r="M10" s="139" t="s">
        <v>326</v>
      </c>
      <c r="N10" s="87" t="str">
        <f t="shared" si="2"/>
        <v>NO</v>
      </c>
      <c r="O10" s="51" t="s">
        <v>325</v>
      </c>
      <c r="P10" s="87" t="str">
        <f t="shared" si="3"/>
        <v>SI</v>
      </c>
      <c r="Q10" s="2">
        <v>0</v>
      </c>
      <c r="R10" s="87"/>
      <c r="S10" s="2">
        <v>0</v>
      </c>
      <c r="T10" s="87">
        <f t="shared" si="4"/>
        <v>0</v>
      </c>
      <c r="U10" s="87">
        <f t="shared" si="5"/>
        <v>0.02</v>
      </c>
    </row>
    <row r="11" spans="1:21" x14ac:dyDescent="0.2">
      <c r="A11" s="74" t="s">
        <v>64</v>
      </c>
      <c r="B11" s="74" t="s">
        <v>65</v>
      </c>
      <c r="C11" s="23" t="s">
        <v>61</v>
      </c>
      <c r="D11" s="74" t="s">
        <v>66</v>
      </c>
      <c r="E11" s="75">
        <v>2201</v>
      </c>
      <c r="F11" s="74" t="s">
        <v>66</v>
      </c>
      <c r="G11" s="75">
        <v>2201</v>
      </c>
      <c r="H11" s="50">
        <v>0</v>
      </c>
      <c r="I11" s="76">
        <f t="shared" si="6"/>
        <v>0</v>
      </c>
      <c r="J11" s="87">
        <f t="shared" si="0"/>
        <v>0</v>
      </c>
      <c r="K11" s="138" t="s">
        <v>325</v>
      </c>
      <c r="L11" s="87" t="str">
        <f t="shared" si="1"/>
        <v>SI</v>
      </c>
      <c r="M11" s="139" t="s">
        <v>326</v>
      </c>
      <c r="N11" s="87" t="str">
        <f t="shared" si="2"/>
        <v>NO</v>
      </c>
      <c r="O11" s="51" t="s">
        <v>325</v>
      </c>
      <c r="P11" s="87" t="str">
        <f t="shared" si="3"/>
        <v>SI</v>
      </c>
      <c r="Q11" s="2">
        <v>0</v>
      </c>
      <c r="R11" s="87"/>
      <c r="S11" s="2">
        <v>0</v>
      </c>
      <c r="T11" s="87">
        <f t="shared" si="4"/>
        <v>0</v>
      </c>
      <c r="U11" s="87">
        <f t="shared" si="5"/>
        <v>0.02</v>
      </c>
    </row>
    <row r="12" spans="1:21" x14ac:dyDescent="0.2">
      <c r="A12" s="74" t="s">
        <v>67</v>
      </c>
      <c r="B12" s="74" t="s">
        <v>68</v>
      </c>
      <c r="C12" s="23" t="s">
        <v>61</v>
      </c>
      <c r="D12" s="74" t="s">
        <v>69</v>
      </c>
      <c r="E12" s="75">
        <v>3001</v>
      </c>
      <c r="F12" s="74" t="s">
        <v>68</v>
      </c>
      <c r="G12" s="75">
        <v>3101</v>
      </c>
      <c r="H12" s="50">
        <v>0.27580247756730009</v>
      </c>
      <c r="I12" s="76">
        <f t="shared" si="6"/>
        <v>0.87217946657851331</v>
      </c>
      <c r="J12" s="87">
        <f t="shared" si="0"/>
        <v>0.75</v>
      </c>
      <c r="K12" s="138" t="s">
        <v>326</v>
      </c>
      <c r="L12" s="87" t="str">
        <f t="shared" si="1"/>
        <v>NO</v>
      </c>
      <c r="M12" s="139" t="s">
        <v>326</v>
      </c>
      <c r="N12" s="87" t="str">
        <f t="shared" si="2"/>
        <v>NO</v>
      </c>
      <c r="O12" s="51" t="s">
        <v>325</v>
      </c>
      <c r="P12" s="87" t="str">
        <f t="shared" si="3"/>
        <v>SI</v>
      </c>
      <c r="Q12" s="2">
        <v>0</v>
      </c>
      <c r="R12" s="87"/>
      <c r="S12" s="2">
        <v>0</v>
      </c>
      <c r="T12" s="87">
        <f t="shared" si="4"/>
        <v>0</v>
      </c>
      <c r="U12" s="87">
        <f t="shared" si="5"/>
        <v>0.02</v>
      </c>
    </row>
    <row r="13" spans="1:21" x14ac:dyDescent="0.2">
      <c r="A13" s="74" t="s">
        <v>67</v>
      </c>
      <c r="B13" s="74" t="s">
        <v>68</v>
      </c>
      <c r="C13" s="23" t="s">
        <v>61</v>
      </c>
      <c r="D13" s="74" t="s">
        <v>69</v>
      </c>
      <c r="E13" s="75">
        <v>3001</v>
      </c>
      <c r="F13" s="74" t="s">
        <v>70</v>
      </c>
      <c r="G13" s="75">
        <v>3103</v>
      </c>
      <c r="H13" s="50">
        <v>0</v>
      </c>
      <c r="I13" s="76">
        <f t="shared" si="6"/>
        <v>0</v>
      </c>
      <c r="J13" s="87">
        <f t="shared" si="0"/>
        <v>0</v>
      </c>
      <c r="K13" s="138"/>
      <c r="L13" s="87" t="str">
        <f t="shared" si="1"/>
        <v/>
      </c>
      <c r="M13" s="139"/>
      <c r="N13" s="87" t="str">
        <f t="shared" si="2"/>
        <v/>
      </c>
      <c r="O13" s="51" t="s">
        <v>326</v>
      </c>
      <c r="P13" s="87" t="str">
        <f t="shared" si="3"/>
        <v>NO</v>
      </c>
      <c r="Q13" s="1"/>
      <c r="R13" s="87"/>
      <c r="S13" s="1"/>
      <c r="T13" s="87" t="str">
        <f t="shared" si="4"/>
        <v/>
      </c>
      <c r="U13" s="87" t="str">
        <f t="shared" si="5"/>
        <v/>
      </c>
    </row>
    <row r="14" spans="1:21" x14ac:dyDescent="0.2">
      <c r="A14" s="74" t="s">
        <v>67</v>
      </c>
      <c r="B14" s="79" t="s">
        <v>71</v>
      </c>
      <c r="C14" s="23" t="s">
        <v>61</v>
      </c>
      <c r="D14" s="79" t="s">
        <v>72</v>
      </c>
      <c r="E14" s="75">
        <v>3301</v>
      </c>
      <c r="F14" s="79" t="s">
        <v>72</v>
      </c>
      <c r="G14" s="75">
        <v>3301</v>
      </c>
      <c r="H14" s="50">
        <v>0</v>
      </c>
      <c r="I14" s="76">
        <f t="shared" si="6"/>
        <v>0</v>
      </c>
      <c r="J14" s="87">
        <f t="shared" si="0"/>
        <v>0</v>
      </c>
      <c r="K14" s="138"/>
      <c r="L14" s="87" t="str">
        <f t="shared" si="1"/>
        <v/>
      </c>
      <c r="M14" s="139"/>
      <c r="N14" s="87" t="str">
        <f t="shared" si="2"/>
        <v/>
      </c>
      <c r="O14" s="51" t="s">
        <v>326</v>
      </c>
      <c r="P14" s="87" t="str">
        <f t="shared" si="3"/>
        <v>NO</v>
      </c>
      <c r="Q14" s="1"/>
      <c r="R14" s="87"/>
      <c r="S14" s="1"/>
      <c r="T14" s="87" t="str">
        <f t="shared" si="4"/>
        <v/>
      </c>
      <c r="U14" s="87" t="str">
        <f t="shared" si="5"/>
        <v/>
      </c>
    </row>
    <row r="15" spans="1:21" x14ac:dyDescent="0.2">
      <c r="A15" s="74" t="s">
        <v>73</v>
      </c>
      <c r="B15" s="74" t="s">
        <v>74</v>
      </c>
      <c r="C15" s="23" t="s">
        <v>61</v>
      </c>
      <c r="D15" s="74" t="s">
        <v>75</v>
      </c>
      <c r="E15" s="75">
        <v>4001</v>
      </c>
      <c r="F15" s="74" t="s">
        <v>76</v>
      </c>
      <c r="G15" s="75">
        <v>4101</v>
      </c>
      <c r="H15" s="50">
        <v>0.84467460800888172</v>
      </c>
      <c r="I15" s="76">
        <f t="shared" si="6"/>
        <v>2.6711429699388147</v>
      </c>
      <c r="J15" s="87">
        <f t="shared" si="0"/>
        <v>0.79</v>
      </c>
      <c r="K15" s="139" t="s">
        <v>325</v>
      </c>
      <c r="L15" s="87" t="str">
        <f t="shared" si="1"/>
        <v>SI</v>
      </c>
      <c r="M15" s="139" t="s">
        <v>326</v>
      </c>
      <c r="N15" s="87" t="str">
        <f t="shared" si="2"/>
        <v>NO</v>
      </c>
      <c r="O15" s="51" t="s">
        <v>325</v>
      </c>
      <c r="P15" s="87" t="str">
        <f t="shared" si="3"/>
        <v>SI</v>
      </c>
      <c r="Q15" s="2">
        <v>0</v>
      </c>
      <c r="R15" s="87"/>
      <c r="S15" s="2">
        <v>0</v>
      </c>
      <c r="T15" s="87">
        <f t="shared" si="4"/>
        <v>0</v>
      </c>
      <c r="U15" s="87">
        <f t="shared" si="5"/>
        <v>0.02</v>
      </c>
    </row>
    <row r="16" spans="1:21" x14ac:dyDescent="0.2">
      <c r="A16" s="74" t="s">
        <v>73</v>
      </c>
      <c r="B16" s="74" t="s">
        <v>74</v>
      </c>
      <c r="C16" s="23" t="s">
        <v>61</v>
      </c>
      <c r="D16" s="74" t="s">
        <v>75</v>
      </c>
      <c r="E16" s="75">
        <v>4001</v>
      </c>
      <c r="F16" s="74" t="s">
        <v>73</v>
      </c>
      <c r="G16" s="75">
        <v>4102</v>
      </c>
      <c r="H16" s="50">
        <v>0.21715027642208853</v>
      </c>
      <c r="I16" s="76">
        <f t="shared" si="6"/>
        <v>0.68670163490818825</v>
      </c>
      <c r="J16" s="87">
        <f t="shared" si="0"/>
        <v>0.73</v>
      </c>
      <c r="K16" s="139" t="s">
        <v>326</v>
      </c>
      <c r="L16" s="87" t="str">
        <f t="shared" si="1"/>
        <v>NO</v>
      </c>
      <c r="M16" s="139" t="s">
        <v>326</v>
      </c>
      <c r="N16" s="87" t="str">
        <f t="shared" si="2"/>
        <v>NO</v>
      </c>
      <c r="O16" s="51" t="s">
        <v>325</v>
      </c>
      <c r="P16" s="87" t="str">
        <f t="shared" si="3"/>
        <v>SI</v>
      </c>
      <c r="Q16" s="2">
        <v>0</v>
      </c>
      <c r="R16" s="87"/>
      <c r="S16" s="2">
        <v>0</v>
      </c>
      <c r="T16" s="87">
        <f t="shared" si="4"/>
        <v>0</v>
      </c>
      <c r="U16" s="87">
        <f t="shared" si="5"/>
        <v>0.02</v>
      </c>
    </row>
    <row r="17" spans="1:21" x14ac:dyDescent="0.2">
      <c r="A17" s="74" t="s">
        <v>73</v>
      </c>
      <c r="B17" s="74" t="s">
        <v>77</v>
      </c>
      <c r="C17" s="23" t="s">
        <v>61</v>
      </c>
      <c r="D17" s="74" t="s">
        <v>78</v>
      </c>
      <c r="E17" s="75">
        <v>4301</v>
      </c>
      <c r="F17" s="80" t="s">
        <v>78</v>
      </c>
      <c r="G17" s="75">
        <v>4301</v>
      </c>
      <c r="H17" s="50">
        <v>0.12819233923365686</v>
      </c>
      <c r="I17" s="76">
        <f t="shared" si="6"/>
        <v>0.40538695315012202</v>
      </c>
      <c r="J17" s="87">
        <f t="shared" si="0"/>
        <v>0.72</v>
      </c>
      <c r="K17" s="139" t="s">
        <v>325</v>
      </c>
      <c r="L17" s="87" t="str">
        <f t="shared" si="1"/>
        <v>SI</v>
      </c>
      <c r="M17" s="139" t="s">
        <v>326</v>
      </c>
      <c r="N17" s="87" t="str">
        <f t="shared" si="2"/>
        <v>NO</v>
      </c>
      <c r="O17" s="51" t="s">
        <v>325</v>
      </c>
      <c r="P17" s="87" t="str">
        <f t="shared" si="3"/>
        <v>SI</v>
      </c>
      <c r="Q17" s="2">
        <v>0</v>
      </c>
      <c r="R17" s="87"/>
      <c r="S17" s="2">
        <v>0</v>
      </c>
      <c r="T17" s="87">
        <f t="shared" si="4"/>
        <v>0</v>
      </c>
      <c r="U17" s="87">
        <f t="shared" si="5"/>
        <v>0.02</v>
      </c>
    </row>
    <row r="18" spans="1:21" x14ac:dyDescent="0.2">
      <c r="A18" s="74" t="s">
        <v>79</v>
      </c>
      <c r="B18" s="74" t="s">
        <v>79</v>
      </c>
      <c r="C18" s="23" t="s">
        <v>80</v>
      </c>
      <c r="D18" s="74" t="s">
        <v>80</v>
      </c>
      <c r="E18" s="75">
        <v>5001</v>
      </c>
      <c r="F18" s="74" t="s">
        <v>79</v>
      </c>
      <c r="G18" s="75">
        <v>5101</v>
      </c>
      <c r="H18" s="50">
        <v>9.416528980223033</v>
      </c>
      <c r="I18" s="76">
        <f t="shared" si="6"/>
        <v>29.778206836405086</v>
      </c>
      <c r="J18" s="87">
        <f t="shared" si="0"/>
        <v>0.94</v>
      </c>
      <c r="K18" s="138"/>
      <c r="L18" s="87" t="str">
        <f t="shared" si="1"/>
        <v/>
      </c>
      <c r="M18" s="139"/>
      <c r="N18" s="87" t="str">
        <f t="shared" si="2"/>
        <v/>
      </c>
      <c r="O18" s="140" t="s">
        <v>325</v>
      </c>
      <c r="P18" s="87" t="str">
        <f t="shared" si="3"/>
        <v>SI</v>
      </c>
      <c r="Q18" s="2">
        <v>0</v>
      </c>
      <c r="R18" s="87"/>
      <c r="S18" s="2">
        <v>9.0909090909090917</v>
      </c>
      <c r="T18" s="87">
        <f t="shared" si="4"/>
        <v>9.0909090909090917</v>
      </c>
      <c r="U18" s="87">
        <f t="shared" si="5"/>
        <v>0.89</v>
      </c>
    </row>
    <row r="19" spans="1:21" x14ac:dyDescent="0.2">
      <c r="A19" s="74" t="s">
        <v>79</v>
      </c>
      <c r="B19" s="74" t="s">
        <v>79</v>
      </c>
      <c r="C19" s="23" t="s">
        <v>80</v>
      </c>
      <c r="D19" s="74" t="s">
        <v>80</v>
      </c>
      <c r="E19" s="75">
        <v>5001</v>
      </c>
      <c r="F19" s="74" t="s">
        <v>81</v>
      </c>
      <c r="G19" s="75">
        <v>5102</v>
      </c>
      <c r="H19" s="50">
        <v>0</v>
      </c>
      <c r="I19" s="76">
        <f>+IF(H19&lt;&gt;"",(H19-H$126)*100/(H$127-H$126),"")</f>
        <v>0</v>
      </c>
      <c r="J19" s="87">
        <f>+IF(H19&lt;&gt;"",_xlfn.PERCENTRANK.EXC(H$8:H$124,H19,2),"")</f>
        <v>0</v>
      </c>
      <c r="K19" s="138"/>
      <c r="L19" s="87" t="str">
        <f t="shared" si="1"/>
        <v/>
      </c>
      <c r="M19" s="139"/>
      <c r="N19" s="87" t="str">
        <f t="shared" si="2"/>
        <v/>
      </c>
      <c r="O19" s="51" t="s">
        <v>326</v>
      </c>
      <c r="P19" s="87" t="str">
        <f t="shared" si="3"/>
        <v>NO</v>
      </c>
      <c r="Q19" s="1"/>
      <c r="R19" s="87"/>
      <c r="S19" s="1"/>
      <c r="T19" s="87" t="str">
        <f t="shared" si="4"/>
        <v/>
      </c>
      <c r="U19" s="87" t="str">
        <f t="shared" si="5"/>
        <v/>
      </c>
    </row>
    <row r="20" spans="1:21" x14ac:dyDescent="0.2">
      <c r="A20" s="74" t="s">
        <v>79</v>
      </c>
      <c r="B20" s="74" t="s">
        <v>79</v>
      </c>
      <c r="C20" s="23" t="s">
        <v>80</v>
      </c>
      <c r="D20" s="74" t="s">
        <v>80</v>
      </c>
      <c r="E20" s="75">
        <v>5001</v>
      </c>
      <c r="F20" s="74" t="s">
        <v>83</v>
      </c>
      <c r="G20" s="75">
        <v>5103</v>
      </c>
      <c r="H20" s="50">
        <v>0</v>
      </c>
      <c r="I20" s="76">
        <f t="shared" si="6"/>
        <v>0</v>
      </c>
      <c r="J20" s="87">
        <f t="shared" si="0"/>
        <v>0</v>
      </c>
      <c r="K20" s="138"/>
      <c r="L20" s="87" t="str">
        <f t="shared" si="1"/>
        <v/>
      </c>
      <c r="M20" s="139"/>
      <c r="N20" s="87" t="str">
        <f t="shared" si="2"/>
        <v/>
      </c>
      <c r="O20" s="51" t="s">
        <v>326</v>
      </c>
      <c r="P20" s="87" t="str">
        <f t="shared" si="3"/>
        <v>NO</v>
      </c>
      <c r="Q20" s="1"/>
      <c r="R20" s="87"/>
      <c r="S20" s="1"/>
      <c r="T20" s="87" t="str">
        <f t="shared" si="4"/>
        <v/>
      </c>
      <c r="U20" s="87" t="str">
        <f t="shared" si="5"/>
        <v/>
      </c>
    </row>
    <row r="21" spans="1:21" x14ac:dyDescent="0.2">
      <c r="A21" s="74" t="s">
        <v>79</v>
      </c>
      <c r="B21" s="74" t="s">
        <v>79</v>
      </c>
      <c r="C21" s="23" t="s">
        <v>80</v>
      </c>
      <c r="D21" s="74" t="s">
        <v>80</v>
      </c>
      <c r="E21" s="75">
        <v>5001</v>
      </c>
      <c r="F21" s="74" t="s">
        <v>84</v>
      </c>
      <c r="G21" s="75">
        <v>5105</v>
      </c>
      <c r="H21" s="50">
        <v>0</v>
      </c>
      <c r="I21" s="76">
        <f t="shared" si="6"/>
        <v>0</v>
      </c>
      <c r="J21" s="87">
        <f t="shared" si="0"/>
        <v>0</v>
      </c>
      <c r="K21" s="138"/>
      <c r="L21" s="87" t="str">
        <f t="shared" si="1"/>
        <v/>
      </c>
      <c r="M21" s="139"/>
      <c r="N21" s="87" t="str">
        <f t="shared" si="2"/>
        <v/>
      </c>
      <c r="O21" s="51" t="s">
        <v>326</v>
      </c>
      <c r="P21" s="87" t="str">
        <f t="shared" si="3"/>
        <v>NO</v>
      </c>
      <c r="Q21" s="1"/>
      <c r="R21" s="87"/>
      <c r="S21" s="1"/>
      <c r="T21" s="87" t="str">
        <f t="shared" si="4"/>
        <v/>
      </c>
      <c r="U21" s="87" t="str">
        <f t="shared" si="5"/>
        <v/>
      </c>
    </row>
    <row r="22" spans="1:21" x14ac:dyDescent="0.2">
      <c r="A22" s="74" t="s">
        <v>79</v>
      </c>
      <c r="B22" s="74" t="s">
        <v>79</v>
      </c>
      <c r="C22" s="23" t="s">
        <v>80</v>
      </c>
      <c r="D22" s="74" t="s">
        <v>80</v>
      </c>
      <c r="E22" s="75">
        <v>5001</v>
      </c>
      <c r="F22" s="74" t="s">
        <v>85</v>
      </c>
      <c r="G22" s="75">
        <v>5107</v>
      </c>
      <c r="H22" s="50">
        <v>0</v>
      </c>
      <c r="I22" s="76">
        <f t="shared" si="6"/>
        <v>0</v>
      </c>
      <c r="J22" s="87">
        <f t="shared" si="0"/>
        <v>0</v>
      </c>
      <c r="K22" s="138"/>
      <c r="L22" s="87" t="str">
        <f t="shared" si="1"/>
        <v/>
      </c>
      <c r="M22" s="139"/>
      <c r="N22" s="87" t="str">
        <f t="shared" si="2"/>
        <v/>
      </c>
      <c r="O22" s="51" t="s">
        <v>326</v>
      </c>
      <c r="P22" s="87" t="str">
        <f t="shared" si="3"/>
        <v>NO</v>
      </c>
      <c r="Q22" s="1"/>
      <c r="R22" s="87"/>
      <c r="S22" s="1"/>
      <c r="T22" s="87" t="str">
        <f t="shared" si="4"/>
        <v/>
      </c>
      <c r="U22" s="87" t="str">
        <f t="shared" si="5"/>
        <v/>
      </c>
    </row>
    <row r="23" spans="1:21" x14ac:dyDescent="0.2">
      <c r="A23" s="74" t="s">
        <v>79</v>
      </c>
      <c r="B23" s="74" t="s">
        <v>79</v>
      </c>
      <c r="C23" s="23" t="s">
        <v>80</v>
      </c>
      <c r="D23" s="74" t="s">
        <v>80</v>
      </c>
      <c r="E23" s="75">
        <v>5001</v>
      </c>
      <c r="F23" s="74" t="s">
        <v>86</v>
      </c>
      <c r="G23" s="75">
        <v>5109</v>
      </c>
      <c r="H23" s="50">
        <v>17.910669501891121</v>
      </c>
      <c r="I23" s="76">
        <f t="shared" si="6"/>
        <v>56.639513575114997</v>
      </c>
      <c r="J23" s="87">
        <f t="shared" si="0"/>
        <v>0.98</v>
      </c>
      <c r="K23" s="138"/>
      <c r="L23" s="87" t="str">
        <f t="shared" si="1"/>
        <v/>
      </c>
      <c r="M23" s="139"/>
      <c r="N23" s="87" t="str">
        <f t="shared" si="2"/>
        <v/>
      </c>
      <c r="O23" s="140" t="s">
        <v>325</v>
      </c>
      <c r="P23" s="87" t="str">
        <f t="shared" si="3"/>
        <v>SI</v>
      </c>
      <c r="Q23" s="1"/>
      <c r="R23" s="87"/>
      <c r="S23" s="1"/>
      <c r="T23" s="87" t="str">
        <f t="shared" si="4"/>
        <v/>
      </c>
      <c r="U23" s="87" t="str">
        <f t="shared" si="5"/>
        <v/>
      </c>
    </row>
    <row r="24" spans="1:21" x14ac:dyDescent="0.2">
      <c r="A24" s="74" t="s">
        <v>79</v>
      </c>
      <c r="B24" s="79" t="s">
        <v>87</v>
      </c>
      <c r="C24" s="23" t="s">
        <v>61</v>
      </c>
      <c r="D24" s="79" t="s">
        <v>88</v>
      </c>
      <c r="E24" s="75">
        <v>5301</v>
      </c>
      <c r="F24" s="81" t="s">
        <v>87</v>
      </c>
      <c r="G24" s="75">
        <v>5301</v>
      </c>
      <c r="H24" s="50">
        <v>0</v>
      </c>
      <c r="I24" s="76">
        <f t="shared" si="6"/>
        <v>0</v>
      </c>
      <c r="J24" s="87">
        <f t="shared" si="0"/>
        <v>0</v>
      </c>
      <c r="K24" s="138"/>
      <c r="L24" s="87" t="str">
        <f t="shared" si="1"/>
        <v/>
      </c>
      <c r="M24" s="139"/>
      <c r="N24" s="87" t="str">
        <f t="shared" si="2"/>
        <v/>
      </c>
      <c r="O24" s="140" t="s">
        <v>325</v>
      </c>
      <c r="P24" s="87" t="str">
        <f t="shared" si="3"/>
        <v>SI</v>
      </c>
      <c r="Q24" s="2">
        <v>0</v>
      </c>
      <c r="R24" s="87"/>
      <c r="S24" s="2">
        <v>0</v>
      </c>
      <c r="T24" s="87">
        <f t="shared" si="4"/>
        <v>0</v>
      </c>
      <c r="U24" s="87">
        <f t="shared" si="5"/>
        <v>0.02</v>
      </c>
    </row>
    <row r="25" spans="1:21" x14ac:dyDescent="0.2">
      <c r="A25" s="74" t="s">
        <v>79</v>
      </c>
      <c r="B25" s="79" t="s">
        <v>87</v>
      </c>
      <c r="C25" s="23" t="s">
        <v>61</v>
      </c>
      <c r="D25" s="79" t="s">
        <v>88</v>
      </c>
      <c r="E25" s="75">
        <v>5301</v>
      </c>
      <c r="F25" s="81" t="s">
        <v>89</v>
      </c>
      <c r="G25" s="75">
        <v>5304</v>
      </c>
      <c r="H25" s="50">
        <v>0</v>
      </c>
      <c r="I25" s="76">
        <f t="shared" si="6"/>
        <v>0</v>
      </c>
      <c r="J25" s="87">
        <f t="shared" si="0"/>
        <v>0</v>
      </c>
      <c r="K25" s="138"/>
      <c r="L25" s="87" t="str">
        <f t="shared" si="1"/>
        <v/>
      </c>
      <c r="M25" s="139"/>
      <c r="N25" s="87" t="str">
        <f t="shared" si="2"/>
        <v/>
      </c>
      <c r="O25" s="140" t="s">
        <v>325</v>
      </c>
      <c r="P25" s="87" t="str">
        <f t="shared" si="3"/>
        <v>SI</v>
      </c>
      <c r="Q25" s="1"/>
      <c r="R25" s="87"/>
      <c r="S25" s="1"/>
      <c r="T25" s="87" t="str">
        <f t="shared" si="4"/>
        <v/>
      </c>
      <c r="U25" s="87" t="str">
        <f t="shared" si="5"/>
        <v/>
      </c>
    </row>
    <row r="26" spans="1:21" x14ac:dyDescent="0.2">
      <c r="A26" s="74" t="s">
        <v>79</v>
      </c>
      <c r="B26" s="79" t="s">
        <v>90</v>
      </c>
      <c r="C26" s="23" t="s">
        <v>61</v>
      </c>
      <c r="D26" s="79" t="s">
        <v>91</v>
      </c>
      <c r="E26" s="75">
        <v>5501</v>
      </c>
      <c r="F26" s="81" t="s">
        <v>90</v>
      </c>
      <c r="G26" s="75">
        <v>5501</v>
      </c>
      <c r="H26" s="50">
        <v>0.10622269136643636</v>
      </c>
      <c r="I26" s="76">
        <f t="shared" si="6"/>
        <v>0.33591159554361011</v>
      </c>
      <c r="J26" s="87">
        <f t="shared" si="0"/>
        <v>0.7</v>
      </c>
      <c r="K26" s="138" t="s">
        <v>325</v>
      </c>
      <c r="L26" s="87" t="str">
        <f t="shared" si="1"/>
        <v>SI</v>
      </c>
      <c r="M26" s="139" t="s">
        <v>326</v>
      </c>
      <c r="N26" s="87" t="str">
        <f t="shared" si="2"/>
        <v>NO</v>
      </c>
      <c r="O26" s="51" t="s">
        <v>325</v>
      </c>
      <c r="P26" s="87" t="str">
        <f t="shared" si="3"/>
        <v>SI</v>
      </c>
      <c r="Q26" s="1"/>
      <c r="R26" s="87"/>
      <c r="S26" s="1"/>
      <c r="T26" s="87" t="str">
        <f t="shared" si="4"/>
        <v/>
      </c>
      <c r="U26" s="87" t="str">
        <f t="shared" si="5"/>
        <v/>
      </c>
    </row>
    <row r="27" spans="1:21" x14ac:dyDescent="0.2">
      <c r="A27" s="74" t="s">
        <v>79</v>
      </c>
      <c r="B27" s="79" t="s">
        <v>90</v>
      </c>
      <c r="C27" s="23" t="s">
        <v>61</v>
      </c>
      <c r="D27" s="79" t="s">
        <v>91</v>
      </c>
      <c r="E27" s="75">
        <v>5501</v>
      </c>
      <c r="F27" s="81" t="s">
        <v>92</v>
      </c>
      <c r="G27" s="75">
        <v>5502</v>
      </c>
      <c r="H27" s="50">
        <v>0</v>
      </c>
      <c r="I27" s="76">
        <f t="shared" si="6"/>
        <v>0</v>
      </c>
      <c r="J27" s="87">
        <f t="shared" si="0"/>
        <v>0</v>
      </c>
      <c r="K27" s="138" t="s">
        <v>326</v>
      </c>
      <c r="L27" s="87" t="str">
        <f t="shared" si="1"/>
        <v>NO</v>
      </c>
      <c r="M27" s="139" t="s">
        <v>326</v>
      </c>
      <c r="N27" s="87" t="str">
        <f t="shared" si="2"/>
        <v>NO</v>
      </c>
      <c r="O27" s="51" t="s">
        <v>326</v>
      </c>
      <c r="P27" s="87" t="str">
        <f t="shared" si="3"/>
        <v>NO</v>
      </c>
      <c r="Q27" s="2">
        <v>0</v>
      </c>
      <c r="R27" s="87"/>
      <c r="S27" s="2">
        <v>0</v>
      </c>
      <c r="T27" s="87">
        <f t="shared" si="4"/>
        <v>0</v>
      </c>
      <c r="U27" s="87">
        <f t="shared" si="5"/>
        <v>0.02</v>
      </c>
    </row>
    <row r="28" spans="1:21" x14ac:dyDescent="0.2">
      <c r="A28" s="74" t="s">
        <v>79</v>
      </c>
      <c r="B28" s="79" t="s">
        <v>90</v>
      </c>
      <c r="C28" s="23" t="s">
        <v>61</v>
      </c>
      <c r="D28" s="79" t="s">
        <v>91</v>
      </c>
      <c r="E28" s="75">
        <v>5501</v>
      </c>
      <c r="F28" s="81" t="s">
        <v>93</v>
      </c>
      <c r="G28" s="75">
        <v>5503</v>
      </c>
      <c r="H28" s="50">
        <v>0</v>
      </c>
      <c r="I28" s="76">
        <f t="shared" si="6"/>
        <v>0</v>
      </c>
      <c r="J28" s="87">
        <f t="shared" si="0"/>
        <v>0</v>
      </c>
      <c r="K28" s="138" t="s">
        <v>326</v>
      </c>
      <c r="L28" s="87" t="str">
        <f t="shared" si="1"/>
        <v>NO</v>
      </c>
      <c r="M28" s="139" t="s">
        <v>326</v>
      </c>
      <c r="N28" s="87" t="str">
        <f t="shared" si="2"/>
        <v>NO</v>
      </c>
      <c r="O28" s="51" t="s">
        <v>326</v>
      </c>
      <c r="P28" s="87" t="str">
        <f t="shared" si="3"/>
        <v>NO</v>
      </c>
      <c r="Q28" s="1"/>
      <c r="R28" s="87"/>
      <c r="S28" s="1"/>
      <c r="T28" s="87" t="str">
        <f t="shared" si="4"/>
        <v/>
      </c>
      <c r="U28" s="87" t="str">
        <f t="shared" si="5"/>
        <v/>
      </c>
    </row>
    <row r="29" spans="1:21" x14ac:dyDescent="0.2">
      <c r="A29" s="74" t="s">
        <v>79</v>
      </c>
      <c r="B29" s="79" t="s">
        <v>90</v>
      </c>
      <c r="C29" s="23" t="s">
        <v>61</v>
      </c>
      <c r="D29" s="79" t="s">
        <v>91</v>
      </c>
      <c r="E29" s="75">
        <v>5501</v>
      </c>
      <c r="F29" s="81" t="s">
        <v>94</v>
      </c>
      <c r="G29" s="75">
        <v>5504</v>
      </c>
      <c r="H29" s="50">
        <v>0</v>
      </c>
      <c r="I29" s="76">
        <f t="shared" si="6"/>
        <v>0</v>
      </c>
      <c r="J29" s="87">
        <f t="shared" si="0"/>
        <v>0</v>
      </c>
      <c r="K29" s="138" t="s">
        <v>326</v>
      </c>
      <c r="L29" s="87" t="str">
        <f t="shared" si="1"/>
        <v>NO</v>
      </c>
      <c r="M29" s="139" t="s">
        <v>326</v>
      </c>
      <c r="N29" s="87" t="str">
        <f t="shared" si="2"/>
        <v>NO</v>
      </c>
      <c r="O29" s="51" t="s">
        <v>326</v>
      </c>
      <c r="P29" s="87" t="str">
        <f t="shared" si="3"/>
        <v>NO</v>
      </c>
      <c r="Q29" s="1"/>
      <c r="R29" s="87"/>
      <c r="S29" s="1"/>
      <c r="T29" s="87" t="str">
        <f t="shared" si="4"/>
        <v/>
      </c>
      <c r="U29" s="87" t="str">
        <f t="shared" si="5"/>
        <v/>
      </c>
    </row>
    <row r="30" spans="1:21" x14ac:dyDescent="0.2">
      <c r="A30" s="74" t="s">
        <v>79</v>
      </c>
      <c r="B30" s="74" t="s">
        <v>96</v>
      </c>
      <c r="C30" s="23" t="s">
        <v>61</v>
      </c>
      <c r="D30" s="74" t="s">
        <v>97</v>
      </c>
      <c r="E30" s="75">
        <v>5601</v>
      </c>
      <c r="F30" s="80" t="s">
        <v>96</v>
      </c>
      <c r="G30" s="75">
        <v>5601</v>
      </c>
      <c r="H30" s="50">
        <v>0</v>
      </c>
      <c r="I30" s="76">
        <f t="shared" si="6"/>
        <v>0</v>
      </c>
      <c r="J30" s="87">
        <f t="shared" si="0"/>
        <v>0</v>
      </c>
      <c r="K30" s="138" t="s">
        <v>325</v>
      </c>
      <c r="L30" s="87" t="str">
        <f t="shared" si="1"/>
        <v>SI</v>
      </c>
      <c r="M30" s="139" t="s">
        <v>326</v>
      </c>
      <c r="N30" s="87" t="str">
        <f t="shared" si="2"/>
        <v>NO</v>
      </c>
      <c r="O30" s="51" t="s">
        <v>325</v>
      </c>
      <c r="P30" s="87" t="str">
        <f t="shared" si="3"/>
        <v>SI</v>
      </c>
      <c r="Q30" s="1"/>
      <c r="R30" s="87"/>
      <c r="S30" s="1"/>
      <c r="T30" s="87" t="str">
        <f t="shared" si="4"/>
        <v/>
      </c>
      <c r="U30" s="87" t="str">
        <f t="shared" si="5"/>
        <v/>
      </c>
    </row>
    <row r="31" spans="1:21" x14ac:dyDescent="0.2">
      <c r="A31" s="74" t="s">
        <v>79</v>
      </c>
      <c r="B31" s="74" t="s">
        <v>96</v>
      </c>
      <c r="C31" s="23" t="s">
        <v>61</v>
      </c>
      <c r="D31" s="74" t="s">
        <v>97</v>
      </c>
      <c r="E31" s="75">
        <v>5601</v>
      </c>
      <c r="F31" s="80" t="s">
        <v>98</v>
      </c>
      <c r="G31" s="75">
        <v>5603</v>
      </c>
      <c r="H31" s="50">
        <v>3.360562715635357</v>
      </c>
      <c r="I31" s="76">
        <f t="shared" si="6"/>
        <v>10.627220692791902</v>
      </c>
      <c r="J31" s="87">
        <f t="shared" si="0"/>
        <v>0.88</v>
      </c>
      <c r="K31" s="138"/>
      <c r="L31" s="87" t="str">
        <f t="shared" si="1"/>
        <v/>
      </c>
      <c r="M31" s="139"/>
      <c r="N31" s="87" t="str">
        <f t="shared" si="2"/>
        <v/>
      </c>
      <c r="O31" s="51" t="s">
        <v>326</v>
      </c>
      <c r="P31" s="87" t="str">
        <f t="shared" si="3"/>
        <v>NO</v>
      </c>
      <c r="Q31" s="2">
        <v>0</v>
      </c>
      <c r="R31" s="87"/>
      <c r="S31" s="2">
        <v>0</v>
      </c>
      <c r="T31" s="87">
        <f t="shared" si="4"/>
        <v>0</v>
      </c>
      <c r="U31" s="87">
        <f t="shared" si="5"/>
        <v>0.02</v>
      </c>
    </row>
    <row r="32" spans="1:21" x14ac:dyDescent="0.2">
      <c r="A32" s="74" t="s">
        <v>79</v>
      </c>
      <c r="B32" s="74" t="s">
        <v>96</v>
      </c>
      <c r="C32" s="23" t="s">
        <v>61</v>
      </c>
      <c r="D32" s="74" t="s">
        <v>97</v>
      </c>
      <c r="E32" s="75">
        <v>5601</v>
      </c>
      <c r="F32" s="80" t="s">
        <v>99</v>
      </c>
      <c r="G32" s="75">
        <v>5606</v>
      </c>
      <c r="H32" s="50">
        <v>0</v>
      </c>
      <c r="I32" s="76">
        <f t="shared" si="6"/>
        <v>0</v>
      </c>
      <c r="J32" s="87">
        <f t="shared" si="0"/>
        <v>0</v>
      </c>
      <c r="K32" s="138"/>
      <c r="L32" s="87" t="str">
        <f t="shared" si="1"/>
        <v/>
      </c>
      <c r="M32" s="139"/>
      <c r="N32" s="87" t="str">
        <f t="shared" si="2"/>
        <v/>
      </c>
      <c r="O32" s="51" t="s">
        <v>326</v>
      </c>
      <c r="P32" s="87" t="str">
        <f t="shared" si="3"/>
        <v>NO</v>
      </c>
      <c r="Q32" s="1"/>
      <c r="R32" s="87"/>
      <c r="S32" s="1"/>
      <c r="T32" s="87" t="str">
        <f t="shared" si="4"/>
        <v/>
      </c>
      <c r="U32" s="87" t="str">
        <f t="shared" si="5"/>
        <v/>
      </c>
    </row>
    <row r="33" spans="1:21" x14ac:dyDescent="0.2">
      <c r="A33" s="74" t="s">
        <v>79</v>
      </c>
      <c r="B33" s="79" t="s">
        <v>100</v>
      </c>
      <c r="C33" s="23" t="s">
        <v>61</v>
      </c>
      <c r="D33" s="79" t="s">
        <v>101</v>
      </c>
      <c r="E33" s="75">
        <v>5701</v>
      </c>
      <c r="F33" s="81" t="s">
        <v>101</v>
      </c>
      <c r="G33" s="75">
        <v>5701</v>
      </c>
      <c r="H33" s="50">
        <v>12.660205527307451</v>
      </c>
      <c r="I33" s="76">
        <f t="shared" si="6"/>
        <v>40.035794460500973</v>
      </c>
      <c r="J33" s="87">
        <f t="shared" si="0"/>
        <v>0.96</v>
      </c>
      <c r="K33" s="138"/>
      <c r="L33" s="87" t="str">
        <f t="shared" si="1"/>
        <v/>
      </c>
      <c r="M33" s="139"/>
      <c r="N33" s="87" t="str">
        <f t="shared" si="2"/>
        <v/>
      </c>
      <c r="O33" s="51" t="s">
        <v>325</v>
      </c>
      <c r="P33" s="87" t="str">
        <f t="shared" si="3"/>
        <v>SI</v>
      </c>
      <c r="Q33" s="1"/>
      <c r="R33" s="87"/>
      <c r="S33" s="1"/>
      <c r="T33" s="87" t="str">
        <f t="shared" si="4"/>
        <v/>
      </c>
      <c r="U33" s="87" t="str">
        <f t="shared" si="5"/>
        <v/>
      </c>
    </row>
    <row r="34" spans="1:21" x14ac:dyDescent="0.2">
      <c r="A34" s="74" t="s">
        <v>79</v>
      </c>
      <c r="B34" s="74" t="s">
        <v>102</v>
      </c>
      <c r="C34" s="23" t="s">
        <v>80</v>
      </c>
      <c r="D34" s="74" t="s">
        <v>80</v>
      </c>
      <c r="E34" s="75">
        <v>5001</v>
      </c>
      <c r="F34" s="74" t="s">
        <v>103</v>
      </c>
      <c r="G34" s="75">
        <v>5801</v>
      </c>
      <c r="H34" s="50">
        <v>0</v>
      </c>
      <c r="I34" s="76">
        <f t="shared" si="6"/>
        <v>0</v>
      </c>
      <c r="J34" s="87">
        <f t="shared" si="0"/>
        <v>0</v>
      </c>
      <c r="K34" s="138" t="s">
        <v>325</v>
      </c>
      <c r="L34" s="87" t="str">
        <f t="shared" si="1"/>
        <v>SI</v>
      </c>
      <c r="M34" s="139" t="s">
        <v>326</v>
      </c>
      <c r="N34" s="87" t="str">
        <f t="shared" si="2"/>
        <v>NO</v>
      </c>
      <c r="O34" s="51" t="s">
        <v>326</v>
      </c>
      <c r="P34" s="87" t="str">
        <f t="shared" si="3"/>
        <v>NO</v>
      </c>
      <c r="Q34" s="1"/>
      <c r="R34" s="87"/>
      <c r="S34" s="1"/>
      <c r="T34" s="87" t="str">
        <f t="shared" si="4"/>
        <v/>
      </c>
      <c r="U34" s="87" t="str">
        <f t="shared" si="5"/>
        <v/>
      </c>
    </row>
    <row r="35" spans="1:21" x14ac:dyDescent="0.2">
      <c r="A35" s="74" t="s">
        <v>79</v>
      </c>
      <c r="B35" s="74" t="s">
        <v>102</v>
      </c>
      <c r="C35" s="23" t="s">
        <v>80</v>
      </c>
      <c r="D35" s="74" t="s">
        <v>80</v>
      </c>
      <c r="E35" s="75">
        <v>5001</v>
      </c>
      <c r="F35" s="74" t="s">
        <v>104</v>
      </c>
      <c r="G35" s="75">
        <v>5802</v>
      </c>
      <c r="H35" s="50">
        <v>0</v>
      </c>
      <c r="I35" s="76">
        <f t="shared" si="6"/>
        <v>0</v>
      </c>
      <c r="J35" s="87">
        <f t="shared" si="0"/>
        <v>0</v>
      </c>
      <c r="K35" s="138"/>
      <c r="L35" s="87" t="str">
        <f t="shared" si="1"/>
        <v/>
      </c>
      <c r="M35" s="139"/>
      <c r="N35" s="87" t="str">
        <f t="shared" si="2"/>
        <v/>
      </c>
      <c r="O35" s="51" t="s">
        <v>326</v>
      </c>
      <c r="P35" s="87" t="str">
        <f t="shared" si="3"/>
        <v>NO</v>
      </c>
      <c r="Q35" s="1"/>
      <c r="R35" s="87"/>
      <c r="S35" s="1"/>
      <c r="T35" s="87" t="str">
        <f t="shared" si="4"/>
        <v/>
      </c>
      <c r="U35" s="87" t="str">
        <f t="shared" si="5"/>
        <v/>
      </c>
    </row>
    <row r="36" spans="1:21" x14ac:dyDescent="0.2">
      <c r="A36" s="74" t="s">
        <v>79</v>
      </c>
      <c r="B36" s="74" t="s">
        <v>102</v>
      </c>
      <c r="C36" s="23" t="s">
        <v>80</v>
      </c>
      <c r="D36" s="74" t="s">
        <v>80</v>
      </c>
      <c r="E36" s="75">
        <v>5001</v>
      </c>
      <c r="F36" s="74" t="s">
        <v>105</v>
      </c>
      <c r="G36" s="75">
        <v>5803</v>
      </c>
      <c r="H36" s="50">
        <v>0</v>
      </c>
      <c r="I36" s="76">
        <f t="shared" si="6"/>
        <v>0</v>
      </c>
      <c r="J36" s="87">
        <f t="shared" si="0"/>
        <v>0</v>
      </c>
      <c r="K36" s="138"/>
      <c r="L36" s="87" t="str">
        <f t="shared" si="1"/>
        <v/>
      </c>
      <c r="M36" s="139"/>
      <c r="N36" s="87" t="str">
        <f t="shared" si="2"/>
        <v/>
      </c>
      <c r="O36" s="51" t="s">
        <v>326</v>
      </c>
      <c r="P36" s="87" t="str">
        <f t="shared" si="3"/>
        <v>NO</v>
      </c>
      <c r="Q36" s="1"/>
      <c r="R36" s="87"/>
      <c r="S36" s="1"/>
      <c r="T36" s="87" t="str">
        <f t="shared" si="4"/>
        <v/>
      </c>
      <c r="U36" s="87" t="str">
        <f t="shared" si="5"/>
        <v/>
      </c>
    </row>
    <row r="37" spans="1:21" x14ac:dyDescent="0.2">
      <c r="A37" s="74" t="s">
        <v>79</v>
      </c>
      <c r="B37" s="74" t="s">
        <v>102</v>
      </c>
      <c r="C37" s="23" t="s">
        <v>80</v>
      </c>
      <c r="D37" s="74" t="s">
        <v>80</v>
      </c>
      <c r="E37" s="75">
        <v>5001</v>
      </c>
      <c r="F37" s="74" t="s">
        <v>106</v>
      </c>
      <c r="G37" s="75">
        <v>5804</v>
      </c>
      <c r="H37" s="50">
        <v>0</v>
      </c>
      <c r="I37" s="76">
        <f t="shared" si="6"/>
        <v>0</v>
      </c>
      <c r="J37" s="87">
        <f t="shared" si="0"/>
        <v>0</v>
      </c>
      <c r="K37" s="138" t="s">
        <v>326</v>
      </c>
      <c r="L37" s="87" t="str">
        <f t="shared" si="1"/>
        <v>NO</v>
      </c>
      <c r="M37" s="139" t="s">
        <v>326</v>
      </c>
      <c r="N37" s="87" t="str">
        <f t="shared" si="2"/>
        <v>NO</v>
      </c>
      <c r="O37" s="51" t="s">
        <v>326</v>
      </c>
      <c r="P37" s="87" t="str">
        <f t="shared" si="3"/>
        <v>NO</v>
      </c>
      <c r="Q37" s="1"/>
      <c r="R37" s="87"/>
      <c r="S37" s="1"/>
      <c r="T37" s="87" t="str">
        <f t="shared" si="4"/>
        <v/>
      </c>
      <c r="U37" s="87" t="str">
        <f t="shared" si="5"/>
        <v/>
      </c>
    </row>
    <row r="38" spans="1:21" x14ac:dyDescent="0.2">
      <c r="A38" s="74" t="s">
        <v>107</v>
      </c>
      <c r="B38" s="74" t="s">
        <v>108</v>
      </c>
      <c r="C38" s="23" t="s">
        <v>61</v>
      </c>
      <c r="D38" s="74" t="s">
        <v>109</v>
      </c>
      <c r="E38" s="75">
        <v>6001</v>
      </c>
      <c r="F38" s="74" t="s">
        <v>110</v>
      </c>
      <c r="G38" s="75">
        <v>6101</v>
      </c>
      <c r="H38" s="50">
        <v>2.9220500827808116</v>
      </c>
      <c r="I38" s="76">
        <f t="shared" si="6"/>
        <v>9.2404974204540373</v>
      </c>
      <c r="J38" s="87">
        <f t="shared" si="0"/>
        <v>0.86</v>
      </c>
      <c r="K38" s="138" t="s">
        <v>325</v>
      </c>
      <c r="L38" s="87" t="str">
        <f t="shared" si="1"/>
        <v>SI</v>
      </c>
      <c r="M38" s="139" t="s">
        <v>326</v>
      </c>
      <c r="N38" s="87" t="str">
        <f t="shared" si="2"/>
        <v>NO</v>
      </c>
      <c r="O38" s="51" t="s">
        <v>325</v>
      </c>
      <c r="P38" s="87" t="str">
        <f t="shared" si="3"/>
        <v>SI</v>
      </c>
      <c r="Q38" s="2">
        <v>0</v>
      </c>
      <c r="R38" s="87"/>
      <c r="S38" s="2">
        <v>0</v>
      </c>
      <c r="T38" s="87">
        <f t="shared" si="4"/>
        <v>0</v>
      </c>
      <c r="U38" s="87">
        <f t="shared" si="5"/>
        <v>0.02</v>
      </c>
    </row>
    <row r="39" spans="1:21" x14ac:dyDescent="0.2">
      <c r="A39" s="74" t="s">
        <v>107</v>
      </c>
      <c r="B39" s="74" t="s">
        <v>108</v>
      </c>
      <c r="C39" s="23" t="s">
        <v>61</v>
      </c>
      <c r="D39" s="74" t="s">
        <v>109</v>
      </c>
      <c r="E39" s="75">
        <v>6001</v>
      </c>
      <c r="F39" s="74" t="s">
        <v>111</v>
      </c>
      <c r="G39" s="75">
        <v>6108</v>
      </c>
      <c r="H39" s="50">
        <v>0</v>
      </c>
      <c r="I39" s="76">
        <f t="shared" si="6"/>
        <v>0</v>
      </c>
      <c r="J39" s="87">
        <f t="shared" si="0"/>
        <v>0</v>
      </c>
      <c r="K39" s="138" t="s">
        <v>325</v>
      </c>
      <c r="L39" s="87" t="str">
        <f t="shared" si="1"/>
        <v>SI</v>
      </c>
      <c r="M39" s="139" t="s">
        <v>326</v>
      </c>
      <c r="N39" s="87" t="str">
        <f t="shared" si="2"/>
        <v>NO</v>
      </c>
      <c r="O39" s="51" t="s">
        <v>325</v>
      </c>
      <c r="P39" s="87" t="str">
        <f t="shared" si="3"/>
        <v>SI</v>
      </c>
      <c r="Q39" s="2">
        <v>0</v>
      </c>
      <c r="R39" s="87"/>
      <c r="S39" s="2">
        <v>0</v>
      </c>
      <c r="T39" s="87">
        <f t="shared" si="4"/>
        <v>0</v>
      </c>
      <c r="U39" s="87">
        <f t="shared" si="5"/>
        <v>0.02</v>
      </c>
    </row>
    <row r="40" spans="1:21" x14ac:dyDescent="0.2">
      <c r="A40" s="74" t="s">
        <v>107</v>
      </c>
      <c r="B40" s="79" t="s">
        <v>108</v>
      </c>
      <c r="C40" s="23" t="s">
        <v>61</v>
      </c>
      <c r="D40" s="79" t="s">
        <v>112</v>
      </c>
      <c r="E40" s="75">
        <v>6115</v>
      </c>
      <c r="F40" s="79" t="s">
        <v>112</v>
      </c>
      <c r="G40" s="75">
        <v>6115</v>
      </c>
      <c r="H40" s="50">
        <v>0</v>
      </c>
      <c r="I40" s="76">
        <f t="shared" ref="I40:I71" si="7">+IF(H40&lt;&gt;"",(H40-H$126)*100/(H$127-H$126),"")</f>
        <v>0</v>
      </c>
      <c r="J40" s="87">
        <f t="shared" ref="J40:J71" si="8">+IF(H40&lt;&gt;"",_xlfn.PERCENTRANK.EXC(H$8:H$124,H40,2),"")</f>
        <v>0</v>
      </c>
      <c r="K40" s="138" t="s">
        <v>325</v>
      </c>
      <c r="L40" s="87" t="str">
        <f t="shared" ref="L40:L71" si="9">+IF(K40="NO","NO",IF(K40="SI","SI",""))</f>
        <v>SI</v>
      </c>
      <c r="M40" s="139" t="s">
        <v>326</v>
      </c>
      <c r="N40" s="87" t="str">
        <f t="shared" ref="N40:N71" si="10">+IF(M40="NO","NO",IF(M40="SI","SI",""))</f>
        <v>NO</v>
      </c>
      <c r="O40" s="51" t="s">
        <v>325</v>
      </c>
      <c r="P40" s="87" t="str">
        <f t="shared" ref="P40:P71" si="11">+IF(O40="NO","NO",IF(O40="SI","SI",""))</f>
        <v>SI</v>
      </c>
      <c r="Q40" s="1"/>
      <c r="R40" s="87"/>
      <c r="S40" s="1"/>
      <c r="T40" s="87" t="str">
        <f t="shared" ref="T40:T71" si="12">+IF(S40&lt;&gt;"",(S40-S$126)*100/(S$127-S$126),"")</f>
        <v/>
      </c>
      <c r="U40" s="87" t="str">
        <f t="shared" ref="U40:U71" si="13">+IF(S40&lt;&gt;"",_xlfn.PERCENTRANK.EXC(S$8:S$124,S40,2),"")</f>
        <v/>
      </c>
    </row>
    <row r="41" spans="1:21" x14ac:dyDescent="0.2">
      <c r="A41" s="74" t="s">
        <v>107</v>
      </c>
      <c r="B41" s="79" t="s">
        <v>113</v>
      </c>
      <c r="C41" s="23" t="s">
        <v>61</v>
      </c>
      <c r="D41" s="79" t="s">
        <v>114</v>
      </c>
      <c r="E41" s="75">
        <v>6301</v>
      </c>
      <c r="F41" s="81" t="s">
        <v>114</v>
      </c>
      <c r="G41" s="75">
        <v>6301</v>
      </c>
      <c r="H41" s="50">
        <v>11.554792120015348</v>
      </c>
      <c r="I41" s="76">
        <f t="shared" si="7"/>
        <v>36.540108401315727</v>
      </c>
      <c r="J41" s="87">
        <f t="shared" si="8"/>
        <v>0.95</v>
      </c>
      <c r="K41" s="138" t="s">
        <v>326</v>
      </c>
      <c r="L41" s="87" t="str">
        <f t="shared" si="9"/>
        <v>NO</v>
      </c>
      <c r="M41" s="139" t="s">
        <v>326</v>
      </c>
      <c r="N41" s="87" t="str">
        <f t="shared" si="10"/>
        <v>NO</v>
      </c>
      <c r="O41" s="51" t="s">
        <v>325</v>
      </c>
      <c r="P41" s="87" t="str">
        <f t="shared" si="11"/>
        <v>SI</v>
      </c>
      <c r="Q41" s="1"/>
      <c r="R41" s="87"/>
      <c r="S41" s="1"/>
      <c r="T41" s="87" t="str">
        <f t="shared" si="12"/>
        <v/>
      </c>
      <c r="U41" s="87" t="str">
        <f t="shared" si="13"/>
        <v/>
      </c>
    </row>
    <row r="42" spans="1:21" x14ac:dyDescent="0.2">
      <c r="A42" s="74" t="s">
        <v>115</v>
      </c>
      <c r="B42" s="74" t="s">
        <v>116</v>
      </c>
      <c r="C42" s="23" t="s">
        <v>61</v>
      </c>
      <c r="D42" s="74" t="s">
        <v>117</v>
      </c>
      <c r="E42" s="75">
        <v>7001</v>
      </c>
      <c r="F42" s="74" t="s">
        <v>116</v>
      </c>
      <c r="G42" s="75">
        <v>7101</v>
      </c>
      <c r="H42" s="50">
        <v>8.2581742925968946</v>
      </c>
      <c r="I42" s="76">
        <f t="shared" si="7"/>
        <v>26.115102782831244</v>
      </c>
      <c r="J42" s="87">
        <f t="shared" si="8"/>
        <v>0.93</v>
      </c>
      <c r="K42" s="138"/>
      <c r="L42" s="87" t="str">
        <f t="shared" si="9"/>
        <v/>
      </c>
      <c r="M42" s="139"/>
      <c r="N42" s="87" t="str">
        <f t="shared" si="10"/>
        <v/>
      </c>
      <c r="O42" s="51" t="s">
        <v>325</v>
      </c>
      <c r="P42" s="87" t="str">
        <f t="shared" si="11"/>
        <v>SI</v>
      </c>
      <c r="Q42" s="1"/>
      <c r="R42" s="87"/>
      <c r="S42" s="1"/>
      <c r="T42" s="87" t="str">
        <f t="shared" si="12"/>
        <v/>
      </c>
      <c r="U42" s="87" t="str">
        <f t="shared" si="13"/>
        <v/>
      </c>
    </row>
    <row r="43" spans="1:21" x14ac:dyDescent="0.2">
      <c r="A43" s="74" t="s">
        <v>115</v>
      </c>
      <c r="B43" s="79" t="s">
        <v>116</v>
      </c>
      <c r="C43" s="23" t="s">
        <v>61</v>
      </c>
      <c r="D43" s="79" t="s">
        <v>118</v>
      </c>
      <c r="E43" s="75">
        <v>7102</v>
      </c>
      <c r="F43" s="79" t="s">
        <v>118</v>
      </c>
      <c r="G43" s="75">
        <v>7102</v>
      </c>
      <c r="H43" s="50">
        <v>0</v>
      </c>
      <c r="I43" s="76">
        <f t="shared" si="7"/>
        <v>0</v>
      </c>
      <c r="J43" s="87">
        <f t="shared" si="8"/>
        <v>0</v>
      </c>
      <c r="K43" s="138" t="s">
        <v>325</v>
      </c>
      <c r="L43" s="87" t="str">
        <f t="shared" si="9"/>
        <v>SI</v>
      </c>
      <c r="M43" s="139" t="s">
        <v>326</v>
      </c>
      <c r="N43" s="87" t="str">
        <f t="shared" si="10"/>
        <v>NO</v>
      </c>
      <c r="O43" s="51" t="s">
        <v>326</v>
      </c>
      <c r="P43" s="87" t="str">
        <f t="shared" si="11"/>
        <v>NO</v>
      </c>
      <c r="Q43" s="1"/>
      <c r="R43" s="87"/>
      <c r="S43" s="1"/>
      <c r="T43" s="87" t="str">
        <f t="shared" si="12"/>
        <v/>
      </c>
      <c r="U43" s="87" t="str">
        <f t="shared" si="13"/>
        <v/>
      </c>
    </row>
    <row r="44" spans="1:21" x14ac:dyDescent="0.2">
      <c r="A44" s="74" t="s">
        <v>115</v>
      </c>
      <c r="B44" s="74" t="s">
        <v>116</v>
      </c>
      <c r="C44" s="23" t="s">
        <v>61</v>
      </c>
      <c r="D44" s="74" t="s">
        <v>117</v>
      </c>
      <c r="E44" s="75">
        <v>7001</v>
      </c>
      <c r="F44" s="74" t="s">
        <v>115</v>
      </c>
      <c r="G44" s="75">
        <v>7105</v>
      </c>
      <c r="H44" s="50">
        <v>4.3293112940138041</v>
      </c>
      <c r="I44" s="76">
        <f t="shared" si="7"/>
        <v>13.690726959274343</v>
      </c>
      <c r="J44" s="87">
        <f t="shared" si="8"/>
        <v>0.89</v>
      </c>
      <c r="K44" s="138"/>
      <c r="L44" s="87" t="str">
        <f t="shared" si="9"/>
        <v/>
      </c>
      <c r="M44" s="139"/>
      <c r="N44" s="87" t="str">
        <f t="shared" si="10"/>
        <v/>
      </c>
      <c r="O44" s="51" t="s">
        <v>326</v>
      </c>
      <c r="P44" s="87" t="str">
        <f t="shared" si="11"/>
        <v>NO</v>
      </c>
      <c r="Q44" s="1"/>
      <c r="R44" s="87"/>
      <c r="S44" s="1"/>
      <c r="T44" s="87" t="str">
        <f t="shared" si="12"/>
        <v/>
      </c>
      <c r="U44" s="87" t="str">
        <f t="shared" si="13"/>
        <v/>
      </c>
    </row>
    <row r="45" spans="1:21" x14ac:dyDescent="0.2">
      <c r="A45" s="74" t="s">
        <v>115</v>
      </c>
      <c r="B45" s="74" t="s">
        <v>119</v>
      </c>
      <c r="C45" s="23" t="s">
        <v>61</v>
      </c>
      <c r="D45" s="74" t="s">
        <v>120</v>
      </c>
      <c r="E45" s="75">
        <v>7301</v>
      </c>
      <c r="F45" s="80" t="s">
        <v>119</v>
      </c>
      <c r="G45" s="75">
        <v>7301</v>
      </c>
      <c r="H45" s="50">
        <v>5.2646611795312213</v>
      </c>
      <c r="I45" s="76">
        <f t="shared" si="7"/>
        <v>16.64861541412257</v>
      </c>
      <c r="J45" s="87">
        <f t="shared" si="8"/>
        <v>0.9</v>
      </c>
      <c r="K45" s="138" t="s">
        <v>326</v>
      </c>
      <c r="L45" s="87" t="str">
        <f t="shared" si="9"/>
        <v>NO</v>
      </c>
      <c r="M45" s="139" t="s">
        <v>326</v>
      </c>
      <c r="N45" s="87" t="str">
        <f t="shared" si="10"/>
        <v>NO</v>
      </c>
      <c r="O45" s="51" t="s">
        <v>325</v>
      </c>
      <c r="P45" s="87" t="str">
        <f t="shared" si="11"/>
        <v>SI</v>
      </c>
      <c r="Q45" s="2">
        <v>0</v>
      </c>
      <c r="R45" s="87"/>
      <c r="S45" s="2">
        <v>0</v>
      </c>
      <c r="T45" s="87">
        <f t="shared" si="12"/>
        <v>0</v>
      </c>
      <c r="U45" s="87">
        <f t="shared" si="13"/>
        <v>0.02</v>
      </c>
    </row>
    <row r="46" spans="1:21" x14ac:dyDescent="0.2">
      <c r="A46" s="74" t="s">
        <v>115</v>
      </c>
      <c r="B46" s="74" t="s">
        <v>119</v>
      </c>
      <c r="C46" s="23" t="s">
        <v>61</v>
      </c>
      <c r="D46" s="74" t="s">
        <v>120</v>
      </c>
      <c r="E46" s="75">
        <v>7301</v>
      </c>
      <c r="F46" s="80" t="s">
        <v>121</v>
      </c>
      <c r="G46" s="75">
        <v>7305</v>
      </c>
      <c r="H46" s="50">
        <v>0</v>
      </c>
      <c r="I46" s="76">
        <f t="shared" si="7"/>
        <v>0</v>
      </c>
      <c r="J46" s="87">
        <f t="shared" si="8"/>
        <v>0</v>
      </c>
      <c r="K46" s="138"/>
      <c r="L46" s="87" t="str">
        <f t="shared" si="9"/>
        <v/>
      </c>
      <c r="M46" s="139"/>
      <c r="N46" s="87" t="str">
        <f t="shared" si="10"/>
        <v/>
      </c>
      <c r="O46" s="51" t="s">
        <v>326</v>
      </c>
      <c r="P46" s="87" t="str">
        <f t="shared" si="11"/>
        <v>NO</v>
      </c>
      <c r="Q46" s="1"/>
      <c r="R46" s="87"/>
      <c r="S46" s="1"/>
      <c r="T46" s="87" t="str">
        <f t="shared" si="12"/>
        <v/>
      </c>
      <c r="U46" s="87" t="str">
        <f t="shared" si="13"/>
        <v/>
      </c>
    </row>
    <row r="47" spans="1:21" x14ac:dyDescent="0.2">
      <c r="A47" s="74" t="s">
        <v>115</v>
      </c>
      <c r="B47" s="74" t="s">
        <v>119</v>
      </c>
      <c r="C47" s="23" t="s">
        <v>61</v>
      </c>
      <c r="D47" s="74" t="s">
        <v>120</v>
      </c>
      <c r="E47" s="75">
        <v>7301</v>
      </c>
      <c r="F47" s="80" t="s">
        <v>122</v>
      </c>
      <c r="G47" s="75">
        <v>7306</v>
      </c>
      <c r="H47" s="50">
        <v>1.0652483618729294</v>
      </c>
      <c r="I47" s="76">
        <f t="shared" si="7"/>
        <v>3.3686707828984415</v>
      </c>
      <c r="J47" s="87">
        <f t="shared" si="8"/>
        <v>0.8</v>
      </c>
      <c r="K47" s="138" t="s">
        <v>326</v>
      </c>
      <c r="L47" s="87" t="str">
        <f t="shared" si="9"/>
        <v>NO</v>
      </c>
      <c r="M47" s="139" t="s">
        <v>326</v>
      </c>
      <c r="N47" s="87" t="str">
        <f t="shared" si="10"/>
        <v>NO</v>
      </c>
      <c r="O47" s="51" t="s">
        <v>325</v>
      </c>
      <c r="P47" s="87" t="str">
        <f t="shared" si="11"/>
        <v>SI</v>
      </c>
      <c r="Q47" s="1"/>
      <c r="R47" s="87"/>
      <c r="S47" s="1"/>
      <c r="T47" s="87" t="str">
        <f t="shared" si="12"/>
        <v/>
      </c>
      <c r="U47" s="87" t="str">
        <f t="shared" si="13"/>
        <v/>
      </c>
    </row>
    <row r="48" spans="1:21" x14ac:dyDescent="0.2">
      <c r="A48" s="74" t="s">
        <v>115</v>
      </c>
      <c r="B48" s="79" t="s">
        <v>123</v>
      </c>
      <c r="C48" s="23" t="s">
        <v>61</v>
      </c>
      <c r="D48" s="79" t="s">
        <v>123</v>
      </c>
      <c r="E48" s="75">
        <v>7401</v>
      </c>
      <c r="F48" s="81" t="s">
        <v>123</v>
      </c>
      <c r="G48" s="75">
        <v>7401</v>
      </c>
      <c r="H48" s="50">
        <v>4.624299501178307E-2</v>
      </c>
      <c r="I48" s="76">
        <f t="shared" si="7"/>
        <v>0.14623578104924065</v>
      </c>
      <c r="J48" s="87">
        <f t="shared" si="8"/>
        <v>0.67</v>
      </c>
      <c r="K48" s="138"/>
      <c r="L48" s="87" t="str">
        <f t="shared" si="9"/>
        <v/>
      </c>
      <c r="M48" s="139"/>
      <c r="N48" s="87" t="str">
        <f t="shared" si="10"/>
        <v/>
      </c>
      <c r="O48" s="51" t="s">
        <v>326</v>
      </c>
      <c r="P48" s="87" t="str">
        <f t="shared" si="11"/>
        <v>NO</v>
      </c>
      <c r="Q48" s="1"/>
      <c r="R48" s="87"/>
      <c r="S48" s="1"/>
      <c r="T48" s="87" t="str">
        <f t="shared" si="12"/>
        <v/>
      </c>
      <c r="U48" s="87" t="str">
        <f t="shared" si="13"/>
        <v/>
      </c>
    </row>
    <row r="49" spans="1:21" x14ac:dyDescent="0.2">
      <c r="A49" s="74" t="s">
        <v>124</v>
      </c>
      <c r="B49" s="74" t="s">
        <v>125</v>
      </c>
      <c r="C49" s="23" t="s">
        <v>126</v>
      </c>
      <c r="D49" s="74" t="s">
        <v>126</v>
      </c>
      <c r="E49" s="75">
        <v>8001</v>
      </c>
      <c r="F49" s="74" t="s">
        <v>125</v>
      </c>
      <c r="G49" s="75">
        <v>8101</v>
      </c>
      <c r="H49" s="50">
        <v>0.10726118868240243</v>
      </c>
      <c r="I49" s="76">
        <f t="shared" si="7"/>
        <v>0.33919567059279632</v>
      </c>
      <c r="J49" s="87">
        <f t="shared" si="8"/>
        <v>0.71</v>
      </c>
      <c r="K49" s="138"/>
      <c r="L49" s="87" t="str">
        <f t="shared" si="9"/>
        <v/>
      </c>
      <c r="M49" s="139"/>
      <c r="N49" s="87" t="str">
        <f t="shared" si="10"/>
        <v/>
      </c>
      <c r="O49" s="51" t="s">
        <v>325</v>
      </c>
      <c r="P49" s="87" t="str">
        <f t="shared" si="11"/>
        <v>SI</v>
      </c>
      <c r="Q49" s="1"/>
      <c r="R49" s="87"/>
      <c r="S49" s="1"/>
      <c r="T49" s="87" t="str">
        <f t="shared" si="12"/>
        <v/>
      </c>
      <c r="U49" s="87" t="str">
        <f t="shared" si="13"/>
        <v/>
      </c>
    </row>
    <row r="50" spans="1:21" x14ac:dyDescent="0.2">
      <c r="A50" s="74" t="s">
        <v>124</v>
      </c>
      <c r="B50" s="74" t="s">
        <v>125</v>
      </c>
      <c r="C50" s="23" t="s">
        <v>126</v>
      </c>
      <c r="D50" s="74" t="s">
        <v>126</v>
      </c>
      <c r="E50" s="75">
        <v>8001</v>
      </c>
      <c r="F50" s="74" t="s">
        <v>127</v>
      </c>
      <c r="G50" s="75">
        <v>8102</v>
      </c>
      <c r="H50" s="50">
        <v>1.1017597628634583</v>
      </c>
      <c r="I50" s="76">
        <f t="shared" si="7"/>
        <v>3.4841320163175036</v>
      </c>
      <c r="J50" s="87">
        <f t="shared" si="8"/>
        <v>0.81</v>
      </c>
      <c r="K50" s="138" t="s">
        <v>326</v>
      </c>
      <c r="L50" s="87" t="str">
        <f t="shared" si="9"/>
        <v>NO</v>
      </c>
      <c r="M50" s="139" t="s">
        <v>326</v>
      </c>
      <c r="N50" s="87" t="str">
        <f t="shared" si="10"/>
        <v>NO</v>
      </c>
      <c r="O50" s="51" t="s">
        <v>325</v>
      </c>
      <c r="P50" s="87" t="str">
        <f t="shared" si="11"/>
        <v>SI</v>
      </c>
      <c r="Q50" s="2">
        <v>0</v>
      </c>
      <c r="R50" s="87"/>
      <c r="S50" s="2">
        <v>0</v>
      </c>
      <c r="T50" s="87">
        <f t="shared" si="12"/>
        <v>0</v>
      </c>
      <c r="U50" s="87">
        <f t="shared" si="13"/>
        <v>0.02</v>
      </c>
    </row>
    <row r="51" spans="1:21" x14ac:dyDescent="0.2">
      <c r="A51" s="74" t="s">
        <v>124</v>
      </c>
      <c r="B51" s="74" t="s">
        <v>125</v>
      </c>
      <c r="C51" s="23" t="s">
        <v>126</v>
      </c>
      <c r="D51" s="74" t="s">
        <v>126</v>
      </c>
      <c r="E51" s="75">
        <v>8001</v>
      </c>
      <c r="F51" s="74" t="s">
        <v>128</v>
      </c>
      <c r="G51" s="75">
        <v>8103</v>
      </c>
      <c r="H51" s="50">
        <v>0</v>
      </c>
      <c r="I51" s="76">
        <f t="shared" si="7"/>
        <v>0</v>
      </c>
      <c r="J51" s="87">
        <f t="shared" si="8"/>
        <v>0</v>
      </c>
      <c r="K51" s="138" t="s">
        <v>326</v>
      </c>
      <c r="L51" s="87" t="str">
        <f t="shared" si="9"/>
        <v>NO</v>
      </c>
      <c r="M51" s="139" t="s">
        <v>326</v>
      </c>
      <c r="N51" s="87" t="str">
        <f t="shared" si="10"/>
        <v>NO</v>
      </c>
      <c r="O51" s="51" t="s">
        <v>326</v>
      </c>
      <c r="P51" s="87" t="str">
        <f t="shared" si="11"/>
        <v>NO</v>
      </c>
      <c r="Q51" s="1"/>
      <c r="R51" s="87"/>
      <c r="S51" s="1"/>
      <c r="T51" s="87" t="str">
        <f t="shared" si="12"/>
        <v/>
      </c>
      <c r="U51" s="87" t="str">
        <f t="shared" si="13"/>
        <v/>
      </c>
    </row>
    <row r="52" spans="1:21" x14ac:dyDescent="0.2">
      <c r="A52" s="74" t="s">
        <v>124</v>
      </c>
      <c r="B52" s="74" t="s">
        <v>125</v>
      </c>
      <c r="C52" s="23" t="s">
        <v>126</v>
      </c>
      <c r="D52" s="74" t="s">
        <v>126</v>
      </c>
      <c r="E52" s="75">
        <v>8001</v>
      </c>
      <c r="F52" s="74" t="s">
        <v>129</v>
      </c>
      <c r="G52" s="75">
        <v>8105</v>
      </c>
      <c r="H52" s="50">
        <v>0</v>
      </c>
      <c r="I52" s="76">
        <f t="shared" si="7"/>
        <v>0</v>
      </c>
      <c r="J52" s="87">
        <f t="shared" si="8"/>
        <v>0</v>
      </c>
      <c r="K52" s="138"/>
      <c r="L52" s="87" t="str">
        <f t="shared" si="9"/>
        <v/>
      </c>
      <c r="M52" s="139"/>
      <c r="N52" s="87" t="str">
        <f t="shared" si="10"/>
        <v/>
      </c>
      <c r="O52" s="51" t="s">
        <v>326</v>
      </c>
      <c r="P52" s="87" t="str">
        <f t="shared" si="11"/>
        <v>NO</v>
      </c>
      <c r="Q52" s="1"/>
      <c r="R52" s="87"/>
      <c r="S52" s="1"/>
      <c r="T52" s="87" t="str">
        <f t="shared" si="12"/>
        <v/>
      </c>
      <c r="U52" s="87" t="str">
        <f t="shared" si="13"/>
        <v/>
      </c>
    </row>
    <row r="53" spans="1:21" x14ac:dyDescent="0.2">
      <c r="A53" s="74" t="s">
        <v>124</v>
      </c>
      <c r="B53" s="74" t="s">
        <v>125</v>
      </c>
      <c r="C53" s="23" t="s">
        <v>126</v>
      </c>
      <c r="D53" s="74" t="s">
        <v>126</v>
      </c>
      <c r="E53" s="75">
        <v>8001</v>
      </c>
      <c r="F53" s="74" t="s">
        <v>130</v>
      </c>
      <c r="G53" s="75">
        <v>8106</v>
      </c>
      <c r="H53" s="50">
        <v>2.2620847103422674</v>
      </c>
      <c r="I53" s="76">
        <f t="shared" si="7"/>
        <v>7.1534666890013723</v>
      </c>
      <c r="J53" s="87">
        <f t="shared" si="8"/>
        <v>0.83</v>
      </c>
      <c r="K53" s="138"/>
      <c r="L53" s="87" t="str">
        <f t="shared" si="9"/>
        <v/>
      </c>
      <c r="M53" s="139"/>
      <c r="N53" s="87" t="str">
        <f t="shared" si="10"/>
        <v/>
      </c>
      <c r="O53" s="51" t="s">
        <v>326</v>
      </c>
      <c r="P53" s="87" t="str">
        <f t="shared" si="11"/>
        <v>NO</v>
      </c>
      <c r="Q53" s="2">
        <v>0</v>
      </c>
      <c r="R53" s="87"/>
      <c r="S53" s="2">
        <v>0</v>
      </c>
      <c r="T53" s="87">
        <f t="shared" si="12"/>
        <v>0</v>
      </c>
      <c r="U53" s="87">
        <f t="shared" si="13"/>
        <v>0.02</v>
      </c>
    </row>
    <row r="54" spans="1:21" x14ac:dyDescent="0.2">
      <c r="A54" s="74" t="s">
        <v>124</v>
      </c>
      <c r="B54" s="74" t="s">
        <v>125</v>
      </c>
      <c r="C54" s="23" t="s">
        <v>126</v>
      </c>
      <c r="D54" s="74" t="s">
        <v>126</v>
      </c>
      <c r="E54" s="75">
        <v>8001</v>
      </c>
      <c r="F54" s="74" t="s">
        <v>131</v>
      </c>
      <c r="G54" s="75">
        <v>8107</v>
      </c>
      <c r="H54" s="50">
        <v>0.83755543887386075</v>
      </c>
      <c r="I54" s="76">
        <f t="shared" si="7"/>
        <v>2.6486297815387947</v>
      </c>
      <c r="J54" s="87">
        <f t="shared" si="8"/>
        <v>0.78</v>
      </c>
      <c r="K54" s="138"/>
      <c r="L54" s="87" t="str">
        <f t="shared" si="9"/>
        <v/>
      </c>
      <c r="M54" s="139"/>
      <c r="N54" s="87" t="str">
        <f t="shared" si="10"/>
        <v/>
      </c>
      <c r="O54" s="51" t="s">
        <v>325</v>
      </c>
      <c r="P54" s="87" t="str">
        <f t="shared" si="11"/>
        <v>SI</v>
      </c>
      <c r="Q54" s="1"/>
      <c r="R54" s="87"/>
      <c r="S54" s="1"/>
      <c r="T54" s="87" t="str">
        <f t="shared" si="12"/>
        <v/>
      </c>
      <c r="U54" s="87" t="str">
        <f t="shared" si="13"/>
        <v/>
      </c>
    </row>
    <row r="55" spans="1:21" x14ac:dyDescent="0.2">
      <c r="A55" s="74" t="s">
        <v>124</v>
      </c>
      <c r="B55" s="74" t="s">
        <v>125</v>
      </c>
      <c r="C55" s="23" t="s">
        <v>126</v>
      </c>
      <c r="D55" s="74" t="s">
        <v>126</v>
      </c>
      <c r="E55" s="75">
        <v>8001</v>
      </c>
      <c r="F55" s="74" t="s">
        <v>132</v>
      </c>
      <c r="G55" s="75">
        <v>8108</v>
      </c>
      <c r="H55" s="50">
        <v>0</v>
      </c>
      <c r="I55" s="76">
        <f t="shared" si="7"/>
        <v>0</v>
      </c>
      <c r="J55" s="87">
        <f t="shared" si="8"/>
        <v>0</v>
      </c>
      <c r="K55" s="138" t="s">
        <v>325</v>
      </c>
      <c r="L55" s="87" t="str">
        <f t="shared" si="9"/>
        <v>SI</v>
      </c>
      <c r="M55" s="139" t="s">
        <v>326</v>
      </c>
      <c r="N55" s="87" t="str">
        <f t="shared" si="10"/>
        <v>NO</v>
      </c>
      <c r="O55" s="51" t="s">
        <v>325</v>
      </c>
      <c r="P55" s="87" t="str">
        <f t="shared" si="11"/>
        <v>SI</v>
      </c>
      <c r="Q55" s="1"/>
      <c r="R55" s="87"/>
      <c r="S55" s="1"/>
      <c r="T55" s="87" t="str">
        <f t="shared" si="12"/>
        <v/>
      </c>
      <c r="U55" s="87" t="str">
        <f t="shared" si="13"/>
        <v/>
      </c>
    </row>
    <row r="56" spans="1:21" x14ac:dyDescent="0.2">
      <c r="A56" s="74" t="s">
        <v>124</v>
      </c>
      <c r="B56" s="74" t="s">
        <v>125</v>
      </c>
      <c r="C56" s="23" t="s">
        <v>126</v>
      </c>
      <c r="D56" s="74" t="s">
        <v>126</v>
      </c>
      <c r="E56" s="75">
        <v>8001</v>
      </c>
      <c r="F56" s="74" t="s">
        <v>133</v>
      </c>
      <c r="G56" s="75">
        <v>8109</v>
      </c>
      <c r="H56" s="50">
        <v>31.622216313948552</v>
      </c>
      <c r="I56" s="76">
        <f t="shared" si="7"/>
        <v>100</v>
      </c>
      <c r="J56" s="87">
        <f t="shared" si="8"/>
        <v>0.99</v>
      </c>
      <c r="K56" s="138" t="s">
        <v>326</v>
      </c>
      <c r="L56" s="87" t="str">
        <f t="shared" si="9"/>
        <v>NO</v>
      </c>
      <c r="M56" s="139" t="s">
        <v>326</v>
      </c>
      <c r="N56" s="87" t="str">
        <f t="shared" si="10"/>
        <v>NO</v>
      </c>
      <c r="O56" s="51" t="s">
        <v>325</v>
      </c>
      <c r="P56" s="87" t="str">
        <f t="shared" si="11"/>
        <v>SI</v>
      </c>
      <c r="Q56" s="1"/>
      <c r="R56" s="87"/>
      <c r="S56" s="1"/>
      <c r="T56" s="87" t="str">
        <f t="shared" si="12"/>
        <v/>
      </c>
      <c r="U56" s="87" t="str">
        <f t="shared" si="13"/>
        <v/>
      </c>
    </row>
    <row r="57" spans="1:21" x14ac:dyDescent="0.2">
      <c r="A57" s="74" t="s">
        <v>124</v>
      </c>
      <c r="B57" s="74" t="s">
        <v>125</v>
      </c>
      <c r="C57" s="23" t="s">
        <v>126</v>
      </c>
      <c r="D57" s="74" t="s">
        <v>126</v>
      </c>
      <c r="E57" s="75">
        <v>8001</v>
      </c>
      <c r="F57" s="74" t="s">
        <v>134</v>
      </c>
      <c r="G57" s="75">
        <v>8110</v>
      </c>
      <c r="H57" s="50">
        <v>0</v>
      </c>
      <c r="I57" s="76">
        <f t="shared" si="7"/>
        <v>0</v>
      </c>
      <c r="J57" s="87">
        <f t="shared" si="8"/>
        <v>0</v>
      </c>
      <c r="K57" s="138" t="s">
        <v>325</v>
      </c>
      <c r="L57" s="87" t="str">
        <f t="shared" si="9"/>
        <v>SI</v>
      </c>
      <c r="M57" s="139" t="s">
        <v>326</v>
      </c>
      <c r="N57" s="87" t="str">
        <f t="shared" si="10"/>
        <v>NO</v>
      </c>
      <c r="O57" s="51" t="s">
        <v>325</v>
      </c>
      <c r="P57" s="87" t="str">
        <f t="shared" si="11"/>
        <v>SI</v>
      </c>
      <c r="Q57" s="1"/>
      <c r="R57" s="87"/>
      <c r="S57" s="1"/>
      <c r="T57" s="87" t="str">
        <f t="shared" si="12"/>
        <v/>
      </c>
      <c r="U57" s="87" t="str">
        <f t="shared" si="13"/>
        <v/>
      </c>
    </row>
    <row r="58" spans="1:21" x14ac:dyDescent="0.2">
      <c r="A58" s="74" t="s">
        <v>124</v>
      </c>
      <c r="B58" s="74" t="s">
        <v>125</v>
      </c>
      <c r="C58" s="23" t="s">
        <v>126</v>
      </c>
      <c r="D58" s="74" t="s">
        <v>126</v>
      </c>
      <c r="E58" s="75">
        <v>8001</v>
      </c>
      <c r="F58" s="74" t="s">
        <v>135</v>
      </c>
      <c r="G58" s="75">
        <v>8111</v>
      </c>
      <c r="H58" s="50">
        <v>0.23868788760089563</v>
      </c>
      <c r="I58" s="76">
        <f t="shared" si="7"/>
        <v>0.75481074833964257</v>
      </c>
      <c r="J58" s="87">
        <f t="shared" si="8"/>
        <v>0.74</v>
      </c>
      <c r="K58" s="138" t="s">
        <v>326</v>
      </c>
      <c r="L58" s="87" t="str">
        <f t="shared" si="9"/>
        <v>NO</v>
      </c>
      <c r="M58" s="139" t="s">
        <v>326</v>
      </c>
      <c r="N58" s="87" t="str">
        <f t="shared" si="10"/>
        <v>NO</v>
      </c>
      <c r="O58" s="51" t="s">
        <v>325</v>
      </c>
      <c r="P58" s="87" t="str">
        <f t="shared" si="11"/>
        <v>SI</v>
      </c>
      <c r="Q58" s="1"/>
      <c r="R58" s="87"/>
      <c r="S58" s="1"/>
      <c r="T58" s="87" t="str">
        <f t="shared" si="12"/>
        <v/>
      </c>
      <c r="U58" s="87" t="str">
        <f t="shared" si="13"/>
        <v/>
      </c>
    </row>
    <row r="59" spans="1:21" x14ac:dyDescent="0.2">
      <c r="A59" s="74" t="s">
        <v>124</v>
      </c>
      <c r="B59" s="74" t="s">
        <v>125</v>
      </c>
      <c r="C59" s="23" t="s">
        <v>126</v>
      </c>
      <c r="D59" s="74" t="s">
        <v>126</v>
      </c>
      <c r="E59" s="75">
        <v>8001</v>
      </c>
      <c r="F59" s="74" t="s">
        <v>136</v>
      </c>
      <c r="G59" s="75">
        <v>8112</v>
      </c>
      <c r="H59" s="50">
        <v>0</v>
      </c>
      <c r="I59" s="76">
        <f t="shared" si="7"/>
        <v>0</v>
      </c>
      <c r="J59" s="87">
        <f t="shared" si="8"/>
        <v>0</v>
      </c>
      <c r="K59" s="138" t="s">
        <v>325</v>
      </c>
      <c r="L59" s="87" t="str">
        <f t="shared" si="9"/>
        <v>SI</v>
      </c>
      <c r="M59" s="139" t="s">
        <v>326</v>
      </c>
      <c r="N59" s="87" t="str">
        <f t="shared" si="10"/>
        <v>NO</v>
      </c>
      <c r="O59" s="51" t="s">
        <v>326</v>
      </c>
      <c r="P59" s="87" t="str">
        <f t="shared" si="11"/>
        <v>NO</v>
      </c>
      <c r="Q59" s="1"/>
      <c r="R59" s="87"/>
      <c r="S59" s="1"/>
      <c r="T59" s="87" t="str">
        <f t="shared" si="12"/>
        <v/>
      </c>
      <c r="U59" s="87" t="str">
        <f t="shared" si="13"/>
        <v/>
      </c>
    </row>
    <row r="60" spans="1:21" x14ac:dyDescent="0.2">
      <c r="A60" s="74" t="s">
        <v>124</v>
      </c>
      <c r="B60" s="74" t="s">
        <v>124</v>
      </c>
      <c r="C60" s="23" t="s">
        <v>61</v>
      </c>
      <c r="D60" s="74" t="s">
        <v>137</v>
      </c>
      <c r="E60" s="75">
        <v>8301</v>
      </c>
      <c r="F60" s="74" t="s">
        <v>138</v>
      </c>
      <c r="G60" s="75">
        <v>8301</v>
      </c>
      <c r="H60" s="50">
        <v>9.1523969048860371E-2</v>
      </c>
      <c r="I60" s="76">
        <f t="shared" si="7"/>
        <v>0.28942933075974558</v>
      </c>
      <c r="J60" s="87">
        <f t="shared" si="8"/>
        <v>0.69</v>
      </c>
      <c r="K60" s="138" t="s">
        <v>325</v>
      </c>
      <c r="L60" s="87" t="str">
        <f t="shared" si="9"/>
        <v>SI</v>
      </c>
      <c r="M60" s="139" t="s">
        <v>326</v>
      </c>
      <c r="N60" s="87" t="str">
        <f t="shared" si="10"/>
        <v>NO</v>
      </c>
      <c r="O60" s="51" t="s">
        <v>325</v>
      </c>
      <c r="P60" s="87" t="str">
        <f t="shared" si="11"/>
        <v>SI</v>
      </c>
      <c r="Q60" s="1"/>
      <c r="R60" s="87"/>
      <c r="S60" s="1"/>
      <c r="T60" s="87" t="str">
        <f t="shared" si="12"/>
        <v/>
      </c>
      <c r="U60" s="87" t="str">
        <f t="shared" si="13"/>
        <v/>
      </c>
    </row>
    <row r="61" spans="1:21" x14ac:dyDescent="0.2">
      <c r="A61" s="74" t="s">
        <v>124</v>
      </c>
      <c r="B61" s="74" t="s">
        <v>124</v>
      </c>
      <c r="C61" s="23" t="s">
        <v>61</v>
      </c>
      <c r="D61" s="74" t="s">
        <v>137</v>
      </c>
      <c r="E61" s="75">
        <v>8301</v>
      </c>
      <c r="F61" s="80" t="s">
        <v>139</v>
      </c>
      <c r="G61" s="75">
        <v>8306</v>
      </c>
      <c r="H61" s="50">
        <v>1.7098974396392936</v>
      </c>
      <c r="I61" s="76">
        <f t="shared" si="7"/>
        <v>5.407266279704305</v>
      </c>
      <c r="J61" s="87">
        <f t="shared" si="8"/>
        <v>0.83</v>
      </c>
      <c r="K61" s="138" t="s">
        <v>326</v>
      </c>
      <c r="L61" s="87" t="str">
        <f t="shared" si="9"/>
        <v>NO</v>
      </c>
      <c r="M61" s="139" t="s">
        <v>326</v>
      </c>
      <c r="N61" s="87" t="str">
        <f t="shared" si="10"/>
        <v>NO</v>
      </c>
      <c r="O61" s="51" t="s">
        <v>325</v>
      </c>
      <c r="P61" s="87" t="str">
        <f t="shared" si="11"/>
        <v>SI</v>
      </c>
      <c r="Q61" s="1"/>
      <c r="R61" s="87"/>
      <c r="S61" s="1"/>
      <c r="T61" s="87" t="str">
        <f t="shared" si="12"/>
        <v/>
      </c>
      <c r="U61" s="87" t="str">
        <f t="shared" si="13"/>
        <v/>
      </c>
    </row>
    <row r="62" spans="1:21" x14ac:dyDescent="0.2">
      <c r="A62" s="74" t="s">
        <v>140</v>
      </c>
      <c r="B62" s="74" t="s">
        <v>141</v>
      </c>
      <c r="C62" s="23" t="s">
        <v>61</v>
      </c>
      <c r="D62" s="74" t="s">
        <v>142</v>
      </c>
      <c r="E62" s="75">
        <v>9001</v>
      </c>
      <c r="F62" s="74" t="s">
        <v>143</v>
      </c>
      <c r="G62" s="75">
        <v>9101</v>
      </c>
      <c r="H62" s="50">
        <v>6.2582118713138929E-2</v>
      </c>
      <c r="I62" s="76">
        <f t="shared" si="7"/>
        <v>0.19790554239404773</v>
      </c>
      <c r="J62" s="87">
        <f t="shared" si="8"/>
        <v>0.68</v>
      </c>
      <c r="K62" s="138" t="s">
        <v>326</v>
      </c>
      <c r="L62" s="87" t="str">
        <f t="shared" si="9"/>
        <v>NO</v>
      </c>
      <c r="M62" s="139" t="s">
        <v>326</v>
      </c>
      <c r="N62" s="87" t="str">
        <f t="shared" si="10"/>
        <v>NO</v>
      </c>
      <c r="O62" s="51" t="s">
        <v>325</v>
      </c>
      <c r="P62" s="87" t="str">
        <f t="shared" si="11"/>
        <v>SI</v>
      </c>
      <c r="Q62" s="1"/>
      <c r="R62" s="87"/>
      <c r="S62" s="1"/>
      <c r="T62" s="87" t="str">
        <f t="shared" si="12"/>
        <v/>
      </c>
      <c r="U62" s="87" t="str">
        <f t="shared" si="13"/>
        <v/>
      </c>
    </row>
    <row r="63" spans="1:21" x14ac:dyDescent="0.2">
      <c r="A63" s="74" t="s">
        <v>140</v>
      </c>
      <c r="B63" s="74" t="s">
        <v>141</v>
      </c>
      <c r="C63" s="23" t="s">
        <v>61</v>
      </c>
      <c r="D63" s="74" t="s">
        <v>142</v>
      </c>
      <c r="E63" s="75">
        <v>9001</v>
      </c>
      <c r="F63" s="74" t="s">
        <v>144</v>
      </c>
      <c r="G63" s="75">
        <v>9112</v>
      </c>
      <c r="H63" s="50">
        <v>0</v>
      </c>
      <c r="I63" s="76">
        <f t="shared" si="7"/>
        <v>0</v>
      </c>
      <c r="J63" s="87">
        <f t="shared" si="8"/>
        <v>0</v>
      </c>
      <c r="K63" s="138" t="s">
        <v>326</v>
      </c>
      <c r="L63" s="87" t="str">
        <f t="shared" si="9"/>
        <v>NO</v>
      </c>
      <c r="M63" s="139" t="s">
        <v>326</v>
      </c>
      <c r="N63" s="87" t="str">
        <f t="shared" si="10"/>
        <v>NO</v>
      </c>
      <c r="O63" s="51" t="s">
        <v>326</v>
      </c>
      <c r="P63" s="87" t="str">
        <f t="shared" si="11"/>
        <v>NO</v>
      </c>
      <c r="Q63" s="1"/>
      <c r="R63" s="87"/>
      <c r="S63" s="1"/>
      <c r="T63" s="87" t="str">
        <f t="shared" si="12"/>
        <v/>
      </c>
      <c r="U63" s="87" t="str">
        <f t="shared" si="13"/>
        <v/>
      </c>
    </row>
    <row r="64" spans="1:21" x14ac:dyDescent="0.2">
      <c r="A64" s="74" t="s">
        <v>140</v>
      </c>
      <c r="B64" s="79" t="s">
        <v>141</v>
      </c>
      <c r="C64" s="23" t="s">
        <v>61</v>
      </c>
      <c r="D64" s="79" t="s">
        <v>145</v>
      </c>
      <c r="E64" s="75">
        <v>9120</v>
      </c>
      <c r="F64" s="79" t="s">
        <v>145</v>
      </c>
      <c r="G64" s="75">
        <v>9120</v>
      </c>
      <c r="H64" s="50">
        <v>0</v>
      </c>
      <c r="I64" s="76">
        <f t="shared" si="7"/>
        <v>0</v>
      </c>
      <c r="J64" s="87">
        <f t="shared" si="8"/>
        <v>0</v>
      </c>
      <c r="K64" s="138" t="s">
        <v>326</v>
      </c>
      <c r="L64" s="87" t="str">
        <f t="shared" si="9"/>
        <v>NO</v>
      </c>
      <c r="M64" s="139" t="s">
        <v>326</v>
      </c>
      <c r="N64" s="87" t="str">
        <f t="shared" si="10"/>
        <v>NO</v>
      </c>
      <c r="O64" s="51" t="s">
        <v>326</v>
      </c>
      <c r="P64" s="87" t="str">
        <f t="shared" si="11"/>
        <v>NO</v>
      </c>
      <c r="Q64" s="1"/>
      <c r="R64" s="87"/>
      <c r="S64" s="1"/>
      <c r="T64" s="87" t="str">
        <f t="shared" si="12"/>
        <v/>
      </c>
      <c r="U64" s="87" t="str">
        <f t="shared" si="13"/>
        <v/>
      </c>
    </row>
    <row r="65" spans="1:21" x14ac:dyDescent="0.2">
      <c r="A65" s="74" t="s">
        <v>140</v>
      </c>
      <c r="B65" s="79" t="s">
        <v>146</v>
      </c>
      <c r="C65" s="23" t="s">
        <v>61</v>
      </c>
      <c r="D65" s="79" t="s">
        <v>147</v>
      </c>
      <c r="E65" s="75">
        <v>9201</v>
      </c>
      <c r="F65" s="79" t="s">
        <v>147</v>
      </c>
      <c r="G65" s="75">
        <v>9201</v>
      </c>
      <c r="H65" s="50">
        <v>0</v>
      </c>
      <c r="I65" s="76">
        <f t="shared" si="7"/>
        <v>0</v>
      </c>
      <c r="J65" s="87">
        <f t="shared" si="8"/>
        <v>0</v>
      </c>
      <c r="K65" s="138"/>
      <c r="L65" s="87" t="str">
        <f t="shared" si="9"/>
        <v/>
      </c>
      <c r="M65" s="139"/>
      <c r="N65" s="87" t="str">
        <f t="shared" si="10"/>
        <v/>
      </c>
      <c r="O65" s="51" t="s">
        <v>326</v>
      </c>
      <c r="P65" s="87" t="str">
        <f t="shared" si="11"/>
        <v>NO</v>
      </c>
      <c r="Q65" s="1"/>
      <c r="R65" s="87"/>
      <c r="S65" s="1"/>
      <c r="T65" s="87" t="str">
        <f t="shared" si="12"/>
        <v/>
      </c>
      <c r="U65" s="87" t="str">
        <f t="shared" si="13"/>
        <v/>
      </c>
    </row>
    <row r="66" spans="1:21" x14ac:dyDescent="0.2">
      <c r="A66" s="74" t="s">
        <v>148</v>
      </c>
      <c r="B66" s="74" t="s">
        <v>149</v>
      </c>
      <c r="C66" s="23" t="s">
        <v>61</v>
      </c>
      <c r="D66" s="74" t="s">
        <v>150</v>
      </c>
      <c r="E66" s="75">
        <v>10001</v>
      </c>
      <c r="F66" s="74" t="s">
        <v>151</v>
      </c>
      <c r="G66" s="75">
        <v>10101</v>
      </c>
      <c r="H66" s="50">
        <v>0</v>
      </c>
      <c r="I66" s="76">
        <f t="shared" si="7"/>
        <v>0</v>
      </c>
      <c r="J66" s="87">
        <f t="shared" si="8"/>
        <v>0</v>
      </c>
      <c r="K66" s="138" t="s">
        <v>326</v>
      </c>
      <c r="L66" s="87" t="str">
        <f t="shared" si="9"/>
        <v>NO</v>
      </c>
      <c r="M66" s="139" t="s">
        <v>326</v>
      </c>
      <c r="N66" s="87" t="str">
        <f t="shared" si="10"/>
        <v>NO</v>
      </c>
      <c r="O66" s="51" t="s">
        <v>325</v>
      </c>
      <c r="P66" s="87" t="str">
        <f t="shared" si="11"/>
        <v>SI</v>
      </c>
      <c r="Q66" s="2">
        <v>0</v>
      </c>
      <c r="R66" s="87"/>
      <c r="S66" s="2">
        <v>0</v>
      </c>
      <c r="T66" s="87">
        <f t="shared" si="12"/>
        <v>0</v>
      </c>
      <c r="U66" s="87">
        <f t="shared" si="13"/>
        <v>0.02</v>
      </c>
    </row>
    <row r="67" spans="1:21" x14ac:dyDescent="0.2">
      <c r="A67" s="74" t="s">
        <v>148</v>
      </c>
      <c r="B67" s="74" t="s">
        <v>149</v>
      </c>
      <c r="C67" s="23" t="s">
        <v>61</v>
      </c>
      <c r="D67" s="74" t="s">
        <v>150</v>
      </c>
      <c r="E67" s="75">
        <v>10001</v>
      </c>
      <c r="F67" s="74" t="s">
        <v>152</v>
      </c>
      <c r="G67" s="75">
        <v>10109</v>
      </c>
      <c r="H67" s="50">
        <v>0.17147202030708403</v>
      </c>
      <c r="I67" s="76">
        <f t="shared" si="7"/>
        <v>0.54225174669824694</v>
      </c>
      <c r="J67" s="87">
        <f t="shared" si="8"/>
        <v>0.72</v>
      </c>
      <c r="K67" s="138"/>
      <c r="L67" s="87" t="str">
        <f t="shared" si="9"/>
        <v/>
      </c>
      <c r="M67" s="139"/>
      <c r="N67" s="87" t="str">
        <f t="shared" si="10"/>
        <v/>
      </c>
      <c r="O67" s="51" t="s">
        <v>326</v>
      </c>
      <c r="P67" s="87" t="str">
        <f t="shared" si="11"/>
        <v>NO</v>
      </c>
      <c r="Q67" s="2">
        <v>0</v>
      </c>
      <c r="R67" s="87"/>
      <c r="S67" s="2">
        <v>0</v>
      </c>
      <c r="T67" s="87">
        <f t="shared" si="12"/>
        <v>0</v>
      </c>
      <c r="U67" s="87">
        <f t="shared" si="13"/>
        <v>0.02</v>
      </c>
    </row>
    <row r="68" spans="1:21" x14ac:dyDescent="0.2">
      <c r="A68" s="74" t="s">
        <v>148</v>
      </c>
      <c r="B68" s="79" t="s">
        <v>153</v>
      </c>
      <c r="C68" s="23" t="s">
        <v>61</v>
      </c>
      <c r="D68" s="79" t="s">
        <v>154</v>
      </c>
      <c r="E68" s="75">
        <v>10201</v>
      </c>
      <c r="F68" s="79" t="s">
        <v>154</v>
      </c>
      <c r="G68" s="75">
        <v>10201</v>
      </c>
      <c r="H68" s="50">
        <v>0</v>
      </c>
      <c r="I68" s="76">
        <f t="shared" si="7"/>
        <v>0</v>
      </c>
      <c r="J68" s="87">
        <f t="shared" si="8"/>
        <v>0</v>
      </c>
      <c r="K68" s="138"/>
      <c r="L68" s="87" t="str">
        <f t="shared" si="9"/>
        <v/>
      </c>
      <c r="M68" s="139"/>
      <c r="N68" s="87" t="str">
        <f t="shared" si="10"/>
        <v/>
      </c>
      <c r="O68" s="51" t="s">
        <v>325</v>
      </c>
      <c r="P68" s="87" t="str">
        <f t="shared" si="11"/>
        <v>SI</v>
      </c>
      <c r="Q68" s="2">
        <v>0</v>
      </c>
      <c r="R68" s="87"/>
      <c r="S68" s="2">
        <v>0</v>
      </c>
      <c r="T68" s="87">
        <f t="shared" si="12"/>
        <v>0</v>
      </c>
      <c r="U68" s="87">
        <f t="shared" si="13"/>
        <v>0.02</v>
      </c>
    </row>
    <row r="69" spans="1:21" x14ac:dyDescent="0.2">
      <c r="A69" s="74" t="s">
        <v>148</v>
      </c>
      <c r="B69" s="74" t="s">
        <v>155</v>
      </c>
      <c r="C69" s="23" t="s">
        <v>61</v>
      </c>
      <c r="D69" s="74" t="s">
        <v>155</v>
      </c>
      <c r="E69" s="75">
        <v>10301</v>
      </c>
      <c r="F69" s="74" t="s">
        <v>155</v>
      </c>
      <c r="G69" s="75">
        <v>10301</v>
      </c>
      <c r="H69" s="50">
        <v>0</v>
      </c>
      <c r="I69" s="76">
        <f t="shared" si="7"/>
        <v>0</v>
      </c>
      <c r="J69" s="87">
        <f t="shared" si="8"/>
        <v>0</v>
      </c>
      <c r="K69" s="138" t="s">
        <v>326</v>
      </c>
      <c r="L69" s="87" t="str">
        <f t="shared" si="9"/>
        <v>NO</v>
      </c>
      <c r="M69" s="139" t="s">
        <v>326</v>
      </c>
      <c r="N69" s="87" t="str">
        <f t="shared" si="10"/>
        <v>NO</v>
      </c>
      <c r="O69" s="51" t="s">
        <v>325</v>
      </c>
      <c r="P69" s="87" t="str">
        <f t="shared" si="11"/>
        <v>SI</v>
      </c>
      <c r="Q69" s="2">
        <v>0</v>
      </c>
      <c r="R69" s="87"/>
      <c r="S69" s="2">
        <v>0</v>
      </c>
      <c r="T69" s="87">
        <f t="shared" si="12"/>
        <v>0</v>
      </c>
      <c r="U69" s="87">
        <f t="shared" si="13"/>
        <v>0.02</v>
      </c>
    </row>
    <row r="70" spans="1:21" x14ac:dyDescent="0.2">
      <c r="A70" s="74" t="s">
        <v>156</v>
      </c>
      <c r="B70" s="79" t="s">
        <v>157</v>
      </c>
      <c r="C70" s="23" t="s">
        <v>61</v>
      </c>
      <c r="D70" s="79" t="s">
        <v>157</v>
      </c>
      <c r="E70" s="75">
        <v>11101</v>
      </c>
      <c r="F70" s="79" t="s">
        <v>157</v>
      </c>
      <c r="G70" s="75">
        <v>11101</v>
      </c>
      <c r="H70" s="50">
        <v>8.4983884462642258</v>
      </c>
      <c r="I70" s="76">
        <f t="shared" si="7"/>
        <v>26.87474009377258</v>
      </c>
      <c r="J70" s="87">
        <f t="shared" si="8"/>
        <v>0.94</v>
      </c>
      <c r="K70" s="138"/>
      <c r="L70" s="87" t="str">
        <f t="shared" si="9"/>
        <v/>
      </c>
      <c r="M70" s="139"/>
      <c r="N70" s="87" t="str">
        <f t="shared" si="10"/>
        <v/>
      </c>
      <c r="O70" s="51" t="s">
        <v>326</v>
      </c>
      <c r="P70" s="87" t="str">
        <f t="shared" si="11"/>
        <v>NO</v>
      </c>
      <c r="Q70" s="1"/>
      <c r="R70" s="87"/>
      <c r="S70" s="1"/>
      <c r="T70" s="87" t="str">
        <f t="shared" si="12"/>
        <v/>
      </c>
      <c r="U70" s="87" t="str">
        <f t="shared" si="13"/>
        <v/>
      </c>
    </row>
    <row r="71" spans="1:21" x14ac:dyDescent="0.2">
      <c r="A71" s="74" t="s">
        <v>158</v>
      </c>
      <c r="B71" s="74" t="s">
        <v>158</v>
      </c>
      <c r="C71" s="23" t="s">
        <v>61</v>
      </c>
      <c r="D71" s="74" t="s">
        <v>159</v>
      </c>
      <c r="E71" s="75">
        <v>12101</v>
      </c>
      <c r="F71" s="80" t="s">
        <v>159</v>
      </c>
      <c r="G71" s="75">
        <v>12101</v>
      </c>
      <c r="H71" s="50">
        <v>0.33399591316186489</v>
      </c>
      <c r="I71" s="76">
        <f t="shared" si="7"/>
        <v>1.0562065284922466</v>
      </c>
      <c r="J71" s="87">
        <f t="shared" si="8"/>
        <v>0.77</v>
      </c>
      <c r="K71" s="138" t="s">
        <v>326</v>
      </c>
      <c r="L71" s="87" t="str">
        <f t="shared" si="9"/>
        <v>NO</v>
      </c>
      <c r="M71" s="139" t="s">
        <v>326</v>
      </c>
      <c r="N71" s="87" t="str">
        <f t="shared" si="10"/>
        <v>NO</v>
      </c>
      <c r="O71" s="51" t="s">
        <v>325</v>
      </c>
      <c r="P71" s="87" t="str">
        <f t="shared" si="11"/>
        <v>SI</v>
      </c>
      <c r="Q71" s="2">
        <v>0</v>
      </c>
      <c r="R71" s="87"/>
      <c r="S71" s="2">
        <v>0</v>
      </c>
      <c r="T71" s="87">
        <f t="shared" si="12"/>
        <v>0</v>
      </c>
      <c r="U71" s="87">
        <f t="shared" si="13"/>
        <v>0.02</v>
      </c>
    </row>
    <row r="72" spans="1:21" x14ac:dyDescent="0.2">
      <c r="A72" s="74" t="s">
        <v>160</v>
      </c>
      <c r="B72" s="74" t="s">
        <v>161</v>
      </c>
      <c r="C72" s="23" t="s">
        <v>162</v>
      </c>
      <c r="D72" s="74" t="s">
        <v>162</v>
      </c>
      <c r="E72" s="75">
        <v>13001</v>
      </c>
      <c r="F72" s="74" t="s">
        <v>161</v>
      </c>
      <c r="G72" s="75">
        <v>13101</v>
      </c>
      <c r="H72" s="50">
        <v>3.8726808989107382</v>
      </c>
      <c r="I72" s="76">
        <f t="shared" ref="I72:I103" si="14">+IF(H72&lt;&gt;"",(H72-H$126)*100/(H$127-H$126),"")</f>
        <v>12.246709276991757</v>
      </c>
      <c r="J72" s="87">
        <f t="shared" ref="J72:J103" si="15">+IF(H72&lt;&gt;"",_xlfn.PERCENTRANK.EXC(H$8:H$124,H72,2),"")</f>
        <v>0.88</v>
      </c>
      <c r="K72" s="138" t="s">
        <v>326</v>
      </c>
      <c r="L72" s="87" t="str">
        <f t="shared" ref="L72:L103" si="16">+IF(K72="NO","NO",IF(K72="SI","SI",""))</f>
        <v>NO</v>
      </c>
      <c r="M72" s="139" t="s">
        <v>326</v>
      </c>
      <c r="N72" s="87" t="str">
        <f t="shared" ref="N72:N103" si="17">+IF(M72="NO","NO",IF(M72="SI","SI",""))</f>
        <v>NO</v>
      </c>
      <c r="O72" s="51" t="s">
        <v>325</v>
      </c>
      <c r="P72" s="87" t="str">
        <f t="shared" ref="P72:P103" si="18">+IF(O72="NO","NO",IF(O72="SI","SI",""))</f>
        <v>SI</v>
      </c>
      <c r="Q72" s="1"/>
      <c r="R72" s="87"/>
      <c r="S72" s="1"/>
      <c r="T72" s="87" t="str">
        <f t="shared" ref="T72:T103" si="19">+IF(S72&lt;&gt;"",(S72-S$126)*100/(S$127-S$126),"")</f>
        <v/>
      </c>
      <c r="U72" s="87" t="str">
        <f t="shared" ref="U72:U103" si="20">+IF(S72&lt;&gt;"",_xlfn.PERCENTRANK.EXC(S$8:S$124,S72,2),"")</f>
        <v/>
      </c>
    </row>
    <row r="73" spans="1:21" x14ac:dyDescent="0.2">
      <c r="A73" s="74" t="s">
        <v>160</v>
      </c>
      <c r="B73" s="74" t="s">
        <v>161</v>
      </c>
      <c r="C73" s="23" t="s">
        <v>162</v>
      </c>
      <c r="D73" s="74" t="s">
        <v>162</v>
      </c>
      <c r="E73" s="75">
        <v>13001</v>
      </c>
      <c r="F73" s="74" t="s">
        <v>163</v>
      </c>
      <c r="G73" s="75">
        <v>13102</v>
      </c>
      <c r="H73" s="50">
        <v>0</v>
      </c>
      <c r="I73" s="76">
        <f t="shared" si="14"/>
        <v>0</v>
      </c>
      <c r="J73" s="87">
        <f t="shared" si="15"/>
        <v>0</v>
      </c>
      <c r="K73" s="138"/>
      <c r="L73" s="87" t="str">
        <f t="shared" si="16"/>
        <v/>
      </c>
      <c r="M73" s="139"/>
      <c r="N73" s="87" t="str">
        <f t="shared" si="17"/>
        <v/>
      </c>
      <c r="O73" s="51" t="s">
        <v>326</v>
      </c>
      <c r="P73" s="87" t="str">
        <f t="shared" si="18"/>
        <v>NO</v>
      </c>
      <c r="Q73" s="1"/>
      <c r="R73" s="87"/>
      <c r="S73" s="1"/>
      <c r="T73" s="87" t="str">
        <f t="shared" si="19"/>
        <v/>
      </c>
      <c r="U73" s="87" t="str">
        <f t="shared" si="20"/>
        <v/>
      </c>
    </row>
    <row r="74" spans="1:21" x14ac:dyDescent="0.2">
      <c r="A74" s="74" t="s">
        <v>160</v>
      </c>
      <c r="B74" s="74" t="s">
        <v>161</v>
      </c>
      <c r="C74" s="23" t="s">
        <v>162</v>
      </c>
      <c r="D74" s="74" t="s">
        <v>162</v>
      </c>
      <c r="E74" s="75">
        <v>13001</v>
      </c>
      <c r="F74" s="74" t="s">
        <v>164</v>
      </c>
      <c r="G74" s="75">
        <v>13103</v>
      </c>
      <c r="H74" s="50">
        <v>0</v>
      </c>
      <c r="I74" s="76">
        <f t="shared" si="14"/>
        <v>0</v>
      </c>
      <c r="J74" s="87">
        <f t="shared" si="15"/>
        <v>0</v>
      </c>
      <c r="K74" s="138" t="s">
        <v>325</v>
      </c>
      <c r="L74" s="87" t="str">
        <f t="shared" si="16"/>
        <v>SI</v>
      </c>
      <c r="M74" s="139" t="s">
        <v>326</v>
      </c>
      <c r="N74" s="87" t="str">
        <f t="shared" si="17"/>
        <v>NO</v>
      </c>
      <c r="O74" s="51" t="s">
        <v>326</v>
      </c>
      <c r="P74" s="87" t="str">
        <f t="shared" si="18"/>
        <v>NO</v>
      </c>
      <c r="Q74" s="1"/>
      <c r="R74" s="87"/>
      <c r="S74" s="1"/>
      <c r="T74" s="87" t="str">
        <f t="shared" si="19"/>
        <v/>
      </c>
      <c r="U74" s="87" t="str">
        <f t="shared" si="20"/>
        <v/>
      </c>
    </row>
    <row r="75" spans="1:21" x14ac:dyDescent="0.2">
      <c r="A75" s="74" t="s">
        <v>160</v>
      </c>
      <c r="B75" s="74" t="s">
        <v>161</v>
      </c>
      <c r="C75" s="23" t="s">
        <v>162</v>
      </c>
      <c r="D75" s="74" t="s">
        <v>162</v>
      </c>
      <c r="E75" s="75">
        <v>13001</v>
      </c>
      <c r="F75" s="74" t="s">
        <v>165</v>
      </c>
      <c r="G75" s="75">
        <v>13104</v>
      </c>
      <c r="H75" s="50">
        <v>0</v>
      </c>
      <c r="I75" s="76">
        <f t="shared" si="14"/>
        <v>0</v>
      </c>
      <c r="J75" s="87">
        <f t="shared" si="15"/>
        <v>0</v>
      </c>
      <c r="K75" s="138"/>
      <c r="L75" s="87" t="str">
        <f t="shared" si="16"/>
        <v/>
      </c>
      <c r="M75" s="139"/>
      <c r="N75" s="87" t="str">
        <f t="shared" si="17"/>
        <v/>
      </c>
      <c r="O75" s="51" t="s">
        <v>325</v>
      </c>
      <c r="P75" s="87" t="str">
        <f t="shared" si="18"/>
        <v>SI</v>
      </c>
      <c r="Q75" s="1"/>
      <c r="R75" s="87"/>
      <c r="S75" s="1"/>
      <c r="T75" s="87" t="str">
        <f t="shared" si="19"/>
        <v/>
      </c>
      <c r="U75" s="87" t="str">
        <f t="shared" si="20"/>
        <v/>
      </c>
    </row>
    <row r="76" spans="1:21" x14ac:dyDescent="0.2">
      <c r="A76" s="74" t="s">
        <v>160</v>
      </c>
      <c r="B76" s="74" t="s">
        <v>161</v>
      </c>
      <c r="C76" s="23" t="s">
        <v>162</v>
      </c>
      <c r="D76" s="74" t="s">
        <v>162</v>
      </c>
      <c r="E76" s="75">
        <v>13001</v>
      </c>
      <c r="F76" s="74" t="s">
        <v>166</v>
      </c>
      <c r="G76" s="75">
        <v>13105</v>
      </c>
      <c r="H76" s="50">
        <v>0</v>
      </c>
      <c r="I76" s="76">
        <f t="shared" si="14"/>
        <v>0</v>
      </c>
      <c r="J76" s="87">
        <f t="shared" si="15"/>
        <v>0</v>
      </c>
      <c r="K76" s="138"/>
      <c r="L76" s="87" t="str">
        <f t="shared" si="16"/>
        <v/>
      </c>
      <c r="M76" s="139"/>
      <c r="N76" s="87" t="str">
        <f t="shared" si="17"/>
        <v/>
      </c>
      <c r="O76" s="51" t="s">
        <v>326</v>
      </c>
      <c r="P76" s="87" t="str">
        <f t="shared" si="18"/>
        <v>NO</v>
      </c>
      <c r="Q76" s="1"/>
      <c r="R76" s="87"/>
      <c r="S76" s="1"/>
      <c r="T76" s="87" t="str">
        <f t="shared" si="19"/>
        <v/>
      </c>
      <c r="U76" s="87" t="str">
        <f t="shared" si="20"/>
        <v/>
      </c>
    </row>
    <row r="77" spans="1:21" x14ac:dyDescent="0.2">
      <c r="A77" s="74" t="s">
        <v>160</v>
      </c>
      <c r="B77" s="74" t="s">
        <v>161</v>
      </c>
      <c r="C77" s="23" t="s">
        <v>162</v>
      </c>
      <c r="D77" s="74" t="s">
        <v>162</v>
      </c>
      <c r="E77" s="75">
        <v>13001</v>
      </c>
      <c r="F77" s="74" t="s">
        <v>167</v>
      </c>
      <c r="G77" s="75">
        <v>13106</v>
      </c>
      <c r="H77" s="50">
        <v>0</v>
      </c>
      <c r="I77" s="76">
        <f t="shared" si="14"/>
        <v>0</v>
      </c>
      <c r="J77" s="87">
        <f t="shared" si="15"/>
        <v>0</v>
      </c>
      <c r="K77" s="138" t="s">
        <v>326</v>
      </c>
      <c r="L77" s="87" t="str">
        <f t="shared" si="16"/>
        <v>NO</v>
      </c>
      <c r="M77" s="139" t="s">
        <v>326</v>
      </c>
      <c r="N77" s="87" t="str">
        <f t="shared" si="17"/>
        <v>NO</v>
      </c>
      <c r="O77" s="51" t="s">
        <v>326</v>
      </c>
      <c r="P77" s="87" t="str">
        <f t="shared" si="18"/>
        <v>NO</v>
      </c>
      <c r="Q77" s="2">
        <v>0</v>
      </c>
      <c r="R77" s="87"/>
      <c r="S77" s="2">
        <v>0</v>
      </c>
      <c r="T77" s="87">
        <f t="shared" si="19"/>
        <v>0</v>
      </c>
      <c r="U77" s="87">
        <f t="shared" si="20"/>
        <v>0.02</v>
      </c>
    </row>
    <row r="78" spans="1:21" x14ac:dyDescent="0.2">
      <c r="A78" s="74" t="s">
        <v>160</v>
      </c>
      <c r="B78" s="74" t="s">
        <v>161</v>
      </c>
      <c r="C78" s="23" t="s">
        <v>162</v>
      </c>
      <c r="D78" s="74" t="s">
        <v>162</v>
      </c>
      <c r="E78" s="75">
        <v>13001</v>
      </c>
      <c r="F78" s="74" t="s">
        <v>168</v>
      </c>
      <c r="G78" s="75">
        <v>13107</v>
      </c>
      <c r="H78" s="50">
        <v>0</v>
      </c>
      <c r="I78" s="76">
        <f t="shared" si="14"/>
        <v>0</v>
      </c>
      <c r="J78" s="87">
        <f t="shared" si="15"/>
        <v>0</v>
      </c>
      <c r="K78" s="138"/>
      <c r="L78" s="87" t="str">
        <f t="shared" si="16"/>
        <v/>
      </c>
      <c r="M78" s="139"/>
      <c r="N78" s="87" t="str">
        <f t="shared" si="17"/>
        <v/>
      </c>
      <c r="O78" s="51" t="s">
        <v>326</v>
      </c>
      <c r="P78" s="87" t="str">
        <f t="shared" si="18"/>
        <v>NO</v>
      </c>
      <c r="Q78" s="1"/>
      <c r="R78" s="87"/>
      <c r="S78" s="1"/>
      <c r="T78" s="87" t="str">
        <f t="shared" si="19"/>
        <v/>
      </c>
      <c r="U78" s="87" t="str">
        <f t="shared" si="20"/>
        <v/>
      </c>
    </row>
    <row r="79" spans="1:21" x14ac:dyDescent="0.2">
      <c r="A79" s="74" t="s">
        <v>160</v>
      </c>
      <c r="B79" s="74" t="s">
        <v>161</v>
      </c>
      <c r="C79" s="23" t="s">
        <v>162</v>
      </c>
      <c r="D79" s="74" t="s">
        <v>162</v>
      </c>
      <c r="E79" s="75">
        <v>13001</v>
      </c>
      <c r="F79" s="74" t="s">
        <v>169</v>
      </c>
      <c r="G79" s="75">
        <v>13108</v>
      </c>
      <c r="H79" s="50">
        <v>0</v>
      </c>
      <c r="I79" s="76">
        <f t="shared" si="14"/>
        <v>0</v>
      </c>
      <c r="J79" s="87">
        <f t="shared" si="15"/>
        <v>0</v>
      </c>
      <c r="K79" s="138"/>
      <c r="L79" s="87" t="str">
        <f t="shared" si="16"/>
        <v/>
      </c>
      <c r="M79" s="139"/>
      <c r="N79" s="87" t="str">
        <f t="shared" si="17"/>
        <v/>
      </c>
      <c r="O79" s="51" t="s">
        <v>325</v>
      </c>
      <c r="P79" s="87" t="str">
        <f t="shared" si="18"/>
        <v>SI</v>
      </c>
      <c r="Q79" s="2">
        <v>0</v>
      </c>
      <c r="R79" s="87"/>
      <c r="S79" s="2">
        <v>0</v>
      </c>
      <c r="T79" s="87">
        <f t="shared" si="19"/>
        <v>0</v>
      </c>
      <c r="U79" s="87">
        <f t="shared" si="20"/>
        <v>0.02</v>
      </c>
    </row>
    <row r="80" spans="1:21" x14ac:dyDescent="0.2">
      <c r="A80" s="74" t="s">
        <v>160</v>
      </c>
      <c r="B80" s="74" t="s">
        <v>161</v>
      </c>
      <c r="C80" s="23" t="s">
        <v>162</v>
      </c>
      <c r="D80" s="74" t="s">
        <v>162</v>
      </c>
      <c r="E80" s="75">
        <v>13001</v>
      </c>
      <c r="F80" s="74" t="s">
        <v>170</v>
      </c>
      <c r="G80" s="75">
        <v>13109</v>
      </c>
      <c r="H80" s="50">
        <v>0</v>
      </c>
      <c r="I80" s="76">
        <f t="shared" si="14"/>
        <v>0</v>
      </c>
      <c r="J80" s="87">
        <f t="shared" si="15"/>
        <v>0</v>
      </c>
      <c r="K80" s="138"/>
      <c r="L80" s="87" t="str">
        <f t="shared" si="16"/>
        <v/>
      </c>
      <c r="M80" s="139"/>
      <c r="N80" s="87" t="str">
        <f t="shared" si="17"/>
        <v/>
      </c>
      <c r="O80" s="51" t="s">
        <v>326</v>
      </c>
      <c r="P80" s="87" t="str">
        <f t="shared" si="18"/>
        <v>NO</v>
      </c>
      <c r="Q80" s="1"/>
      <c r="R80" s="87"/>
      <c r="S80" s="1"/>
      <c r="T80" s="87" t="str">
        <f t="shared" si="19"/>
        <v/>
      </c>
      <c r="U80" s="87" t="str">
        <f t="shared" si="20"/>
        <v/>
      </c>
    </row>
    <row r="81" spans="1:21" x14ac:dyDescent="0.2">
      <c r="A81" s="74" t="s">
        <v>160</v>
      </c>
      <c r="B81" s="74" t="s">
        <v>161</v>
      </c>
      <c r="C81" s="23" t="s">
        <v>162</v>
      </c>
      <c r="D81" s="74" t="s">
        <v>162</v>
      </c>
      <c r="E81" s="75">
        <v>13001</v>
      </c>
      <c r="F81" s="74" t="s">
        <v>171</v>
      </c>
      <c r="G81" s="75">
        <v>13110</v>
      </c>
      <c r="H81" s="50">
        <v>0</v>
      </c>
      <c r="I81" s="76">
        <f t="shared" si="14"/>
        <v>0</v>
      </c>
      <c r="J81" s="87">
        <f t="shared" si="15"/>
        <v>0</v>
      </c>
      <c r="K81" s="138" t="s">
        <v>325</v>
      </c>
      <c r="L81" s="87" t="str">
        <f t="shared" si="16"/>
        <v>SI</v>
      </c>
      <c r="M81" s="139" t="s">
        <v>326</v>
      </c>
      <c r="N81" s="87" t="str">
        <f t="shared" si="17"/>
        <v>NO</v>
      </c>
      <c r="O81" s="51" t="s">
        <v>325</v>
      </c>
      <c r="P81" s="87" t="str">
        <f t="shared" si="18"/>
        <v>SI</v>
      </c>
      <c r="Q81" s="1"/>
      <c r="R81" s="87"/>
      <c r="S81" s="1"/>
      <c r="T81" s="87" t="str">
        <f t="shared" si="19"/>
        <v/>
      </c>
      <c r="U81" s="87" t="str">
        <f t="shared" si="20"/>
        <v/>
      </c>
    </row>
    <row r="82" spans="1:21" x14ac:dyDescent="0.2">
      <c r="A82" s="74" t="s">
        <v>160</v>
      </c>
      <c r="B82" s="74" t="s">
        <v>161</v>
      </c>
      <c r="C82" s="23" t="s">
        <v>162</v>
      </c>
      <c r="D82" s="74" t="s">
        <v>162</v>
      </c>
      <c r="E82" s="75">
        <v>13001</v>
      </c>
      <c r="F82" s="74" t="s">
        <v>172</v>
      </c>
      <c r="G82" s="75">
        <v>13111</v>
      </c>
      <c r="H82" s="50">
        <v>0</v>
      </c>
      <c r="I82" s="76">
        <f t="shared" si="14"/>
        <v>0</v>
      </c>
      <c r="J82" s="87">
        <f t="shared" si="15"/>
        <v>0</v>
      </c>
      <c r="K82" s="138"/>
      <c r="L82" s="87" t="str">
        <f t="shared" si="16"/>
        <v/>
      </c>
      <c r="M82" s="139"/>
      <c r="N82" s="87" t="str">
        <f t="shared" si="17"/>
        <v/>
      </c>
      <c r="O82" s="51" t="s">
        <v>326</v>
      </c>
      <c r="P82" s="87" t="str">
        <f t="shared" si="18"/>
        <v>NO</v>
      </c>
      <c r="Q82" s="1"/>
      <c r="R82" s="87"/>
      <c r="S82" s="1"/>
      <c r="T82" s="87" t="str">
        <f t="shared" si="19"/>
        <v/>
      </c>
      <c r="U82" s="87" t="str">
        <f t="shared" si="20"/>
        <v/>
      </c>
    </row>
    <row r="83" spans="1:21" x14ac:dyDescent="0.2">
      <c r="A83" s="74" t="s">
        <v>160</v>
      </c>
      <c r="B83" s="74" t="s">
        <v>161</v>
      </c>
      <c r="C83" s="23" t="s">
        <v>162</v>
      </c>
      <c r="D83" s="74" t="s">
        <v>162</v>
      </c>
      <c r="E83" s="75">
        <v>13001</v>
      </c>
      <c r="F83" s="74" t="s">
        <v>173</v>
      </c>
      <c r="G83" s="75">
        <v>13112</v>
      </c>
      <c r="H83" s="50">
        <v>0</v>
      </c>
      <c r="I83" s="76">
        <f t="shared" si="14"/>
        <v>0</v>
      </c>
      <c r="J83" s="87">
        <f t="shared" si="15"/>
        <v>0</v>
      </c>
      <c r="K83" s="138" t="s">
        <v>326</v>
      </c>
      <c r="L83" s="87" t="str">
        <f t="shared" si="16"/>
        <v>NO</v>
      </c>
      <c r="M83" s="139" t="s">
        <v>326</v>
      </c>
      <c r="N83" s="87" t="str">
        <f t="shared" si="17"/>
        <v>NO</v>
      </c>
      <c r="O83" s="51" t="s">
        <v>326</v>
      </c>
      <c r="P83" s="87" t="str">
        <f t="shared" si="18"/>
        <v>NO</v>
      </c>
      <c r="Q83" s="1"/>
      <c r="R83" s="87"/>
      <c r="S83" s="1"/>
      <c r="T83" s="87" t="str">
        <f t="shared" si="19"/>
        <v/>
      </c>
      <c r="U83" s="87" t="str">
        <f t="shared" si="20"/>
        <v/>
      </c>
    </row>
    <row r="84" spans="1:21" x14ac:dyDescent="0.2">
      <c r="A84" s="74" t="s">
        <v>160</v>
      </c>
      <c r="B84" s="74" t="s">
        <v>161</v>
      </c>
      <c r="C84" s="23" t="s">
        <v>162</v>
      </c>
      <c r="D84" s="74" t="s">
        <v>162</v>
      </c>
      <c r="E84" s="75">
        <v>13001</v>
      </c>
      <c r="F84" s="74" t="s">
        <v>174</v>
      </c>
      <c r="G84" s="75">
        <v>13113</v>
      </c>
      <c r="H84" s="50">
        <v>0</v>
      </c>
      <c r="I84" s="76">
        <f t="shared" si="14"/>
        <v>0</v>
      </c>
      <c r="J84" s="87">
        <f t="shared" si="15"/>
        <v>0</v>
      </c>
      <c r="K84" s="138"/>
      <c r="L84" s="87" t="str">
        <f t="shared" si="16"/>
        <v/>
      </c>
      <c r="M84" s="139"/>
      <c r="N84" s="87" t="str">
        <f t="shared" si="17"/>
        <v/>
      </c>
      <c r="O84" s="51" t="s">
        <v>326</v>
      </c>
      <c r="P84" s="87" t="str">
        <f t="shared" si="18"/>
        <v>NO</v>
      </c>
      <c r="Q84" s="1"/>
      <c r="R84" s="87"/>
      <c r="S84" s="1"/>
      <c r="T84" s="87" t="str">
        <f t="shared" si="19"/>
        <v/>
      </c>
      <c r="U84" s="87" t="str">
        <f t="shared" si="20"/>
        <v/>
      </c>
    </row>
    <row r="85" spans="1:21" x14ac:dyDescent="0.2">
      <c r="A85" s="74" t="s">
        <v>160</v>
      </c>
      <c r="B85" s="74" t="s">
        <v>161</v>
      </c>
      <c r="C85" s="23" t="s">
        <v>162</v>
      </c>
      <c r="D85" s="74" t="s">
        <v>162</v>
      </c>
      <c r="E85" s="75">
        <v>13001</v>
      </c>
      <c r="F85" s="74" t="s">
        <v>175</v>
      </c>
      <c r="G85" s="75">
        <v>13114</v>
      </c>
      <c r="H85" s="50">
        <v>0</v>
      </c>
      <c r="I85" s="76">
        <f t="shared" si="14"/>
        <v>0</v>
      </c>
      <c r="J85" s="87">
        <f t="shared" si="15"/>
        <v>0</v>
      </c>
      <c r="K85" s="138"/>
      <c r="L85" s="87" t="str">
        <f t="shared" si="16"/>
        <v/>
      </c>
      <c r="M85" s="139"/>
      <c r="N85" s="87" t="str">
        <f t="shared" si="17"/>
        <v/>
      </c>
      <c r="O85" s="51" t="s">
        <v>325</v>
      </c>
      <c r="P85" s="87" t="str">
        <f t="shared" si="18"/>
        <v>SI</v>
      </c>
      <c r="Q85" s="2">
        <v>0</v>
      </c>
      <c r="R85" s="87"/>
      <c r="S85" s="2">
        <v>50</v>
      </c>
      <c r="T85" s="87">
        <f t="shared" si="19"/>
        <v>50</v>
      </c>
      <c r="U85" s="87">
        <f t="shared" si="20"/>
        <v>0.94</v>
      </c>
    </row>
    <row r="86" spans="1:21" x14ac:dyDescent="0.2">
      <c r="A86" s="74" t="s">
        <v>160</v>
      </c>
      <c r="B86" s="74" t="s">
        <v>161</v>
      </c>
      <c r="C86" s="23" t="s">
        <v>162</v>
      </c>
      <c r="D86" s="74" t="s">
        <v>162</v>
      </c>
      <c r="E86" s="75">
        <v>13001</v>
      </c>
      <c r="F86" s="74" t="s">
        <v>176</v>
      </c>
      <c r="G86" s="75">
        <v>13115</v>
      </c>
      <c r="H86" s="50">
        <v>0</v>
      </c>
      <c r="I86" s="76">
        <f t="shared" si="14"/>
        <v>0</v>
      </c>
      <c r="J86" s="87">
        <f t="shared" si="15"/>
        <v>0</v>
      </c>
      <c r="K86" s="138"/>
      <c r="L86" s="87" t="str">
        <f t="shared" si="16"/>
        <v/>
      </c>
      <c r="M86" s="139"/>
      <c r="N86" s="87" t="str">
        <f t="shared" si="17"/>
        <v/>
      </c>
      <c r="O86" s="51" t="s">
        <v>326</v>
      </c>
      <c r="P86" s="87" t="str">
        <f t="shared" si="18"/>
        <v>NO</v>
      </c>
      <c r="Q86" s="1"/>
      <c r="R86" s="87"/>
      <c r="S86" s="1"/>
      <c r="T86" s="87" t="str">
        <f t="shared" si="19"/>
        <v/>
      </c>
      <c r="U86" s="87" t="str">
        <f t="shared" si="20"/>
        <v/>
      </c>
    </row>
    <row r="87" spans="1:21" x14ac:dyDescent="0.2">
      <c r="A87" s="74" t="s">
        <v>160</v>
      </c>
      <c r="B87" s="74" t="s">
        <v>161</v>
      </c>
      <c r="C87" s="23" t="s">
        <v>162</v>
      </c>
      <c r="D87" s="74" t="s">
        <v>162</v>
      </c>
      <c r="E87" s="75">
        <v>13001</v>
      </c>
      <c r="F87" s="74" t="s">
        <v>177</v>
      </c>
      <c r="G87" s="75">
        <v>13116</v>
      </c>
      <c r="H87" s="50">
        <v>0</v>
      </c>
      <c r="I87" s="76">
        <f t="shared" si="14"/>
        <v>0</v>
      </c>
      <c r="J87" s="87">
        <f t="shared" si="15"/>
        <v>0</v>
      </c>
      <c r="K87" s="138" t="s">
        <v>325</v>
      </c>
      <c r="L87" s="87" t="str">
        <f t="shared" si="16"/>
        <v>SI</v>
      </c>
      <c r="M87" s="139" t="s">
        <v>326</v>
      </c>
      <c r="N87" s="87" t="str">
        <f t="shared" si="17"/>
        <v>NO</v>
      </c>
      <c r="O87" s="51" t="s">
        <v>326</v>
      </c>
      <c r="P87" s="87" t="str">
        <f t="shared" si="18"/>
        <v>NO</v>
      </c>
      <c r="Q87" s="2">
        <v>0</v>
      </c>
      <c r="R87" s="87"/>
      <c r="S87" s="2">
        <v>0</v>
      </c>
      <c r="T87" s="87">
        <f t="shared" si="19"/>
        <v>0</v>
      </c>
      <c r="U87" s="87">
        <f t="shared" si="20"/>
        <v>0.02</v>
      </c>
    </row>
    <row r="88" spans="1:21" x14ac:dyDescent="0.2">
      <c r="A88" s="74" t="s">
        <v>160</v>
      </c>
      <c r="B88" s="74" t="s">
        <v>161</v>
      </c>
      <c r="C88" s="23" t="s">
        <v>162</v>
      </c>
      <c r="D88" s="74" t="s">
        <v>162</v>
      </c>
      <c r="E88" s="75">
        <v>13001</v>
      </c>
      <c r="F88" s="74" t="s">
        <v>178</v>
      </c>
      <c r="G88" s="75">
        <v>13117</v>
      </c>
      <c r="H88" s="50">
        <v>0</v>
      </c>
      <c r="I88" s="76">
        <f t="shared" si="14"/>
        <v>0</v>
      </c>
      <c r="J88" s="87">
        <f t="shared" si="15"/>
        <v>0</v>
      </c>
      <c r="K88" s="138"/>
      <c r="L88" s="87" t="str">
        <f t="shared" si="16"/>
        <v/>
      </c>
      <c r="M88" s="139"/>
      <c r="N88" s="87" t="str">
        <f t="shared" si="17"/>
        <v/>
      </c>
      <c r="O88" s="51" t="s">
        <v>326</v>
      </c>
      <c r="P88" s="87" t="str">
        <f t="shared" si="18"/>
        <v>NO</v>
      </c>
      <c r="Q88" s="1"/>
      <c r="R88" s="87"/>
      <c r="S88" s="1"/>
      <c r="T88" s="87" t="str">
        <f t="shared" si="19"/>
        <v/>
      </c>
      <c r="U88" s="87" t="str">
        <f t="shared" si="20"/>
        <v/>
      </c>
    </row>
    <row r="89" spans="1:21" x14ac:dyDescent="0.2">
      <c r="A89" s="74" t="s">
        <v>160</v>
      </c>
      <c r="B89" s="74" t="s">
        <v>161</v>
      </c>
      <c r="C89" s="23" t="s">
        <v>162</v>
      </c>
      <c r="D89" s="74" t="s">
        <v>162</v>
      </c>
      <c r="E89" s="75">
        <v>13001</v>
      </c>
      <c r="F89" s="74" t="s">
        <v>179</v>
      </c>
      <c r="G89" s="75">
        <v>13118</v>
      </c>
      <c r="H89" s="50">
        <v>0</v>
      </c>
      <c r="I89" s="76">
        <f t="shared" si="14"/>
        <v>0</v>
      </c>
      <c r="J89" s="87">
        <f t="shared" si="15"/>
        <v>0</v>
      </c>
      <c r="K89" s="138"/>
      <c r="L89" s="87" t="str">
        <f t="shared" si="16"/>
        <v/>
      </c>
      <c r="M89" s="139"/>
      <c r="N89" s="87" t="str">
        <f t="shared" si="17"/>
        <v/>
      </c>
      <c r="O89" s="51" t="s">
        <v>326</v>
      </c>
      <c r="P89" s="87" t="str">
        <f t="shared" si="18"/>
        <v>NO</v>
      </c>
      <c r="Q89" s="1"/>
      <c r="R89" s="87"/>
      <c r="S89" s="1"/>
      <c r="T89" s="87" t="str">
        <f t="shared" si="19"/>
        <v/>
      </c>
      <c r="U89" s="87" t="str">
        <f t="shared" si="20"/>
        <v/>
      </c>
    </row>
    <row r="90" spans="1:21" x14ac:dyDescent="0.2">
      <c r="A90" s="74" t="s">
        <v>160</v>
      </c>
      <c r="B90" s="74" t="s">
        <v>161</v>
      </c>
      <c r="C90" s="23" t="s">
        <v>162</v>
      </c>
      <c r="D90" s="74" t="s">
        <v>162</v>
      </c>
      <c r="E90" s="75">
        <v>13001</v>
      </c>
      <c r="F90" s="74" t="s">
        <v>180</v>
      </c>
      <c r="G90" s="75">
        <v>13119</v>
      </c>
      <c r="H90" s="50">
        <v>0</v>
      </c>
      <c r="I90" s="76">
        <f t="shared" si="14"/>
        <v>0</v>
      </c>
      <c r="J90" s="87">
        <f t="shared" si="15"/>
        <v>0</v>
      </c>
      <c r="K90" s="138"/>
      <c r="L90" s="87" t="str">
        <f t="shared" si="16"/>
        <v/>
      </c>
      <c r="M90" s="139"/>
      <c r="N90" s="87" t="str">
        <f t="shared" si="17"/>
        <v/>
      </c>
      <c r="O90" s="51" t="s">
        <v>325</v>
      </c>
      <c r="P90" s="87" t="str">
        <f t="shared" si="18"/>
        <v>SI</v>
      </c>
      <c r="Q90" s="1"/>
      <c r="R90" s="87"/>
      <c r="S90" s="1"/>
      <c r="T90" s="87" t="str">
        <f t="shared" si="19"/>
        <v/>
      </c>
      <c r="U90" s="87" t="str">
        <f t="shared" si="20"/>
        <v/>
      </c>
    </row>
    <row r="91" spans="1:21" x14ac:dyDescent="0.2">
      <c r="A91" s="74" t="s">
        <v>160</v>
      </c>
      <c r="B91" s="74" t="s">
        <v>161</v>
      </c>
      <c r="C91" s="23" t="s">
        <v>162</v>
      </c>
      <c r="D91" s="74" t="s">
        <v>162</v>
      </c>
      <c r="E91" s="75">
        <v>13001</v>
      </c>
      <c r="F91" s="74" t="s">
        <v>181</v>
      </c>
      <c r="G91" s="75">
        <v>13120</v>
      </c>
      <c r="H91" s="50">
        <v>0</v>
      </c>
      <c r="I91" s="76">
        <f t="shared" si="14"/>
        <v>0</v>
      </c>
      <c r="J91" s="87">
        <f t="shared" si="15"/>
        <v>0</v>
      </c>
      <c r="K91" s="138" t="s">
        <v>326</v>
      </c>
      <c r="L91" s="87" t="str">
        <f t="shared" si="16"/>
        <v>NO</v>
      </c>
      <c r="M91" s="139" t="s">
        <v>326</v>
      </c>
      <c r="N91" s="87" t="str">
        <f t="shared" si="17"/>
        <v>NO</v>
      </c>
      <c r="O91" s="51" t="s">
        <v>325</v>
      </c>
      <c r="P91" s="87" t="str">
        <f t="shared" si="18"/>
        <v>SI</v>
      </c>
      <c r="Q91" s="2">
        <v>0</v>
      </c>
      <c r="R91" s="87"/>
      <c r="S91" s="2">
        <v>0</v>
      </c>
      <c r="T91" s="87">
        <f t="shared" si="19"/>
        <v>0</v>
      </c>
      <c r="U91" s="87">
        <f t="shared" si="20"/>
        <v>0.02</v>
      </c>
    </row>
    <row r="92" spans="1:21" x14ac:dyDescent="0.2">
      <c r="A92" s="74" t="s">
        <v>160</v>
      </c>
      <c r="B92" s="74" t="s">
        <v>161</v>
      </c>
      <c r="C92" s="23" t="s">
        <v>162</v>
      </c>
      <c r="D92" s="74" t="s">
        <v>162</v>
      </c>
      <c r="E92" s="75">
        <v>13001</v>
      </c>
      <c r="F92" s="74" t="s">
        <v>182</v>
      </c>
      <c r="G92" s="75">
        <v>13121</v>
      </c>
      <c r="H92" s="50">
        <v>0.28035159126081072</v>
      </c>
      <c r="I92" s="76">
        <f t="shared" si="14"/>
        <v>0.88656528207084495</v>
      </c>
      <c r="J92" s="87">
        <f t="shared" si="15"/>
        <v>0.76</v>
      </c>
      <c r="K92" s="138" t="s">
        <v>325</v>
      </c>
      <c r="L92" s="87" t="str">
        <f t="shared" si="16"/>
        <v>SI</v>
      </c>
      <c r="M92" s="139" t="s">
        <v>326</v>
      </c>
      <c r="N92" s="87" t="str">
        <f t="shared" si="17"/>
        <v>NO</v>
      </c>
      <c r="O92" s="51" t="s">
        <v>326</v>
      </c>
      <c r="P92" s="87" t="str">
        <f t="shared" si="18"/>
        <v>NO</v>
      </c>
      <c r="Q92" s="2">
        <v>0</v>
      </c>
      <c r="R92" s="87"/>
      <c r="S92" s="2">
        <v>0</v>
      </c>
      <c r="T92" s="87">
        <f t="shared" si="19"/>
        <v>0</v>
      </c>
      <c r="U92" s="87">
        <f t="shared" si="20"/>
        <v>0.02</v>
      </c>
    </row>
    <row r="93" spans="1:21" x14ac:dyDescent="0.2">
      <c r="A93" s="74" t="s">
        <v>160</v>
      </c>
      <c r="B93" s="74" t="s">
        <v>161</v>
      </c>
      <c r="C93" s="23" t="s">
        <v>162</v>
      </c>
      <c r="D93" s="74" t="s">
        <v>162</v>
      </c>
      <c r="E93" s="75">
        <v>13001</v>
      </c>
      <c r="F93" s="74" t="s">
        <v>183</v>
      </c>
      <c r="G93" s="75">
        <v>13122</v>
      </c>
      <c r="H93" s="50">
        <v>0</v>
      </c>
      <c r="I93" s="76">
        <f t="shared" si="14"/>
        <v>0</v>
      </c>
      <c r="J93" s="87">
        <f t="shared" si="15"/>
        <v>0</v>
      </c>
      <c r="K93" s="138" t="s">
        <v>325</v>
      </c>
      <c r="L93" s="87" t="str">
        <f t="shared" si="16"/>
        <v>SI</v>
      </c>
      <c r="M93" s="139" t="s">
        <v>326</v>
      </c>
      <c r="N93" s="87" t="str">
        <f t="shared" si="17"/>
        <v>NO</v>
      </c>
      <c r="O93" s="51" t="s">
        <v>326</v>
      </c>
      <c r="P93" s="87" t="str">
        <f t="shared" si="18"/>
        <v>NO</v>
      </c>
      <c r="Q93" s="2">
        <v>0</v>
      </c>
      <c r="R93" s="87"/>
      <c r="S93" s="2">
        <v>0</v>
      </c>
      <c r="T93" s="87">
        <f t="shared" si="19"/>
        <v>0</v>
      </c>
      <c r="U93" s="87">
        <f t="shared" si="20"/>
        <v>0.02</v>
      </c>
    </row>
    <row r="94" spans="1:21" x14ac:dyDescent="0.2">
      <c r="A94" s="74" t="s">
        <v>160</v>
      </c>
      <c r="B94" s="74" t="s">
        <v>161</v>
      </c>
      <c r="C94" s="23" t="s">
        <v>162</v>
      </c>
      <c r="D94" s="74" t="s">
        <v>162</v>
      </c>
      <c r="E94" s="75">
        <v>13001</v>
      </c>
      <c r="F94" s="74" t="s">
        <v>184</v>
      </c>
      <c r="G94" s="75">
        <v>13123</v>
      </c>
      <c r="H94" s="50">
        <v>0</v>
      </c>
      <c r="I94" s="76">
        <f t="shared" si="14"/>
        <v>0</v>
      </c>
      <c r="J94" s="87">
        <f t="shared" si="15"/>
        <v>0</v>
      </c>
      <c r="K94" s="138"/>
      <c r="L94" s="87" t="str">
        <f t="shared" si="16"/>
        <v/>
      </c>
      <c r="M94" s="139"/>
      <c r="N94" s="87" t="str">
        <f t="shared" si="17"/>
        <v/>
      </c>
      <c r="O94" s="51" t="s">
        <v>325</v>
      </c>
      <c r="P94" s="87" t="str">
        <f t="shared" si="18"/>
        <v>SI</v>
      </c>
      <c r="Q94" s="2">
        <v>0</v>
      </c>
      <c r="R94" s="87"/>
      <c r="S94" s="2">
        <v>20</v>
      </c>
      <c r="T94" s="87">
        <f t="shared" si="19"/>
        <v>20</v>
      </c>
      <c r="U94" s="87">
        <f t="shared" si="20"/>
        <v>0.91</v>
      </c>
    </row>
    <row r="95" spans="1:21" x14ac:dyDescent="0.2">
      <c r="A95" s="74" t="s">
        <v>160</v>
      </c>
      <c r="B95" s="74" t="s">
        <v>161</v>
      </c>
      <c r="C95" s="23" t="s">
        <v>162</v>
      </c>
      <c r="D95" s="74" t="s">
        <v>162</v>
      </c>
      <c r="E95" s="75">
        <v>13001</v>
      </c>
      <c r="F95" s="74" t="s">
        <v>185</v>
      </c>
      <c r="G95" s="75">
        <v>13124</v>
      </c>
      <c r="H95" s="50">
        <v>0</v>
      </c>
      <c r="I95" s="76">
        <f t="shared" si="14"/>
        <v>0</v>
      </c>
      <c r="J95" s="87">
        <f t="shared" si="15"/>
        <v>0</v>
      </c>
      <c r="K95" s="138"/>
      <c r="L95" s="87" t="str">
        <f t="shared" si="16"/>
        <v/>
      </c>
      <c r="M95" s="139"/>
      <c r="N95" s="87" t="str">
        <f t="shared" si="17"/>
        <v/>
      </c>
      <c r="O95" s="51" t="s">
        <v>326</v>
      </c>
      <c r="P95" s="87" t="str">
        <f t="shared" si="18"/>
        <v>NO</v>
      </c>
      <c r="Q95" s="1"/>
      <c r="R95" s="87"/>
      <c r="S95" s="1"/>
      <c r="T95" s="87" t="str">
        <f t="shared" si="19"/>
        <v/>
      </c>
      <c r="U95" s="87" t="str">
        <f t="shared" si="20"/>
        <v/>
      </c>
    </row>
    <row r="96" spans="1:21" x14ac:dyDescent="0.2">
      <c r="A96" s="74" t="s">
        <v>160</v>
      </c>
      <c r="B96" s="74" t="s">
        <v>161</v>
      </c>
      <c r="C96" s="23" t="s">
        <v>162</v>
      </c>
      <c r="D96" s="74" t="s">
        <v>162</v>
      </c>
      <c r="E96" s="75">
        <v>13001</v>
      </c>
      <c r="F96" s="74" t="s">
        <v>186</v>
      </c>
      <c r="G96" s="75">
        <v>13125</v>
      </c>
      <c r="H96" s="50">
        <v>0</v>
      </c>
      <c r="I96" s="76">
        <f t="shared" si="14"/>
        <v>0</v>
      </c>
      <c r="J96" s="87">
        <f t="shared" si="15"/>
        <v>0</v>
      </c>
      <c r="K96" s="138" t="s">
        <v>325</v>
      </c>
      <c r="L96" s="87" t="str">
        <f t="shared" si="16"/>
        <v>SI</v>
      </c>
      <c r="M96" s="139" t="s">
        <v>326</v>
      </c>
      <c r="N96" s="87" t="str">
        <f t="shared" si="17"/>
        <v>NO</v>
      </c>
      <c r="O96" s="51" t="s">
        <v>326</v>
      </c>
      <c r="P96" s="87" t="str">
        <f t="shared" si="18"/>
        <v>NO</v>
      </c>
      <c r="Q96" s="1"/>
      <c r="R96" s="87"/>
      <c r="S96" s="1"/>
      <c r="T96" s="87" t="str">
        <f t="shared" si="19"/>
        <v/>
      </c>
      <c r="U96" s="87" t="str">
        <f t="shared" si="20"/>
        <v/>
      </c>
    </row>
    <row r="97" spans="1:21" x14ac:dyDescent="0.2">
      <c r="A97" s="74" t="s">
        <v>160</v>
      </c>
      <c r="B97" s="74" t="s">
        <v>161</v>
      </c>
      <c r="C97" s="23" t="s">
        <v>162</v>
      </c>
      <c r="D97" s="74" t="s">
        <v>162</v>
      </c>
      <c r="E97" s="75">
        <v>13001</v>
      </c>
      <c r="F97" s="74" t="s">
        <v>187</v>
      </c>
      <c r="G97" s="75">
        <v>13126</v>
      </c>
      <c r="H97" s="50">
        <v>0</v>
      </c>
      <c r="I97" s="76">
        <f t="shared" si="14"/>
        <v>0</v>
      </c>
      <c r="J97" s="87">
        <f t="shared" si="15"/>
        <v>0</v>
      </c>
      <c r="K97" s="138"/>
      <c r="L97" s="87" t="str">
        <f t="shared" si="16"/>
        <v/>
      </c>
      <c r="M97" s="139"/>
      <c r="N97" s="87" t="str">
        <f t="shared" si="17"/>
        <v/>
      </c>
      <c r="O97" s="51" t="s">
        <v>326</v>
      </c>
      <c r="P97" s="87" t="str">
        <f t="shared" si="18"/>
        <v>NO</v>
      </c>
      <c r="Q97" s="1"/>
      <c r="R97" s="87"/>
      <c r="S97" s="1"/>
      <c r="T97" s="87" t="str">
        <f t="shared" si="19"/>
        <v/>
      </c>
      <c r="U97" s="87" t="str">
        <f t="shared" si="20"/>
        <v/>
      </c>
    </row>
    <row r="98" spans="1:21" x14ac:dyDescent="0.2">
      <c r="A98" s="74" t="s">
        <v>160</v>
      </c>
      <c r="B98" s="74" t="s">
        <v>161</v>
      </c>
      <c r="C98" s="23" t="s">
        <v>162</v>
      </c>
      <c r="D98" s="74" t="s">
        <v>162</v>
      </c>
      <c r="E98" s="75">
        <v>13001</v>
      </c>
      <c r="F98" s="74" t="s">
        <v>188</v>
      </c>
      <c r="G98" s="75">
        <v>13127</v>
      </c>
      <c r="H98" s="50">
        <v>2.7117449782393193</v>
      </c>
      <c r="I98" s="76">
        <f t="shared" si="14"/>
        <v>8.5754425031972517</v>
      </c>
      <c r="J98" s="87">
        <f t="shared" si="15"/>
        <v>0.84</v>
      </c>
      <c r="K98" s="138"/>
      <c r="L98" s="87" t="str">
        <f t="shared" si="16"/>
        <v/>
      </c>
      <c r="M98" s="139"/>
      <c r="N98" s="87" t="str">
        <f t="shared" si="17"/>
        <v/>
      </c>
      <c r="O98" s="51" t="s">
        <v>325</v>
      </c>
      <c r="P98" s="87" t="str">
        <f t="shared" si="18"/>
        <v>SI</v>
      </c>
      <c r="Q98" s="2">
        <v>0</v>
      </c>
      <c r="R98" s="87"/>
      <c r="S98" s="2">
        <v>0</v>
      </c>
      <c r="T98" s="87">
        <f t="shared" si="19"/>
        <v>0</v>
      </c>
      <c r="U98" s="87">
        <f t="shared" si="20"/>
        <v>0.02</v>
      </c>
    </row>
    <row r="99" spans="1:21" x14ac:dyDescent="0.2">
      <c r="A99" s="74" t="s">
        <v>160</v>
      </c>
      <c r="B99" s="74" t="s">
        <v>161</v>
      </c>
      <c r="C99" s="23" t="s">
        <v>162</v>
      </c>
      <c r="D99" s="74" t="s">
        <v>162</v>
      </c>
      <c r="E99" s="75">
        <v>13001</v>
      </c>
      <c r="F99" s="74" t="s">
        <v>189</v>
      </c>
      <c r="G99" s="75">
        <v>13128</v>
      </c>
      <c r="H99" s="50">
        <v>6.914916186245633</v>
      </c>
      <c r="I99" s="76">
        <f t="shared" si="14"/>
        <v>21.867272418838859</v>
      </c>
      <c r="J99" s="87">
        <f t="shared" si="15"/>
        <v>0.91</v>
      </c>
      <c r="K99" s="138"/>
      <c r="L99" s="87" t="str">
        <f t="shared" si="16"/>
        <v/>
      </c>
      <c r="M99" s="139"/>
      <c r="N99" s="87" t="str">
        <f t="shared" si="17"/>
        <v/>
      </c>
      <c r="O99" s="51" t="s">
        <v>326</v>
      </c>
      <c r="P99" s="87" t="str">
        <f t="shared" si="18"/>
        <v>NO</v>
      </c>
      <c r="Q99" s="1"/>
      <c r="R99" s="87"/>
      <c r="S99" s="1"/>
      <c r="T99" s="87" t="str">
        <f t="shared" si="19"/>
        <v/>
      </c>
      <c r="U99" s="87" t="str">
        <f t="shared" si="20"/>
        <v/>
      </c>
    </row>
    <row r="100" spans="1:21" x14ac:dyDescent="0.2">
      <c r="A100" s="74" t="s">
        <v>160</v>
      </c>
      <c r="B100" s="74" t="s">
        <v>161</v>
      </c>
      <c r="C100" s="23" t="s">
        <v>162</v>
      </c>
      <c r="D100" s="74" t="s">
        <v>162</v>
      </c>
      <c r="E100" s="75">
        <v>13001</v>
      </c>
      <c r="F100" s="74" t="s">
        <v>190</v>
      </c>
      <c r="G100" s="75">
        <v>13129</v>
      </c>
      <c r="H100" s="50">
        <v>0</v>
      </c>
      <c r="I100" s="76">
        <f t="shared" si="14"/>
        <v>0</v>
      </c>
      <c r="J100" s="87">
        <f t="shared" si="15"/>
        <v>0</v>
      </c>
      <c r="K100" s="138" t="s">
        <v>326</v>
      </c>
      <c r="L100" s="87" t="str">
        <f t="shared" si="16"/>
        <v>NO</v>
      </c>
      <c r="M100" s="139" t="s">
        <v>326</v>
      </c>
      <c r="N100" s="87" t="str">
        <f t="shared" si="17"/>
        <v>NO</v>
      </c>
      <c r="O100" s="51" t="s">
        <v>326</v>
      </c>
      <c r="P100" s="87" t="str">
        <f t="shared" si="18"/>
        <v>NO</v>
      </c>
      <c r="Q100" s="1"/>
      <c r="R100" s="87"/>
      <c r="S100" s="1"/>
      <c r="T100" s="87" t="str">
        <f t="shared" si="19"/>
        <v/>
      </c>
      <c r="U100" s="87" t="str">
        <f t="shared" si="20"/>
        <v/>
      </c>
    </row>
    <row r="101" spans="1:21" x14ac:dyDescent="0.2">
      <c r="A101" s="74" t="s">
        <v>160</v>
      </c>
      <c r="B101" s="74" t="s">
        <v>161</v>
      </c>
      <c r="C101" s="23" t="s">
        <v>162</v>
      </c>
      <c r="D101" s="74" t="s">
        <v>162</v>
      </c>
      <c r="E101" s="75">
        <v>13001</v>
      </c>
      <c r="F101" s="74" t="s">
        <v>191</v>
      </c>
      <c r="G101" s="75">
        <v>13130</v>
      </c>
      <c r="H101" s="50">
        <v>0</v>
      </c>
      <c r="I101" s="76">
        <f t="shared" si="14"/>
        <v>0</v>
      </c>
      <c r="J101" s="87">
        <f t="shared" si="15"/>
        <v>0</v>
      </c>
      <c r="K101" s="138"/>
      <c r="L101" s="87" t="str">
        <f t="shared" si="16"/>
        <v/>
      </c>
      <c r="M101" s="139"/>
      <c r="N101" s="87" t="str">
        <f t="shared" si="17"/>
        <v/>
      </c>
      <c r="O101" s="51" t="s">
        <v>325</v>
      </c>
      <c r="P101" s="87" t="str">
        <f t="shared" si="18"/>
        <v>SI</v>
      </c>
      <c r="Q101" s="1"/>
      <c r="R101" s="87"/>
      <c r="S101" s="1"/>
      <c r="T101" s="87" t="str">
        <f t="shared" si="19"/>
        <v/>
      </c>
      <c r="U101" s="87" t="str">
        <f t="shared" si="20"/>
        <v/>
      </c>
    </row>
    <row r="102" spans="1:21" x14ac:dyDescent="0.2">
      <c r="A102" s="74" t="s">
        <v>160</v>
      </c>
      <c r="B102" s="74" t="s">
        <v>161</v>
      </c>
      <c r="C102" s="23" t="s">
        <v>162</v>
      </c>
      <c r="D102" s="74" t="s">
        <v>162</v>
      </c>
      <c r="E102" s="75">
        <v>13001</v>
      </c>
      <c r="F102" s="74" t="s">
        <v>192</v>
      </c>
      <c r="G102" s="75">
        <v>13131</v>
      </c>
      <c r="H102" s="50">
        <v>0</v>
      </c>
      <c r="I102" s="76">
        <f t="shared" si="14"/>
        <v>0</v>
      </c>
      <c r="J102" s="87">
        <f t="shared" si="15"/>
        <v>0</v>
      </c>
      <c r="K102" s="138"/>
      <c r="L102" s="87" t="str">
        <f t="shared" si="16"/>
        <v/>
      </c>
      <c r="M102" s="139"/>
      <c r="N102" s="87" t="str">
        <f t="shared" si="17"/>
        <v/>
      </c>
      <c r="O102" s="51" t="s">
        <v>326</v>
      </c>
      <c r="P102" s="87" t="str">
        <f t="shared" si="18"/>
        <v>NO</v>
      </c>
      <c r="Q102" s="1"/>
      <c r="R102" s="87"/>
      <c r="S102" s="1"/>
      <c r="T102" s="87" t="str">
        <f t="shared" si="19"/>
        <v/>
      </c>
      <c r="U102" s="87" t="str">
        <f t="shared" si="20"/>
        <v/>
      </c>
    </row>
    <row r="103" spans="1:21" x14ac:dyDescent="0.2">
      <c r="A103" s="74" t="s">
        <v>160</v>
      </c>
      <c r="B103" s="74" t="s">
        <v>161</v>
      </c>
      <c r="C103" s="23" t="s">
        <v>162</v>
      </c>
      <c r="D103" s="74" t="s">
        <v>162</v>
      </c>
      <c r="E103" s="75">
        <v>13001</v>
      </c>
      <c r="F103" s="74" t="s">
        <v>193</v>
      </c>
      <c r="G103" s="75">
        <v>13132</v>
      </c>
      <c r="H103" s="50">
        <v>0</v>
      </c>
      <c r="I103" s="76">
        <f t="shared" si="14"/>
        <v>0</v>
      </c>
      <c r="J103" s="87">
        <f t="shared" si="15"/>
        <v>0</v>
      </c>
      <c r="K103" s="138" t="s">
        <v>326</v>
      </c>
      <c r="L103" s="87" t="str">
        <f t="shared" si="16"/>
        <v>NO</v>
      </c>
      <c r="M103" s="139" t="s">
        <v>326</v>
      </c>
      <c r="N103" s="87" t="str">
        <f t="shared" si="17"/>
        <v>NO</v>
      </c>
      <c r="O103" s="51" t="s">
        <v>326</v>
      </c>
      <c r="P103" s="87" t="str">
        <f t="shared" si="18"/>
        <v>NO</v>
      </c>
      <c r="Q103" s="1"/>
      <c r="R103" s="87"/>
      <c r="S103" s="1"/>
      <c r="T103" s="87" t="str">
        <f t="shared" si="19"/>
        <v/>
      </c>
      <c r="U103" s="87" t="str">
        <f t="shared" si="20"/>
        <v/>
      </c>
    </row>
    <row r="104" spans="1:21" x14ac:dyDescent="0.2">
      <c r="A104" s="74" t="s">
        <v>160</v>
      </c>
      <c r="B104" s="74" t="s">
        <v>194</v>
      </c>
      <c r="C104" s="23" t="s">
        <v>162</v>
      </c>
      <c r="D104" s="74" t="s">
        <v>162</v>
      </c>
      <c r="E104" s="75">
        <v>13001</v>
      </c>
      <c r="F104" s="74" t="s">
        <v>195</v>
      </c>
      <c r="G104" s="75">
        <v>13201</v>
      </c>
      <c r="H104" s="50">
        <v>0</v>
      </c>
      <c r="I104" s="76">
        <f t="shared" ref="I104:I124" si="21">+IF(H104&lt;&gt;"",(H104-H$126)*100/(H$127-H$126),"")</f>
        <v>0</v>
      </c>
      <c r="J104" s="87">
        <f t="shared" ref="J104:J124" si="22">+IF(H104&lt;&gt;"",_xlfn.PERCENTRANK.EXC(H$8:H$124,H104,2),"")</f>
        <v>0</v>
      </c>
      <c r="K104" s="138"/>
      <c r="L104" s="87" t="str">
        <f t="shared" ref="L104:L124" si="23">+IF(K104="NO","NO",IF(K104="SI","SI",""))</f>
        <v/>
      </c>
      <c r="M104" s="139"/>
      <c r="N104" s="87" t="str">
        <f t="shared" ref="N104:N124" si="24">+IF(M104="NO","NO",IF(M104="SI","SI",""))</f>
        <v/>
      </c>
      <c r="O104" s="51" t="s">
        <v>326</v>
      </c>
      <c r="P104" s="87" t="str">
        <f t="shared" ref="P104:P124" si="25">+IF(O104="NO","NO",IF(O104="SI","SI",""))</f>
        <v>NO</v>
      </c>
      <c r="Q104" s="1"/>
      <c r="R104" s="87"/>
      <c r="S104" s="1"/>
      <c r="T104" s="87" t="str">
        <f t="shared" ref="T104:T124" si="26">+IF(S104&lt;&gt;"",(S104-S$126)*100/(S$127-S$126),"")</f>
        <v/>
      </c>
      <c r="U104" s="87" t="str">
        <f t="shared" ref="U104:U124" si="27">+IF(S104&lt;&gt;"",_xlfn.PERCENTRANK.EXC(S$8:S$124,S104,2),"")</f>
        <v/>
      </c>
    </row>
    <row r="105" spans="1:21" x14ac:dyDescent="0.2">
      <c r="A105" s="74" t="s">
        <v>160</v>
      </c>
      <c r="B105" s="74" t="s">
        <v>194</v>
      </c>
      <c r="C105" s="23" t="s">
        <v>162</v>
      </c>
      <c r="D105" s="74" t="s">
        <v>162</v>
      </c>
      <c r="E105" s="75">
        <v>13001</v>
      </c>
      <c r="F105" s="74" t="s">
        <v>196</v>
      </c>
      <c r="G105" s="75">
        <v>13202</v>
      </c>
      <c r="H105" s="50">
        <v>0</v>
      </c>
      <c r="I105" s="76">
        <f t="shared" si="21"/>
        <v>0</v>
      </c>
      <c r="J105" s="87">
        <f t="shared" si="22"/>
        <v>0</v>
      </c>
      <c r="K105" s="138" t="s">
        <v>325</v>
      </c>
      <c r="L105" s="87" t="str">
        <f t="shared" si="23"/>
        <v>SI</v>
      </c>
      <c r="M105" s="139" t="s">
        <v>325</v>
      </c>
      <c r="N105" s="87" t="str">
        <f t="shared" si="24"/>
        <v>SI</v>
      </c>
      <c r="O105" s="51" t="s">
        <v>326</v>
      </c>
      <c r="P105" s="87" t="str">
        <f t="shared" si="25"/>
        <v>NO</v>
      </c>
      <c r="Q105" s="1"/>
      <c r="R105" s="87"/>
      <c r="S105" s="1"/>
      <c r="T105" s="87" t="str">
        <f t="shared" si="26"/>
        <v/>
      </c>
      <c r="U105" s="87" t="str">
        <f t="shared" si="27"/>
        <v/>
      </c>
    </row>
    <row r="106" spans="1:21" x14ac:dyDescent="0.2">
      <c r="A106" s="74" t="s">
        <v>160</v>
      </c>
      <c r="B106" s="74" t="s">
        <v>194</v>
      </c>
      <c r="C106" s="23" t="s">
        <v>162</v>
      </c>
      <c r="D106" s="74" t="s">
        <v>162</v>
      </c>
      <c r="E106" s="75">
        <v>13001</v>
      </c>
      <c r="F106" s="74" t="s">
        <v>197</v>
      </c>
      <c r="G106" s="75">
        <v>13203</v>
      </c>
      <c r="H106" s="50">
        <v>0</v>
      </c>
      <c r="I106" s="76">
        <f t="shared" si="21"/>
        <v>0</v>
      </c>
      <c r="J106" s="87">
        <f t="shared" si="22"/>
        <v>0</v>
      </c>
      <c r="K106" s="138"/>
      <c r="L106" s="87" t="str">
        <f t="shared" si="23"/>
        <v/>
      </c>
      <c r="M106" s="139"/>
      <c r="N106" s="87" t="str">
        <f t="shared" si="24"/>
        <v/>
      </c>
      <c r="O106" s="51" t="s">
        <v>326</v>
      </c>
      <c r="P106" s="87" t="str">
        <f t="shared" si="25"/>
        <v>NO</v>
      </c>
      <c r="Q106" s="2">
        <v>0</v>
      </c>
      <c r="R106" s="87"/>
      <c r="S106" s="2">
        <v>0</v>
      </c>
      <c r="T106" s="87">
        <f t="shared" si="26"/>
        <v>0</v>
      </c>
      <c r="U106" s="87">
        <f t="shared" si="27"/>
        <v>0.02</v>
      </c>
    </row>
    <row r="107" spans="1:21" x14ac:dyDescent="0.2">
      <c r="A107" s="74" t="s">
        <v>160</v>
      </c>
      <c r="B107" s="74" t="s">
        <v>198</v>
      </c>
      <c r="C107" s="23" t="s">
        <v>162</v>
      </c>
      <c r="D107" s="74" t="s">
        <v>162</v>
      </c>
      <c r="E107" s="75">
        <v>13001</v>
      </c>
      <c r="F107" s="74" t="s">
        <v>199</v>
      </c>
      <c r="G107" s="75">
        <v>13301</v>
      </c>
      <c r="H107" s="50">
        <v>0</v>
      </c>
      <c r="I107" s="76">
        <f t="shared" si="21"/>
        <v>0</v>
      </c>
      <c r="J107" s="87">
        <f t="shared" si="22"/>
        <v>0</v>
      </c>
      <c r="K107" s="138"/>
      <c r="L107" s="87" t="str">
        <f t="shared" si="23"/>
        <v/>
      </c>
      <c r="M107" s="139"/>
      <c r="N107" s="87" t="str">
        <f t="shared" si="24"/>
        <v/>
      </c>
      <c r="O107" s="51" t="s">
        <v>325</v>
      </c>
      <c r="P107" s="87" t="str">
        <f t="shared" si="25"/>
        <v>SI</v>
      </c>
      <c r="Q107" s="2">
        <v>0</v>
      </c>
      <c r="R107" s="87"/>
      <c r="S107" s="2">
        <v>0</v>
      </c>
      <c r="T107" s="87">
        <f t="shared" si="26"/>
        <v>0</v>
      </c>
      <c r="U107" s="87">
        <f t="shared" si="27"/>
        <v>0.02</v>
      </c>
    </row>
    <row r="108" spans="1:21" x14ac:dyDescent="0.2">
      <c r="A108" s="74" t="s">
        <v>160</v>
      </c>
      <c r="B108" s="74" t="s">
        <v>198</v>
      </c>
      <c r="C108" s="23" t="s">
        <v>162</v>
      </c>
      <c r="D108" s="74" t="s">
        <v>162</v>
      </c>
      <c r="E108" s="75">
        <v>13001</v>
      </c>
      <c r="F108" s="74" t="s">
        <v>200</v>
      </c>
      <c r="G108" s="75">
        <v>13302</v>
      </c>
      <c r="H108" s="50">
        <v>0</v>
      </c>
      <c r="I108" s="76">
        <f t="shared" si="21"/>
        <v>0</v>
      </c>
      <c r="J108" s="87">
        <f t="shared" si="22"/>
        <v>0</v>
      </c>
      <c r="K108" s="138"/>
      <c r="L108" s="87" t="str">
        <f t="shared" si="23"/>
        <v/>
      </c>
      <c r="M108" s="139"/>
      <c r="N108" s="87" t="str">
        <f t="shared" si="24"/>
        <v/>
      </c>
      <c r="O108" s="51" t="s">
        <v>326</v>
      </c>
      <c r="P108" s="87" t="str">
        <f t="shared" si="25"/>
        <v>NO</v>
      </c>
      <c r="Q108" s="1"/>
      <c r="R108" s="87"/>
      <c r="S108" s="1"/>
      <c r="T108" s="87" t="str">
        <f t="shared" si="26"/>
        <v/>
      </c>
      <c r="U108" s="87" t="str">
        <f t="shared" si="27"/>
        <v/>
      </c>
    </row>
    <row r="109" spans="1:21" x14ac:dyDescent="0.2">
      <c r="A109" s="74" t="s">
        <v>160</v>
      </c>
      <c r="B109" s="74" t="s">
        <v>198</v>
      </c>
      <c r="C109" s="23" t="s">
        <v>162</v>
      </c>
      <c r="D109" s="74" t="s">
        <v>162</v>
      </c>
      <c r="E109" s="75">
        <v>13001</v>
      </c>
      <c r="F109" s="74" t="s">
        <v>201</v>
      </c>
      <c r="G109" s="75">
        <v>13303</v>
      </c>
      <c r="H109" s="50">
        <v>0</v>
      </c>
      <c r="I109" s="76">
        <f t="shared" si="21"/>
        <v>0</v>
      </c>
      <c r="J109" s="87">
        <f t="shared" si="22"/>
        <v>0</v>
      </c>
      <c r="K109" s="138"/>
      <c r="L109" s="87" t="str">
        <f t="shared" si="23"/>
        <v/>
      </c>
      <c r="M109" s="139"/>
      <c r="N109" s="87" t="str">
        <f t="shared" si="24"/>
        <v/>
      </c>
      <c r="O109" s="51" t="s">
        <v>326</v>
      </c>
      <c r="P109" s="87" t="str">
        <f t="shared" si="25"/>
        <v>NO</v>
      </c>
      <c r="Q109" s="1"/>
      <c r="R109" s="87"/>
      <c r="S109" s="1"/>
      <c r="T109" s="87" t="str">
        <f t="shared" si="26"/>
        <v/>
      </c>
      <c r="U109" s="87" t="str">
        <f t="shared" si="27"/>
        <v/>
      </c>
    </row>
    <row r="110" spans="1:21" x14ac:dyDescent="0.2">
      <c r="A110" s="74" t="s">
        <v>160</v>
      </c>
      <c r="B110" s="74" t="s">
        <v>202</v>
      </c>
      <c r="C110" s="23" t="s">
        <v>162</v>
      </c>
      <c r="D110" s="74" t="s">
        <v>162</v>
      </c>
      <c r="E110" s="75">
        <v>13001</v>
      </c>
      <c r="F110" s="74" t="s">
        <v>203</v>
      </c>
      <c r="G110" s="75">
        <v>13401</v>
      </c>
      <c r="H110" s="50">
        <v>0</v>
      </c>
      <c r="I110" s="76">
        <f t="shared" si="21"/>
        <v>0</v>
      </c>
      <c r="J110" s="87">
        <f t="shared" si="22"/>
        <v>0</v>
      </c>
      <c r="K110" s="138"/>
      <c r="L110" s="87" t="str">
        <f t="shared" si="23"/>
        <v/>
      </c>
      <c r="M110" s="139"/>
      <c r="N110" s="87" t="str">
        <f t="shared" si="24"/>
        <v/>
      </c>
      <c r="O110" s="51" t="s">
        <v>325</v>
      </c>
      <c r="P110" s="87" t="str">
        <f t="shared" si="25"/>
        <v>SI</v>
      </c>
      <c r="Q110" s="1"/>
      <c r="R110" s="87"/>
      <c r="S110" s="1"/>
      <c r="T110" s="87" t="str">
        <f t="shared" si="26"/>
        <v/>
      </c>
      <c r="U110" s="87" t="str">
        <f t="shared" si="27"/>
        <v/>
      </c>
    </row>
    <row r="111" spans="1:21" x14ac:dyDescent="0.2">
      <c r="A111" s="74" t="s">
        <v>160</v>
      </c>
      <c r="B111" s="74" t="s">
        <v>202</v>
      </c>
      <c r="C111" s="23" t="s">
        <v>162</v>
      </c>
      <c r="D111" s="74" t="s">
        <v>162</v>
      </c>
      <c r="E111" s="75">
        <v>13001</v>
      </c>
      <c r="F111" s="74" t="s">
        <v>204</v>
      </c>
      <c r="G111" s="75">
        <v>13402</v>
      </c>
      <c r="H111" s="50">
        <v>0</v>
      </c>
      <c r="I111" s="76">
        <f t="shared" si="21"/>
        <v>0</v>
      </c>
      <c r="J111" s="87">
        <f t="shared" si="22"/>
        <v>0</v>
      </c>
      <c r="K111" s="138" t="s">
        <v>325</v>
      </c>
      <c r="L111" s="87" t="str">
        <f t="shared" si="23"/>
        <v>SI</v>
      </c>
      <c r="M111" s="139" t="s">
        <v>326</v>
      </c>
      <c r="N111" s="87" t="str">
        <f t="shared" si="24"/>
        <v>NO</v>
      </c>
      <c r="O111" s="51" t="s">
        <v>326</v>
      </c>
      <c r="P111" s="87" t="str">
        <f t="shared" si="25"/>
        <v>NO</v>
      </c>
      <c r="Q111" s="1"/>
      <c r="R111" s="87"/>
      <c r="S111" s="1"/>
      <c r="T111" s="87" t="str">
        <f t="shared" si="26"/>
        <v/>
      </c>
      <c r="U111" s="87" t="str">
        <f t="shared" si="27"/>
        <v/>
      </c>
    </row>
    <row r="112" spans="1:21" x14ac:dyDescent="0.2">
      <c r="A112" s="74" t="s">
        <v>160</v>
      </c>
      <c r="B112" s="74" t="s">
        <v>202</v>
      </c>
      <c r="C112" s="23" t="s">
        <v>162</v>
      </c>
      <c r="D112" s="74" t="s">
        <v>162</v>
      </c>
      <c r="E112" s="75">
        <v>13001</v>
      </c>
      <c r="F112" s="74" t="s">
        <v>205</v>
      </c>
      <c r="G112" s="75">
        <v>13403</v>
      </c>
      <c r="H112" s="50">
        <v>0</v>
      </c>
      <c r="I112" s="76">
        <f t="shared" si="21"/>
        <v>0</v>
      </c>
      <c r="J112" s="87">
        <f t="shared" si="22"/>
        <v>0</v>
      </c>
      <c r="K112" s="138"/>
      <c r="L112" s="87" t="str">
        <f t="shared" si="23"/>
        <v/>
      </c>
      <c r="M112" s="139"/>
      <c r="N112" s="87" t="str">
        <f t="shared" si="24"/>
        <v/>
      </c>
      <c r="O112" s="51" t="s">
        <v>326</v>
      </c>
      <c r="P112" s="87" t="str">
        <f t="shared" si="25"/>
        <v>NO</v>
      </c>
      <c r="Q112" s="1"/>
      <c r="R112" s="87"/>
      <c r="S112" s="1"/>
      <c r="T112" s="87" t="str">
        <f t="shared" si="26"/>
        <v/>
      </c>
      <c r="U112" s="87" t="str">
        <f t="shared" si="27"/>
        <v/>
      </c>
    </row>
    <row r="113" spans="1:21" x14ac:dyDescent="0.2">
      <c r="A113" s="74" t="s">
        <v>160</v>
      </c>
      <c r="B113" s="74" t="s">
        <v>202</v>
      </c>
      <c r="C113" s="23" t="s">
        <v>162</v>
      </c>
      <c r="D113" s="74" t="s">
        <v>162</v>
      </c>
      <c r="E113" s="75">
        <v>13001</v>
      </c>
      <c r="F113" s="74" t="s">
        <v>206</v>
      </c>
      <c r="G113" s="75">
        <v>13404</v>
      </c>
      <c r="H113" s="50">
        <v>0</v>
      </c>
      <c r="I113" s="76">
        <f t="shared" si="21"/>
        <v>0</v>
      </c>
      <c r="J113" s="87">
        <f t="shared" si="22"/>
        <v>0</v>
      </c>
      <c r="K113" s="138"/>
      <c r="L113" s="87" t="str">
        <f t="shared" si="23"/>
        <v/>
      </c>
      <c r="M113" s="139"/>
      <c r="N113" s="87" t="str">
        <f t="shared" si="24"/>
        <v/>
      </c>
      <c r="O113" s="51" t="s">
        <v>326</v>
      </c>
      <c r="P113" s="87" t="str">
        <f t="shared" si="25"/>
        <v>NO</v>
      </c>
      <c r="Q113" s="2">
        <v>0</v>
      </c>
      <c r="R113" s="87"/>
      <c r="S113" s="2">
        <v>0</v>
      </c>
      <c r="T113" s="87">
        <f t="shared" si="26"/>
        <v>0</v>
      </c>
      <c r="U113" s="87">
        <f t="shared" si="27"/>
        <v>0.02</v>
      </c>
    </row>
    <row r="114" spans="1:21" x14ac:dyDescent="0.2">
      <c r="A114" s="74" t="s">
        <v>160</v>
      </c>
      <c r="B114" s="74" t="s">
        <v>207</v>
      </c>
      <c r="C114" s="23" t="s">
        <v>61</v>
      </c>
      <c r="D114" s="74" t="s">
        <v>207</v>
      </c>
      <c r="E114" s="75">
        <v>13501</v>
      </c>
      <c r="F114" s="80" t="s">
        <v>207</v>
      </c>
      <c r="G114" s="75">
        <v>13501</v>
      </c>
      <c r="H114" s="50">
        <v>2.3109770009274853E-2</v>
      </c>
      <c r="I114" s="76">
        <f t="shared" si="21"/>
        <v>7.308080426697082E-2</v>
      </c>
      <c r="J114" s="87">
        <f t="shared" si="22"/>
        <v>0.66</v>
      </c>
      <c r="K114" s="138"/>
      <c r="L114" s="87" t="str">
        <f t="shared" si="23"/>
        <v/>
      </c>
      <c r="M114" s="139"/>
      <c r="N114" s="87" t="str">
        <f t="shared" si="24"/>
        <v/>
      </c>
      <c r="O114" s="51" t="s">
        <v>326</v>
      </c>
      <c r="P114" s="87" t="str">
        <f t="shared" si="25"/>
        <v>NO</v>
      </c>
      <c r="Q114" s="1"/>
      <c r="R114" s="87"/>
      <c r="S114" s="1"/>
      <c r="T114" s="87" t="str">
        <f t="shared" si="26"/>
        <v/>
      </c>
      <c r="U114" s="87" t="str">
        <f t="shared" si="27"/>
        <v/>
      </c>
    </row>
    <row r="115" spans="1:21" x14ac:dyDescent="0.2">
      <c r="A115" s="74" t="s">
        <v>160</v>
      </c>
      <c r="B115" s="74" t="s">
        <v>208</v>
      </c>
      <c r="C115" s="23" t="s">
        <v>162</v>
      </c>
      <c r="D115" s="74" t="s">
        <v>162</v>
      </c>
      <c r="E115" s="75">
        <v>13001</v>
      </c>
      <c r="F115" s="74" t="s">
        <v>208</v>
      </c>
      <c r="G115" s="75">
        <v>13601</v>
      </c>
      <c r="H115" s="50">
        <v>0</v>
      </c>
      <c r="I115" s="76">
        <f t="shared" si="21"/>
        <v>0</v>
      </c>
      <c r="J115" s="87">
        <f t="shared" si="22"/>
        <v>0</v>
      </c>
      <c r="K115" s="138" t="s">
        <v>326</v>
      </c>
      <c r="L115" s="87" t="str">
        <f t="shared" si="23"/>
        <v>NO</v>
      </c>
      <c r="M115" s="139" t="s">
        <v>326</v>
      </c>
      <c r="N115" s="87" t="str">
        <f t="shared" si="24"/>
        <v>NO</v>
      </c>
      <c r="O115" s="51" t="s">
        <v>326</v>
      </c>
      <c r="P115" s="87" t="str">
        <f t="shared" si="25"/>
        <v>NO</v>
      </c>
      <c r="Q115" s="1"/>
      <c r="R115" s="87"/>
      <c r="S115" s="1"/>
      <c r="T115" s="87" t="str">
        <f t="shared" si="26"/>
        <v/>
      </c>
      <c r="U115" s="87" t="str">
        <f t="shared" si="27"/>
        <v/>
      </c>
    </row>
    <row r="116" spans="1:21" x14ac:dyDescent="0.2">
      <c r="A116" s="74" t="s">
        <v>160</v>
      </c>
      <c r="B116" s="74" t="s">
        <v>208</v>
      </c>
      <c r="C116" s="23" t="s">
        <v>162</v>
      </c>
      <c r="D116" s="74" t="s">
        <v>162</v>
      </c>
      <c r="E116" s="75">
        <v>13001</v>
      </c>
      <c r="F116" s="74" t="s">
        <v>209</v>
      </c>
      <c r="G116" s="75">
        <v>13602</v>
      </c>
      <c r="H116" s="50">
        <v>14.315155298989927</v>
      </c>
      <c r="I116" s="76">
        <f t="shared" si="21"/>
        <v>45.269297878642099</v>
      </c>
      <c r="J116" s="87">
        <f t="shared" si="22"/>
        <v>0.97</v>
      </c>
      <c r="K116" s="138"/>
      <c r="L116" s="87" t="str">
        <f t="shared" si="23"/>
        <v/>
      </c>
      <c r="M116" s="139"/>
      <c r="N116" s="87" t="str">
        <f t="shared" si="24"/>
        <v/>
      </c>
      <c r="O116" s="51" t="s">
        <v>326</v>
      </c>
      <c r="P116" s="87" t="str">
        <f t="shared" si="25"/>
        <v>NO</v>
      </c>
      <c r="Q116" s="1"/>
      <c r="R116" s="87"/>
      <c r="S116" s="1"/>
      <c r="T116" s="87" t="str">
        <f t="shared" si="26"/>
        <v/>
      </c>
      <c r="U116" s="87" t="str">
        <f t="shared" si="27"/>
        <v/>
      </c>
    </row>
    <row r="117" spans="1:21" x14ac:dyDescent="0.2">
      <c r="A117" s="74" t="s">
        <v>160</v>
      </c>
      <c r="B117" s="74" t="s">
        <v>208</v>
      </c>
      <c r="C117" s="23" t="s">
        <v>162</v>
      </c>
      <c r="D117" s="74" t="s">
        <v>162</v>
      </c>
      <c r="E117" s="75">
        <v>13001</v>
      </c>
      <c r="F117" s="74" t="s">
        <v>210</v>
      </c>
      <c r="G117" s="75">
        <v>13603</v>
      </c>
      <c r="H117" s="50">
        <v>0</v>
      </c>
      <c r="I117" s="76">
        <f t="shared" si="21"/>
        <v>0</v>
      </c>
      <c r="J117" s="87">
        <f t="shared" si="22"/>
        <v>0</v>
      </c>
      <c r="K117" s="138"/>
      <c r="L117" s="87" t="str">
        <f t="shared" si="23"/>
        <v/>
      </c>
      <c r="M117" s="139"/>
      <c r="N117" s="87" t="str">
        <f t="shared" si="24"/>
        <v/>
      </c>
      <c r="O117" s="51" t="s">
        <v>325</v>
      </c>
      <c r="P117" s="87" t="str">
        <f t="shared" si="25"/>
        <v>SI</v>
      </c>
      <c r="Q117" s="1"/>
      <c r="R117" s="87"/>
      <c r="S117" s="1"/>
      <c r="T117" s="87" t="str">
        <f t="shared" si="26"/>
        <v/>
      </c>
      <c r="U117" s="87" t="str">
        <f t="shared" si="27"/>
        <v/>
      </c>
    </row>
    <row r="118" spans="1:21" x14ac:dyDescent="0.2">
      <c r="A118" s="74" t="s">
        <v>160</v>
      </c>
      <c r="B118" s="74" t="s">
        <v>208</v>
      </c>
      <c r="C118" s="23" t="s">
        <v>162</v>
      </c>
      <c r="D118" s="74" t="s">
        <v>162</v>
      </c>
      <c r="E118" s="75">
        <v>13001</v>
      </c>
      <c r="F118" s="74" t="s">
        <v>211</v>
      </c>
      <c r="G118" s="75">
        <v>13604</v>
      </c>
      <c r="H118" s="50">
        <v>0</v>
      </c>
      <c r="I118" s="76">
        <f t="shared" si="21"/>
        <v>0</v>
      </c>
      <c r="J118" s="87">
        <f t="shared" si="22"/>
        <v>0</v>
      </c>
      <c r="K118" s="138"/>
      <c r="L118" s="87" t="str">
        <f t="shared" si="23"/>
        <v/>
      </c>
      <c r="M118" s="139"/>
      <c r="N118" s="87" t="str">
        <f t="shared" si="24"/>
        <v/>
      </c>
      <c r="O118" s="51" t="s">
        <v>326</v>
      </c>
      <c r="P118" s="87" t="str">
        <f t="shared" si="25"/>
        <v>NO</v>
      </c>
      <c r="Q118" s="1"/>
      <c r="R118" s="87"/>
      <c r="S118" s="1"/>
      <c r="T118" s="87" t="str">
        <f t="shared" si="26"/>
        <v/>
      </c>
      <c r="U118" s="87" t="str">
        <f t="shared" si="27"/>
        <v/>
      </c>
    </row>
    <row r="119" spans="1:21" x14ac:dyDescent="0.2">
      <c r="A119" s="74" t="s">
        <v>160</v>
      </c>
      <c r="B119" s="74" t="s">
        <v>208</v>
      </c>
      <c r="C119" s="23" t="s">
        <v>162</v>
      </c>
      <c r="D119" s="74" t="s">
        <v>162</v>
      </c>
      <c r="E119" s="75">
        <v>13001</v>
      </c>
      <c r="F119" s="74" t="s">
        <v>212</v>
      </c>
      <c r="G119" s="75">
        <v>13605</v>
      </c>
      <c r="H119" s="50">
        <v>0</v>
      </c>
      <c r="I119" s="76">
        <f t="shared" si="21"/>
        <v>0</v>
      </c>
      <c r="J119" s="87">
        <f t="shared" si="22"/>
        <v>0</v>
      </c>
      <c r="K119" s="138"/>
      <c r="L119" s="87" t="str">
        <f t="shared" si="23"/>
        <v/>
      </c>
      <c r="M119" s="139"/>
      <c r="N119" s="87" t="str">
        <f t="shared" si="24"/>
        <v/>
      </c>
      <c r="O119" s="51" t="s">
        <v>326</v>
      </c>
      <c r="P119" s="87" t="str">
        <f t="shared" si="25"/>
        <v>NO</v>
      </c>
      <c r="Q119" s="1"/>
      <c r="R119" s="87"/>
      <c r="S119" s="1"/>
      <c r="T119" s="87" t="str">
        <f t="shared" si="26"/>
        <v/>
      </c>
      <c r="U119" s="87" t="str">
        <f t="shared" si="27"/>
        <v/>
      </c>
    </row>
    <row r="120" spans="1:21" x14ac:dyDescent="0.2">
      <c r="A120" s="74" t="s">
        <v>213</v>
      </c>
      <c r="B120" s="74" t="s">
        <v>214</v>
      </c>
      <c r="C120" s="23" t="s">
        <v>61</v>
      </c>
      <c r="D120" s="74" t="s">
        <v>214</v>
      </c>
      <c r="E120" s="75">
        <v>14101</v>
      </c>
      <c r="F120" s="74" t="s">
        <v>214</v>
      </c>
      <c r="G120" s="75">
        <v>14101</v>
      </c>
      <c r="H120" s="50">
        <v>1.1017753228231528</v>
      </c>
      <c r="I120" s="76">
        <f t="shared" si="21"/>
        <v>3.4841812221022597</v>
      </c>
      <c r="J120" s="87">
        <f t="shared" si="22"/>
        <v>0.82</v>
      </c>
      <c r="K120" s="138"/>
      <c r="L120" s="87" t="str">
        <f t="shared" si="23"/>
        <v/>
      </c>
      <c r="M120" s="139"/>
      <c r="N120" s="87" t="str">
        <f t="shared" si="24"/>
        <v/>
      </c>
      <c r="O120" s="51" t="s">
        <v>325</v>
      </c>
      <c r="P120" s="87" t="str">
        <f t="shared" si="25"/>
        <v>SI</v>
      </c>
      <c r="Q120" s="2">
        <v>0</v>
      </c>
      <c r="R120" s="87"/>
      <c r="S120" s="2">
        <v>0</v>
      </c>
      <c r="T120" s="87">
        <f t="shared" si="26"/>
        <v>0</v>
      </c>
      <c r="U120" s="87">
        <f t="shared" si="27"/>
        <v>0.02</v>
      </c>
    </row>
    <row r="121" spans="1:21" x14ac:dyDescent="0.2">
      <c r="A121" s="74" t="s">
        <v>215</v>
      </c>
      <c r="B121" s="74" t="s">
        <v>216</v>
      </c>
      <c r="C121" s="23" t="s">
        <v>61</v>
      </c>
      <c r="D121" s="74" t="s">
        <v>216</v>
      </c>
      <c r="E121" s="75">
        <v>15101</v>
      </c>
      <c r="F121" s="74" t="s">
        <v>216</v>
      </c>
      <c r="G121" s="75">
        <v>15101</v>
      </c>
      <c r="H121" s="50">
        <v>0</v>
      </c>
      <c r="I121" s="76">
        <f t="shared" si="21"/>
        <v>0</v>
      </c>
      <c r="J121" s="87">
        <f t="shared" si="22"/>
        <v>0</v>
      </c>
      <c r="K121" s="138" t="s">
        <v>326</v>
      </c>
      <c r="L121" s="87" t="str">
        <f t="shared" si="23"/>
        <v>NO</v>
      </c>
      <c r="M121" s="139" t="s">
        <v>326</v>
      </c>
      <c r="N121" s="87" t="str">
        <f t="shared" si="24"/>
        <v>NO</v>
      </c>
      <c r="O121" s="51" t="s">
        <v>325</v>
      </c>
      <c r="P121" s="87" t="str">
        <f t="shared" si="25"/>
        <v>SI</v>
      </c>
      <c r="Q121" s="2">
        <v>0</v>
      </c>
      <c r="R121" s="87"/>
      <c r="S121" s="2">
        <v>0</v>
      </c>
      <c r="T121" s="87">
        <f t="shared" si="26"/>
        <v>0</v>
      </c>
      <c r="U121" s="87">
        <f t="shared" si="27"/>
        <v>0.02</v>
      </c>
    </row>
    <row r="122" spans="1:21" x14ac:dyDescent="0.2">
      <c r="A122" s="74" t="s">
        <v>217</v>
      </c>
      <c r="B122" s="22" t="s">
        <v>218</v>
      </c>
      <c r="C122" s="23" t="s">
        <v>61</v>
      </c>
      <c r="D122" s="74" t="s">
        <v>219</v>
      </c>
      <c r="E122" s="75">
        <v>16101</v>
      </c>
      <c r="F122" s="74" t="s">
        <v>220</v>
      </c>
      <c r="G122" s="75">
        <v>16101</v>
      </c>
      <c r="H122" s="50">
        <v>0.44627092005427849</v>
      </c>
      <c r="I122" s="76">
        <f t="shared" si="21"/>
        <v>1.4112575653257691</v>
      </c>
      <c r="J122" s="87">
        <f t="shared" si="22"/>
        <v>0.77</v>
      </c>
      <c r="K122" s="138"/>
      <c r="L122" s="110" t="str">
        <f t="shared" si="23"/>
        <v/>
      </c>
      <c r="M122" s="139"/>
      <c r="N122" s="110" t="str">
        <f t="shared" si="24"/>
        <v/>
      </c>
      <c r="O122" s="51" t="s">
        <v>325</v>
      </c>
      <c r="P122" s="110" t="str">
        <f t="shared" si="25"/>
        <v>SI</v>
      </c>
      <c r="Q122" s="1"/>
      <c r="R122" s="87"/>
      <c r="S122" s="1"/>
      <c r="T122" s="87" t="str">
        <f t="shared" si="26"/>
        <v/>
      </c>
      <c r="U122" s="87" t="str">
        <f t="shared" si="27"/>
        <v/>
      </c>
    </row>
    <row r="123" spans="1:21" x14ac:dyDescent="0.2">
      <c r="A123" s="74" t="s">
        <v>217</v>
      </c>
      <c r="B123" s="22" t="s">
        <v>218</v>
      </c>
      <c r="C123" s="23" t="s">
        <v>61</v>
      </c>
      <c r="D123" s="74" t="s">
        <v>219</v>
      </c>
      <c r="E123" s="75">
        <v>16101</v>
      </c>
      <c r="F123" s="74" t="s">
        <v>221</v>
      </c>
      <c r="G123" s="75">
        <v>16103</v>
      </c>
      <c r="H123" s="50">
        <v>0</v>
      </c>
      <c r="I123" s="76">
        <f t="shared" si="21"/>
        <v>0</v>
      </c>
      <c r="J123" s="87">
        <f t="shared" si="22"/>
        <v>0</v>
      </c>
      <c r="K123" s="138"/>
      <c r="L123" s="87" t="str">
        <f t="shared" si="23"/>
        <v/>
      </c>
      <c r="M123" s="139"/>
      <c r="N123" s="87" t="str">
        <f t="shared" si="24"/>
        <v/>
      </c>
      <c r="O123" s="51" t="s">
        <v>325</v>
      </c>
      <c r="P123" s="87" t="str">
        <f t="shared" si="25"/>
        <v>SI</v>
      </c>
      <c r="Q123" s="2">
        <v>0</v>
      </c>
      <c r="R123" s="87"/>
      <c r="S123" s="2">
        <v>0</v>
      </c>
      <c r="T123" s="87">
        <f t="shared" si="26"/>
        <v>0</v>
      </c>
      <c r="U123" s="87">
        <f t="shared" si="27"/>
        <v>0.02</v>
      </c>
    </row>
    <row r="124" spans="1:21" x14ac:dyDescent="0.2">
      <c r="A124" s="74" t="s">
        <v>217</v>
      </c>
      <c r="B124" s="22" t="s">
        <v>222</v>
      </c>
      <c r="C124" s="23" t="s">
        <v>61</v>
      </c>
      <c r="D124" s="79" t="s">
        <v>223</v>
      </c>
      <c r="E124" s="75">
        <v>16301</v>
      </c>
      <c r="F124" s="79" t="s">
        <v>223</v>
      </c>
      <c r="G124" s="75">
        <v>16301</v>
      </c>
      <c r="H124" s="50">
        <v>7.1409376338439312</v>
      </c>
      <c r="I124" s="76">
        <f t="shared" si="21"/>
        <v>22.58202765722675</v>
      </c>
      <c r="J124" s="87">
        <f t="shared" si="22"/>
        <v>0.92</v>
      </c>
      <c r="K124" s="138" t="s">
        <v>326</v>
      </c>
      <c r="L124" s="87" t="str">
        <f t="shared" si="23"/>
        <v>NO</v>
      </c>
      <c r="M124" s="139" t="s">
        <v>326</v>
      </c>
      <c r="N124" s="87" t="str">
        <f t="shared" si="24"/>
        <v>NO</v>
      </c>
      <c r="O124" s="51" t="s">
        <v>325</v>
      </c>
      <c r="P124" s="87" t="str">
        <f t="shared" si="25"/>
        <v>SI</v>
      </c>
      <c r="Q124" s="1"/>
      <c r="R124" s="87" t="str">
        <f>+IF(Q124&lt;&gt;"",_xlfn.PERCENTRANK.EXC(Q$8:Q$124,Q124,2),"")</f>
        <v/>
      </c>
      <c r="S124" s="1"/>
      <c r="T124" s="87" t="str">
        <f t="shared" si="26"/>
        <v/>
      </c>
      <c r="U124" s="87" t="str">
        <f t="shared" si="27"/>
        <v/>
      </c>
    </row>
    <row r="125" spans="1:21" s="8" customFormat="1" x14ac:dyDescent="0.2">
      <c r="A125" s="40"/>
      <c r="B125" s="41"/>
      <c r="C125" s="41"/>
      <c r="D125" s="84"/>
      <c r="E125" s="40"/>
      <c r="F125" s="42"/>
      <c r="G125" s="41"/>
      <c r="H125" s="114"/>
      <c r="I125" s="82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</row>
    <row r="126" spans="1:21" x14ac:dyDescent="0.2">
      <c r="C126" s="84"/>
      <c r="D126" s="84"/>
      <c r="E126" s="85"/>
      <c r="F126" s="43"/>
      <c r="G126" s="86" t="s">
        <v>224</v>
      </c>
      <c r="H126" s="115">
        <v>0</v>
      </c>
      <c r="I126" s="76">
        <f t="shared" ref="I126:I131" si="28">+IF(H126&lt;&gt;"",(H126-H$126)*100/(H$127-H$126),"")</f>
        <v>0</v>
      </c>
      <c r="J126" s="87">
        <f t="shared" ref="J126:J131" si="29">+IF(H126&lt;&gt;"",_xlfn.PERCENTRANK.EXC(H$8:H$124,H126,2),"")</f>
        <v>0</v>
      </c>
      <c r="K126" s="116" t="s">
        <v>445</v>
      </c>
      <c r="L126" s="87" t="str">
        <f t="shared" ref="L126:L132" si="30">+IF(K126="NO","Alta",IF(K126="SI","Nula",""))</f>
        <v/>
      </c>
      <c r="M126" s="116" t="s">
        <v>446</v>
      </c>
      <c r="N126" s="87" t="str">
        <f t="shared" ref="N126:N132" si="31">+IF(M126="NO","Alta",IF(M126="SI","Nula",""))</f>
        <v/>
      </c>
      <c r="O126" s="87" t="s">
        <v>393</v>
      </c>
      <c r="P126" s="87" t="str">
        <f t="shared" ref="P126:P132" si="32">+IF(O126="NO","Alta",IF(O126="SI","Nula",""))</f>
        <v/>
      </c>
      <c r="Q126" s="87">
        <v>0</v>
      </c>
      <c r="R126" s="87"/>
      <c r="S126" s="87">
        <v>0</v>
      </c>
      <c r="T126" s="87">
        <f t="shared" ref="T126:T131" si="33">+IF(S126&lt;&gt;"",(S126-S$126)*100/(S$127-S$126),"")</f>
        <v>0</v>
      </c>
      <c r="U126" s="87">
        <f t="shared" ref="U126:U131" si="34">+IF(S126&lt;&gt;"",_xlfn.PERCENTRANK.EXC(S$8:S$124,S126,2),"")</f>
        <v>0.02</v>
      </c>
    </row>
    <row r="127" spans="1:21" x14ac:dyDescent="0.2">
      <c r="C127" s="84"/>
      <c r="D127" s="84"/>
      <c r="E127" s="85"/>
      <c r="F127" s="43"/>
      <c r="G127" s="86" t="s">
        <v>225</v>
      </c>
      <c r="H127" s="115">
        <v>31.622216313948552</v>
      </c>
      <c r="I127" s="76">
        <f t="shared" si="28"/>
        <v>100</v>
      </c>
      <c r="J127" s="87">
        <f t="shared" si="29"/>
        <v>0.99</v>
      </c>
      <c r="K127" s="116" t="s">
        <v>447</v>
      </c>
      <c r="L127" s="87" t="str">
        <f t="shared" si="30"/>
        <v/>
      </c>
      <c r="M127" s="116" t="s">
        <v>448</v>
      </c>
      <c r="N127" s="87" t="str">
        <f t="shared" si="31"/>
        <v/>
      </c>
      <c r="O127" s="87" t="s">
        <v>394</v>
      </c>
      <c r="P127" s="87" t="str">
        <f t="shared" si="32"/>
        <v/>
      </c>
      <c r="Q127" s="87">
        <v>0</v>
      </c>
      <c r="R127" s="87"/>
      <c r="S127" s="87">
        <v>100</v>
      </c>
      <c r="T127" s="87">
        <f t="shared" si="33"/>
        <v>100</v>
      </c>
      <c r="U127" s="87">
        <f t="shared" si="34"/>
        <v>0.97</v>
      </c>
    </row>
    <row r="128" spans="1:21" x14ac:dyDescent="0.2">
      <c r="C128" s="84"/>
      <c r="D128" s="84"/>
      <c r="E128" s="85"/>
      <c r="F128" s="43"/>
      <c r="G128" s="90" t="s">
        <v>226</v>
      </c>
      <c r="H128" s="115">
        <v>1.4397704256883705</v>
      </c>
      <c r="I128" s="76">
        <f t="shared" si="28"/>
        <v>4.5530345229258584</v>
      </c>
      <c r="J128" s="87">
        <f t="shared" si="29"/>
        <v>0.82</v>
      </c>
      <c r="K128" s="117" t="s">
        <v>317</v>
      </c>
      <c r="L128" s="95" t="str">
        <f t="shared" si="30"/>
        <v/>
      </c>
      <c r="M128" s="117" t="s">
        <v>317</v>
      </c>
      <c r="N128" s="95" t="str">
        <f t="shared" si="31"/>
        <v/>
      </c>
      <c r="O128" s="95" t="s">
        <v>317</v>
      </c>
      <c r="P128" s="95" t="str">
        <f t="shared" si="32"/>
        <v/>
      </c>
      <c r="Q128" s="95">
        <v>0</v>
      </c>
      <c r="R128" s="87"/>
      <c r="S128" s="95">
        <v>4.97</v>
      </c>
      <c r="T128" s="87">
        <f t="shared" si="33"/>
        <v>4.97</v>
      </c>
      <c r="U128" s="87">
        <f t="shared" si="34"/>
        <v>0.87</v>
      </c>
    </row>
    <row r="129" spans="1:21" x14ac:dyDescent="0.2">
      <c r="C129" s="84"/>
      <c r="D129" s="84"/>
      <c r="E129" s="85"/>
      <c r="F129" s="43"/>
      <c r="G129" s="86" t="s">
        <v>227</v>
      </c>
      <c r="H129" s="115">
        <v>0</v>
      </c>
      <c r="I129" s="76">
        <f t="shared" si="28"/>
        <v>0</v>
      </c>
      <c r="J129" s="87">
        <f t="shared" si="29"/>
        <v>0</v>
      </c>
      <c r="K129" s="116" t="s">
        <v>317</v>
      </c>
      <c r="L129" s="87" t="str">
        <f t="shared" si="30"/>
        <v/>
      </c>
      <c r="M129" s="116" t="s">
        <v>317</v>
      </c>
      <c r="N129" s="87" t="str">
        <f t="shared" si="31"/>
        <v/>
      </c>
      <c r="O129" s="87" t="s">
        <v>317</v>
      </c>
      <c r="P129" s="87" t="str">
        <f t="shared" si="32"/>
        <v/>
      </c>
      <c r="Q129" s="87">
        <v>0</v>
      </c>
      <c r="R129" s="87"/>
      <c r="S129" s="87">
        <v>0</v>
      </c>
      <c r="T129" s="87">
        <f t="shared" si="33"/>
        <v>0</v>
      </c>
      <c r="U129" s="87">
        <f t="shared" si="34"/>
        <v>0.02</v>
      </c>
    </row>
    <row r="130" spans="1:21" x14ac:dyDescent="0.2">
      <c r="C130" s="84"/>
      <c r="D130" s="84"/>
      <c r="E130" s="85"/>
      <c r="F130" s="43"/>
      <c r="G130" s="86" t="s">
        <v>228</v>
      </c>
      <c r="H130" s="115">
        <v>0</v>
      </c>
      <c r="I130" s="76">
        <f t="shared" si="28"/>
        <v>0</v>
      </c>
      <c r="J130" s="87">
        <f t="shared" si="29"/>
        <v>0</v>
      </c>
      <c r="K130" s="116" t="s">
        <v>317</v>
      </c>
      <c r="L130" s="87" t="str">
        <f t="shared" si="30"/>
        <v/>
      </c>
      <c r="M130" s="116" t="s">
        <v>317</v>
      </c>
      <c r="N130" s="87" t="str">
        <f t="shared" si="31"/>
        <v/>
      </c>
      <c r="O130" s="87" t="s">
        <v>317</v>
      </c>
      <c r="P130" s="87" t="str">
        <f t="shared" si="32"/>
        <v/>
      </c>
      <c r="Q130" s="87">
        <v>0</v>
      </c>
      <c r="R130" s="87"/>
      <c r="S130" s="87">
        <v>0</v>
      </c>
      <c r="T130" s="87">
        <f t="shared" si="33"/>
        <v>0</v>
      </c>
      <c r="U130" s="87">
        <f t="shared" si="34"/>
        <v>0.02</v>
      </c>
    </row>
    <row r="131" spans="1:21" x14ac:dyDescent="0.2">
      <c r="A131" s="8"/>
      <c r="B131" s="8"/>
      <c r="C131" s="103"/>
      <c r="D131" s="103"/>
      <c r="E131" s="85"/>
      <c r="F131" s="43"/>
      <c r="G131" s="86" t="s">
        <v>229</v>
      </c>
      <c r="H131" s="115">
        <v>0.23868788760089563</v>
      </c>
      <c r="I131" s="76">
        <f t="shared" si="28"/>
        <v>0.75481074833964257</v>
      </c>
      <c r="J131" s="87">
        <f t="shared" si="29"/>
        <v>0.74</v>
      </c>
      <c r="K131" s="116" t="s">
        <v>317</v>
      </c>
      <c r="L131" s="87" t="str">
        <f t="shared" si="30"/>
        <v/>
      </c>
      <c r="M131" s="116" t="s">
        <v>317</v>
      </c>
      <c r="N131" s="87" t="str">
        <f t="shared" si="31"/>
        <v/>
      </c>
      <c r="O131" s="87" t="s">
        <v>317</v>
      </c>
      <c r="P131" s="87" t="str">
        <f t="shared" si="32"/>
        <v/>
      </c>
      <c r="Q131" s="87">
        <v>0</v>
      </c>
      <c r="R131" s="87"/>
      <c r="S131" s="87">
        <v>0</v>
      </c>
      <c r="T131" s="87">
        <f t="shared" si="33"/>
        <v>0</v>
      </c>
      <c r="U131" s="87">
        <f t="shared" si="34"/>
        <v>0.02</v>
      </c>
    </row>
    <row r="132" spans="1:21" x14ac:dyDescent="0.2">
      <c r="A132" s="127"/>
      <c r="B132" s="127"/>
      <c r="C132" s="127"/>
      <c r="D132" s="127"/>
      <c r="E132" s="163"/>
      <c r="F132" s="163"/>
      <c r="G132" s="86" t="s">
        <v>230</v>
      </c>
      <c r="H132" s="115">
        <v>4.1799811474160062</v>
      </c>
      <c r="I132" s="76"/>
      <c r="J132" s="87"/>
      <c r="K132" s="116" t="s">
        <v>317</v>
      </c>
      <c r="L132" s="87" t="str">
        <f t="shared" si="30"/>
        <v/>
      </c>
      <c r="M132" s="116" t="s">
        <v>317</v>
      </c>
      <c r="N132" s="87" t="str">
        <f t="shared" si="31"/>
        <v/>
      </c>
      <c r="O132" s="87" t="s">
        <v>317</v>
      </c>
      <c r="P132" s="87" t="str">
        <f t="shared" si="32"/>
        <v/>
      </c>
      <c r="Q132" s="87">
        <v>0</v>
      </c>
      <c r="R132" s="87"/>
      <c r="S132" s="87">
        <v>18.59</v>
      </c>
      <c r="T132" s="87"/>
      <c r="U132" s="87"/>
    </row>
  </sheetData>
  <sortState ref="A8:V124">
    <sortCondition ref="G8:G124"/>
  </sortState>
  <mergeCells count="29">
    <mergeCell ref="K5:L5"/>
    <mergeCell ref="M5:N5"/>
    <mergeCell ref="O5:P5"/>
    <mergeCell ref="Q5:R5"/>
    <mergeCell ref="S5:U5"/>
    <mergeCell ref="K4:L4"/>
    <mergeCell ref="M4:N4"/>
    <mergeCell ref="O4:P4"/>
    <mergeCell ref="Q4:R4"/>
    <mergeCell ref="S4:U4"/>
    <mergeCell ref="E132:F132"/>
    <mergeCell ref="H1:J1"/>
    <mergeCell ref="H2:J2"/>
    <mergeCell ref="H3:J3"/>
    <mergeCell ref="H4:J4"/>
    <mergeCell ref="H5:J5"/>
    <mergeCell ref="B1:F1"/>
    <mergeCell ref="K1:P1"/>
    <mergeCell ref="Q1:U1"/>
    <mergeCell ref="Q2:R2"/>
    <mergeCell ref="S2:U2"/>
    <mergeCell ref="K3:L3"/>
    <mergeCell ref="M3:N3"/>
    <mergeCell ref="O3:P3"/>
    <mergeCell ref="Q3:R3"/>
    <mergeCell ref="S3:U3"/>
    <mergeCell ref="K2:L2"/>
    <mergeCell ref="M2:N2"/>
    <mergeCell ref="O2:P2"/>
  </mergeCells>
  <conditionalFormatting sqref="L125:L132 R125">
    <cfRule type="containsText" dxfId="107" priority="82" operator="containsText" text="Alta">
      <formula>NOT(ISERROR(SEARCH("Alta",L125)))</formula>
    </cfRule>
    <cfRule type="containsText" dxfId="106" priority="83" operator="containsText" text="Media">
      <formula>NOT(ISERROR(SEARCH("Media",L125)))</formula>
    </cfRule>
    <cfRule type="containsText" dxfId="105" priority="84" operator="containsText" text="Baja">
      <formula>NOT(ISERROR(SEARCH("Baja",L125)))</formula>
    </cfRule>
    <cfRule type="containsText" dxfId="104" priority="85" operator="containsText" text="Nula">
      <formula>NOT(ISERROR(SEARCH("Nula",L125)))</formula>
    </cfRule>
  </conditionalFormatting>
  <conditionalFormatting sqref="N125:N132">
    <cfRule type="containsText" dxfId="103" priority="78" operator="containsText" text="Alta">
      <formula>NOT(ISERROR(SEARCH("Alta",N125)))</formula>
    </cfRule>
    <cfRule type="containsText" dxfId="102" priority="79" operator="containsText" text="Media">
      <formula>NOT(ISERROR(SEARCH("Media",N125)))</formula>
    </cfRule>
    <cfRule type="containsText" dxfId="101" priority="80" operator="containsText" text="Baja">
      <formula>NOT(ISERROR(SEARCH("Baja",N125)))</formula>
    </cfRule>
    <cfRule type="containsText" dxfId="100" priority="81" operator="containsText" text="Nula">
      <formula>NOT(ISERROR(SEARCH("Nula",N125)))</formula>
    </cfRule>
  </conditionalFormatting>
  <conditionalFormatting sqref="P125:P132">
    <cfRule type="containsText" dxfId="99" priority="74" operator="containsText" text="Alta">
      <formula>NOT(ISERROR(SEARCH("Alta",P125)))</formula>
    </cfRule>
    <cfRule type="containsText" dxfId="98" priority="75" operator="containsText" text="Media">
      <formula>NOT(ISERROR(SEARCH("Media",P125)))</formula>
    </cfRule>
    <cfRule type="containsText" dxfId="97" priority="76" operator="containsText" text="Baja">
      <formula>NOT(ISERROR(SEARCH("Baja",P125)))</formula>
    </cfRule>
    <cfRule type="containsText" dxfId="96" priority="77" operator="containsText" text="Nula">
      <formula>NOT(ISERROR(SEARCH("Nula",P125)))</formula>
    </cfRule>
  </conditionalFormatting>
  <conditionalFormatting sqref="T125">
    <cfRule type="containsText" dxfId="95" priority="66" operator="containsText" text="Alta">
      <formula>NOT(ISERROR(SEARCH("Alta",T125)))</formula>
    </cfRule>
    <cfRule type="containsText" dxfId="94" priority="67" operator="containsText" text="Media">
      <formula>NOT(ISERROR(SEARCH("Media",T125)))</formula>
    </cfRule>
    <cfRule type="containsText" dxfId="93" priority="68" operator="containsText" text="Baja">
      <formula>NOT(ISERROR(SEARCH("Baja",T125)))</formula>
    </cfRule>
    <cfRule type="containsText" dxfId="92" priority="69" operator="containsText" text="Nula">
      <formula>NOT(ISERROR(SEARCH("Nula",T125)))</formula>
    </cfRule>
  </conditionalFormatting>
  <conditionalFormatting sqref="I125:J125">
    <cfRule type="containsText" dxfId="91" priority="58" operator="containsText" text="Alta">
      <formula>NOT(ISERROR(SEARCH("Alta",I125)))</formula>
    </cfRule>
    <cfRule type="containsText" dxfId="90" priority="59" operator="containsText" text="Media">
      <formula>NOT(ISERROR(SEARCH("Media",I125)))</formula>
    </cfRule>
    <cfRule type="containsText" dxfId="89" priority="60" operator="containsText" text="Baja">
      <formula>NOT(ISERROR(SEARCH("Baja",I125)))</formula>
    </cfRule>
    <cfRule type="containsText" dxfId="88" priority="61" operator="containsText" text="Nula">
      <formula>NOT(ISERROR(SEARCH("Nula",I125)))</formula>
    </cfRule>
  </conditionalFormatting>
  <conditionalFormatting sqref="U125">
    <cfRule type="containsText" dxfId="87" priority="54" operator="containsText" text="Alta">
      <formula>NOT(ISERROR(SEARCH("Alta",U125)))</formula>
    </cfRule>
    <cfRule type="containsText" dxfId="86" priority="55" operator="containsText" text="Media">
      <formula>NOT(ISERROR(SEARCH("Media",U125)))</formula>
    </cfRule>
    <cfRule type="containsText" dxfId="85" priority="56" operator="containsText" text="Baja">
      <formula>NOT(ISERROR(SEARCH("Baja",U125)))</formula>
    </cfRule>
    <cfRule type="containsText" dxfId="84" priority="57" operator="containsText" text="Nula">
      <formula>NOT(ISERROR(SEARCH("Nula",U125)))</formula>
    </cfRule>
  </conditionalFormatting>
  <conditionalFormatting sqref="J8:J124">
    <cfRule type="cellIs" dxfId="83" priority="50" operator="between">
      <formula>0.75</formula>
      <formula>1</formula>
    </cfRule>
    <cfRule type="cellIs" dxfId="82" priority="51" operator="between">
      <formula>0.5</formula>
      <formula>0.75</formula>
    </cfRule>
    <cfRule type="cellIs" dxfId="81" priority="52" operator="between">
      <formula>0.25</formula>
      <formula>0.5</formula>
    </cfRule>
    <cfRule type="cellIs" dxfId="80" priority="53" operator="between">
      <formula>0</formula>
      <formula>0.25</formula>
    </cfRule>
  </conditionalFormatting>
  <conditionalFormatting sqref="I8:I124">
    <cfRule type="containsText" dxfId="79" priority="46" operator="containsText" text="Alta">
      <formula>NOT(ISERROR(SEARCH("Alta",I8)))</formula>
    </cfRule>
    <cfRule type="containsText" dxfId="78" priority="47" operator="containsText" text="Media">
      <formula>NOT(ISERROR(SEARCH("Media",I8)))</formula>
    </cfRule>
    <cfRule type="containsText" dxfId="77" priority="48" operator="containsText" text="Baja">
      <formula>NOT(ISERROR(SEARCH("Baja",I8)))</formula>
    </cfRule>
    <cfRule type="containsText" dxfId="76" priority="49" operator="containsText" text="Nula">
      <formula>NOT(ISERROR(SEARCH("Nula",I8)))</formula>
    </cfRule>
  </conditionalFormatting>
  <conditionalFormatting sqref="J126:J131">
    <cfRule type="cellIs" dxfId="75" priority="42" operator="between">
      <formula>0.75</formula>
      <formula>1</formula>
    </cfRule>
    <cfRule type="cellIs" dxfId="74" priority="43" operator="between">
      <formula>0.5</formula>
      <formula>0.75</formula>
    </cfRule>
    <cfRule type="cellIs" dxfId="73" priority="44" operator="between">
      <formula>0.25</formula>
      <formula>0.5</formula>
    </cfRule>
    <cfRule type="cellIs" dxfId="72" priority="45" operator="between">
      <formula>0</formula>
      <formula>0.25</formula>
    </cfRule>
  </conditionalFormatting>
  <conditionalFormatting sqref="I126:I132">
    <cfRule type="containsText" dxfId="71" priority="38" operator="containsText" text="Alta">
      <formula>NOT(ISERROR(SEARCH("Alta",I126)))</formula>
    </cfRule>
    <cfRule type="containsText" dxfId="70" priority="39" operator="containsText" text="Media">
      <formula>NOT(ISERROR(SEARCH("Media",I126)))</formula>
    </cfRule>
    <cfRule type="containsText" dxfId="69" priority="40" operator="containsText" text="Baja">
      <formula>NOT(ISERROR(SEARCH("Baja",I126)))</formula>
    </cfRule>
    <cfRule type="containsText" dxfId="68" priority="41" operator="containsText" text="Nula">
      <formula>NOT(ISERROR(SEARCH("Nula",I126)))</formula>
    </cfRule>
  </conditionalFormatting>
  <conditionalFormatting sqref="T126:T132 T8:T124">
    <cfRule type="containsText" dxfId="67" priority="6" operator="containsText" text="Alta">
      <formula>NOT(ISERROR(SEARCH("Alta",T8)))</formula>
    </cfRule>
    <cfRule type="containsText" dxfId="66" priority="7" operator="containsText" text="Media">
      <formula>NOT(ISERROR(SEARCH("Media",T8)))</formula>
    </cfRule>
    <cfRule type="containsText" dxfId="65" priority="8" operator="containsText" text="Baja">
      <formula>NOT(ISERROR(SEARCH("Baja",T8)))</formula>
    </cfRule>
    <cfRule type="containsText" dxfId="64" priority="9" operator="containsText" text="Nula">
      <formula>NOT(ISERROR(SEARCH("Nula",T8)))</formula>
    </cfRule>
  </conditionalFormatting>
  <conditionalFormatting sqref="R124">
    <cfRule type="cellIs" dxfId="63" priority="34" operator="between">
      <formula>0.75</formula>
      <formula>1</formula>
    </cfRule>
    <cfRule type="cellIs" dxfId="62" priority="35" operator="between">
      <formula>0.5</formula>
      <formula>0.75</formula>
    </cfRule>
    <cfRule type="cellIs" dxfId="61" priority="36" operator="between">
      <formula>0.25</formula>
      <formula>0.5</formula>
    </cfRule>
    <cfRule type="cellIs" dxfId="60" priority="37" operator="between">
      <formula>0</formula>
      <formula>0.25</formula>
    </cfRule>
  </conditionalFormatting>
  <conditionalFormatting sqref="U126:U131 U8:U124">
    <cfRule type="cellIs" dxfId="59" priority="10" operator="between">
      <formula>0.75</formula>
      <formula>1</formula>
    </cfRule>
    <cfRule type="cellIs" dxfId="58" priority="11" operator="between">
      <formula>0.5</formula>
      <formula>0.75</formula>
    </cfRule>
    <cfRule type="cellIs" dxfId="57" priority="12" operator="between">
      <formula>0.25</formula>
      <formula>0.5</formula>
    </cfRule>
    <cfRule type="cellIs" dxfId="56" priority="13" operator="between">
      <formula>0</formula>
      <formula>0.25</formula>
    </cfRule>
  </conditionalFormatting>
  <conditionalFormatting sqref="L8:L124 N8:N124 P8:P124">
    <cfRule type="containsText" dxfId="55" priority="3" operator="containsText" text="SI">
      <formula>NOT(ISERROR(SEARCH("SI",L8)))</formula>
    </cfRule>
    <cfRule type="containsText" dxfId="54" priority="5" operator="containsText" text="NO">
      <formula>NOT(ISERROR(SEARCH("NO",L8)))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0"/>
  <sheetViews>
    <sheetView zoomScaleNormal="100" zoomScalePageLayoutView="80" workbookViewId="0">
      <selection activeCell="V17" sqref="V17"/>
    </sheetView>
  </sheetViews>
  <sheetFormatPr baseColWidth="10" defaultColWidth="30.28515625" defaultRowHeight="12.75" x14ac:dyDescent="0.2"/>
  <cols>
    <col min="1" max="1" width="18.140625" style="4" bestFit="1" customWidth="1"/>
    <col min="2" max="2" width="23.5703125" style="4" bestFit="1" customWidth="1"/>
    <col min="3" max="3" width="17.28515625" style="4" bestFit="1" customWidth="1"/>
    <col min="4" max="5" width="38.5703125" style="4" bestFit="1" customWidth="1"/>
    <col min="6" max="6" width="19" style="4" bestFit="1" customWidth="1"/>
    <col min="7" max="7" width="28.28515625" style="4" bestFit="1" customWidth="1"/>
    <col min="8" max="8" width="12.7109375" style="4" bestFit="1" customWidth="1"/>
    <col min="9" max="9" width="13.28515625" style="4" customWidth="1"/>
    <col min="10" max="10" width="8.5703125" style="4" bestFit="1" customWidth="1"/>
    <col min="11" max="11" width="12.7109375" style="4" bestFit="1" customWidth="1"/>
    <col min="12" max="12" width="14.140625" style="4" customWidth="1"/>
    <col min="13" max="13" width="8" style="4" customWidth="1"/>
    <col min="14" max="14" width="13" style="4" bestFit="1" customWidth="1"/>
    <col min="15" max="15" width="14.140625" style="4" customWidth="1"/>
    <col min="16" max="16" width="10.5703125" style="4" customWidth="1"/>
    <col min="17" max="17" width="9.28515625" style="4" bestFit="1" customWidth="1"/>
    <col min="18" max="18" width="14.5703125" style="4" customWidth="1"/>
    <col min="19" max="20" width="12.5703125" style="4" bestFit="1" customWidth="1"/>
    <col min="21" max="21" width="8.85546875" style="4" bestFit="1" customWidth="1"/>
    <col min="22" max="22" width="9.7109375" style="4" bestFit="1" customWidth="1"/>
    <col min="23" max="23" width="12.5703125" style="4" bestFit="1" customWidth="1"/>
    <col min="24" max="24" width="8.5703125" style="4" bestFit="1" customWidth="1"/>
    <col min="25" max="25" width="4.7109375" style="4" customWidth="1"/>
    <col min="26" max="16384" width="30.28515625" style="4"/>
  </cols>
  <sheetData>
    <row r="1" spans="1:24" ht="36.75" customHeight="1" x14ac:dyDescent="0.2">
      <c r="A1" s="33" t="s">
        <v>0</v>
      </c>
      <c r="B1" s="141" t="s">
        <v>449</v>
      </c>
      <c r="C1" s="142"/>
      <c r="D1" s="142"/>
      <c r="E1" s="142"/>
      <c r="F1" s="143"/>
      <c r="G1" s="73" t="s">
        <v>2</v>
      </c>
      <c r="H1" s="164" t="s">
        <v>450</v>
      </c>
      <c r="I1" s="166"/>
      <c r="J1" s="166"/>
      <c r="K1" s="166"/>
      <c r="L1" s="166"/>
      <c r="M1" s="165"/>
      <c r="N1" s="147" t="s">
        <v>451</v>
      </c>
      <c r="O1" s="148"/>
      <c r="P1" s="149"/>
      <c r="Q1" s="164" t="s">
        <v>452</v>
      </c>
      <c r="R1" s="165"/>
      <c r="S1" s="147" t="s">
        <v>453</v>
      </c>
      <c r="T1" s="148"/>
      <c r="U1" s="149"/>
      <c r="V1" s="147" t="s">
        <v>454</v>
      </c>
      <c r="W1" s="148"/>
      <c r="X1" s="149"/>
    </row>
    <row r="2" spans="1:24" ht="33.75" customHeight="1" x14ac:dyDescent="0.2">
      <c r="A2" s="3"/>
      <c r="B2" s="3"/>
      <c r="C2" s="3"/>
      <c r="D2" s="3"/>
      <c r="E2" s="3"/>
      <c r="F2" s="3"/>
      <c r="G2" s="73" t="s">
        <v>7</v>
      </c>
      <c r="H2" s="147" t="s">
        <v>455</v>
      </c>
      <c r="I2" s="148"/>
      <c r="J2" s="149"/>
      <c r="K2" s="147" t="s">
        <v>456</v>
      </c>
      <c r="L2" s="148"/>
      <c r="M2" s="149"/>
      <c r="N2" s="147" t="s">
        <v>457</v>
      </c>
      <c r="O2" s="148"/>
      <c r="P2" s="149"/>
      <c r="Q2" s="147" t="s">
        <v>458</v>
      </c>
      <c r="R2" s="149"/>
      <c r="S2" s="147" t="s">
        <v>459</v>
      </c>
      <c r="T2" s="148"/>
      <c r="U2" s="149"/>
      <c r="V2" s="147" t="s">
        <v>460</v>
      </c>
      <c r="W2" s="148"/>
      <c r="X2" s="149"/>
    </row>
    <row r="3" spans="1:24" ht="58.5" customHeight="1" x14ac:dyDescent="0.2">
      <c r="A3" s="69"/>
      <c r="B3" s="69"/>
      <c r="C3" s="69"/>
      <c r="D3" s="69"/>
      <c r="E3" s="3"/>
      <c r="F3" s="3"/>
      <c r="G3" s="73" t="s">
        <v>20</v>
      </c>
      <c r="H3" s="147" t="s">
        <v>461</v>
      </c>
      <c r="I3" s="148"/>
      <c r="J3" s="149"/>
      <c r="K3" s="147" t="s">
        <v>462</v>
      </c>
      <c r="L3" s="148"/>
      <c r="M3" s="149"/>
      <c r="N3" s="147" t="s">
        <v>463</v>
      </c>
      <c r="O3" s="148"/>
      <c r="P3" s="149"/>
      <c r="Q3" s="147" t="s">
        <v>464</v>
      </c>
      <c r="R3" s="149"/>
      <c r="S3" s="147" t="s">
        <v>465</v>
      </c>
      <c r="T3" s="148"/>
      <c r="U3" s="149"/>
      <c r="V3" s="147" t="s">
        <v>466</v>
      </c>
      <c r="W3" s="148"/>
      <c r="X3" s="149"/>
    </row>
    <row r="4" spans="1:24" ht="12.75" customHeight="1" x14ac:dyDescent="0.2">
      <c r="A4" s="69"/>
      <c r="B4" s="69"/>
      <c r="C4" s="69"/>
      <c r="D4" s="69"/>
      <c r="E4" s="3"/>
      <c r="F4" s="3"/>
      <c r="G4" s="73" t="s">
        <v>467</v>
      </c>
      <c r="H4" s="147" t="s">
        <v>267</v>
      </c>
      <c r="I4" s="148"/>
      <c r="J4" s="149"/>
      <c r="K4" s="147" t="s">
        <v>267</v>
      </c>
      <c r="L4" s="148"/>
      <c r="M4" s="149"/>
      <c r="N4" s="147" t="s">
        <v>267</v>
      </c>
      <c r="O4" s="148"/>
      <c r="P4" s="149"/>
      <c r="Q4" s="147" t="s">
        <v>34</v>
      </c>
      <c r="R4" s="149"/>
      <c r="S4" s="147" t="s">
        <v>34</v>
      </c>
      <c r="T4" s="148"/>
      <c r="U4" s="149"/>
      <c r="V4" s="147" t="s">
        <v>34</v>
      </c>
      <c r="W4" s="148"/>
      <c r="X4" s="149"/>
    </row>
    <row r="5" spans="1:24" ht="12.75" customHeight="1" x14ac:dyDescent="0.2">
      <c r="A5" s="69"/>
      <c r="B5" s="69"/>
      <c r="C5" s="69"/>
      <c r="D5" s="69"/>
      <c r="E5" s="3"/>
      <c r="F5" s="3"/>
      <c r="G5" s="73" t="s">
        <v>35</v>
      </c>
      <c r="H5" s="147" t="s">
        <v>268</v>
      </c>
      <c r="I5" s="148" t="e">
        <v>#N/A</v>
      </c>
      <c r="J5" s="149"/>
      <c r="K5" s="147" t="s">
        <v>268</v>
      </c>
      <c r="L5" s="148" t="e">
        <v>#N/A</v>
      </c>
      <c r="M5" s="149"/>
      <c r="N5" s="147" t="s">
        <v>36</v>
      </c>
      <c r="O5" s="148" t="e">
        <v>#N/A</v>
      </c>
      <c r="P5" s="149"/>
      <c r="Q5" s="147" t="s">
        <v>36</v>
      </c>
      <c r="R5" s="149" t="e">
        <v>#N/A</v>
      </c>
      <c r="S5" s="147" t="s">
        <v>36</v>
      </c>
      <c r="T5" s="148" t="e">
        <v>#N/A</v>
      </c>
      <c r="U5" s="149"/>
      <c r="V5" s="147" t="s">
        <v>36</v>
      </c>
      <c r="W5" s="148" t="e">
        <v>#N/A</v>
      </c>
      <c r="X5" s="149"/>
    </row>
    <row r="6" spans="1:24" ht="76.5" customHeight="1" x14ac:dyDescent="0.2">
      <c r="E6" s="69"/>
      <c r="F6" s="3"/>
      <c r="G6" s="73" t="s">
        <v>37</v>
      </c>
      <c r="H6" s="53" t="s">
        <v>39</v>
      </c>
      <c r="I6" s="35"/>
      <c r="J6" s="35"/>
      <c r="K6" s="53" t="s">
        <v>39</v>
      </c>
      <c r="L6" s="35"/>
      <c r="M6" s="35"/>
      <c r="N6" s="53" t="s">
        <v>468</v>
      </c>
      <c r="O6" s="36">
        <v>100</v>
      </c>
      <c r="P6" s="35">
        <f>+IF(O6&lt;&gt;"",(O6-N$126)*100/(N$127-N$126),"")</f>
        <v>100</v>
      </c>
      <c r="Q6" s="53" t="s">
        <v>39</v>
      </c>
      <c r="R6" s="35"/>
      <c r="S6" s="53" t="s">
        <v>39</v>
      </c>
      <c r="T6" s="35"/>
      <c r="U6" s="35"/>
      <c r="V6" s="53" t="s">
        <v>39</v>
      </c>
      <c r="W6" s="35"/>
      <c r="X6" s="35"/>
    </row>
    <row r="7" spans="1:24" s="3" customFormat="1" ht="25.5" x14ac:dyDescent="0.2">
      <c r="A7" s="5" t="s">
        <v>45</v>
      </c>
      <c r="B7" s="5" t="s">
        <v>46</v>
      </c>
      <c r="C7" s="5" t="s">
        <v>47</v>
      </c>
      <c r="D7" s="5" t="s">
        <v>48</v>
      </c>
      <c r="E7" s="5" t="s">
        <v>49</v>
      </c>
      <c r="F7" s="5" t="s">
        <v>34</v>
      </c>
      <c r="G7" s="31" t="s">
        <v>50</v>
      </c>
      <c r="H7" s="37" t="s">
        <v>469</v>
      </c>
      <c r="I7" s="125" t="s">
        <v>52</v>
      </c>
      <c r="J7" s="125" t="s">
        <v>55</v>
      </c>
      <c r="K7" s="38" t="s">
        <v>469</v>
      </c>
      <c r="L7" s="125" t="s">
        <v>52</v>
      </c>
      <c r="M7" s="125" t="s">
        <v>55</v>
      </c>
      <c r="N7" s="38" t="s">
        <v>56</v>
      </c>
      <c r="O7" s="125" t="s">
        <v>52</v>
      </c>
      <c r="P7" s="125" t="s">
        <v>53</v>
      </c>
      <c r="Q7" s="39" t="s">
        <v>316</v>
      </c>
      <c r="R7" s="125" t="s">
        <v>317</v>
      </c>
      <c r="S7" s="38" t="s">
        <v>470</v>
      </c>
      <c r="T7" s="125" t="s">
        <v>52</v>
      </c>
      <c r="U7" s="125" t="s">
        <v>55</v>
      </c>
      <c r="V7" s="38" t="s">
        <v>56</v>
      </c>
      <c r="W7" s="125" t="s">
        <v>52</v>
      </c>
      <c r="X7" s="125" t="s">
        <v>55</v>
      </c>
    </row>
    <row r="8" spans="1:24" x14ac:dyDescent="0.2">
      <c r="A8" s="74" t="s">
        <v>59</v>
      </c>
      <c r="B8" s="74" t="s">
        <v>60</v>
      </c>
      <c r="C8" s="23" t="s">
        <v>61</v>
      </c>
      <c r="D8" s="74" t="s">
        <v>62</v>
      </c>
      <c r="E8" s="75">
        <v>1001</v>
      </c>
      <c r="F8" s="74" t="s">
        <v>60</v>
      </c>
      <c r="G8" s="75">
        <v>1101</v>
      </c>
      <c r="H8" s="76"/>
      <c r="I8" s="76"/>
      <c r="J8" s="76"/>
      <c r="K8" s="76"/>
      <c r="L8" s="76"/>
      <c r="M8" s="76"/>
      <c r="N8" s="76"/>
      <c r="O8" s="76"/>
      <c r="P8" s="76"/>
      <c r="Q8" s="24" t="s">
        <v>325</v>
      </c>
      <c r="R8" s="76" t="str">
        <f t="shared" ref="R8:R39" si="0">+IF(Q8="NO","NO",IF(Q8="SI","SI",""))</f>
        <v>SI</v>
      </c>
      <c r="S8" s="25">
        <v>1704.8</v>
      </c>
      <c r="T8" s="76">
        <f t="shared" ref="T8:T71" si="1">+IF(S8&lt;&gt;"",(S8-S$126)*100/(S$127-S$126),"")</f>
        <v>19.42349322091831</v>
      </c>
      <c r="U8" s="76">
        <f>+IF(S8&lt;&gt;"",_xlfn.PERCENTRANK.EXC(S$8:S$124,S8,2),"")</f>
        <v>0.82</v>
      </c>
      <c r="V8" s="118">
        <v>29.65</v>
      </c>
      <c r="W8" s="76">
        <f t="shared" ref="W8:W71" si="2">+IF(V8&lt;&gt;"",(V8-V$126)*100/(V$127-V$126),"")</f>
        <v>24.057806744120139</v>
      </c>
      <c r="X8" s="76">
        <f t="shared" ref="X8:X71" si="3">+IF(V8&lt;&gt;"",_xlfn.PERCENTRANK.EXC(V$8:V$124,V8,2),"")</f>
        <v>0.32</v>
      </c>
    </row>
    <row r="9" spans="1:24" x14ac:dyDescent="0.2">
      <c r="A9" s="74" t="s">
        <v>59</v>
      </c>
      <c r="B9" s="74" t="s">
        <v>60</v>
      </c>
      <c r="C9" s="23" t="s">
        <v>61</v>
      </c>
      <c r="D9" s="74" t="s">
        <v>62</v>
      </c>
      <c r="E9" s="75">
        <v>1001</v>
      </c>
      <c r="F9" s="74" t="s">
        <v>63</v>
      </c>
      <c r="G9" s="75">
        <v>1107</v>
      </c>
      <c r="H9" s="76"/>
      <c r="I9" s="76"/>
      <c r="J9" s="76"/>
      <c r="K9" s="76"/>
      <c r="L9" s="76"/>
      <c r="M9" s="76"/>
      <c r="N9" s="76"/>
      <c r="O9" s="76"/>
      <c r="P9" s="76"/>
      <c r="Q9" s="24"/>
      <c r="R9" s="76" t="str">
        <f t="shared" si="0"/>
        <v/>
      </c>
      <c r="S9" s="24"/>
      <c r="T9" s="76"/>
      <c r="U9" s="76" t="str">
        <f t="shared" ref="U9:U71" si="4">+IF(S9&lt;&gt;"",_xlfn.PERCENTRANK.EXC(S$8:S$124,S9,2),"")</f>
        <v/>
      </c>
      <c r="V9" s="118">
        <v>29.09</v>
      </c>
      <c r="W9" s="76">
        <f t="shared" si="2"/>
        <v>22.47095494474355</v>
      </c>
      <c r="X9" s="76">
        <f t="shared" si="3"/>
        <v>0.28999999999999998</v>
      </c>
    </row>
    <row r="10" spans="1:24" x14ac:dyDescent="0.2">
      <c r="A10" s="74" t="s">
        <v>64</v>
      </c>
      <c r="B10" s="74" t="s">
        <v>64</v>
      </c>
      <c r="C10" s="23" t="s">
        <v>61</v>
      </c>
      <c r="D10" s="74" t="s">
        <v>64</v>
      </c>
      <c r="E10" s="75">
        <v>2101</v>
      </c>
      <c r="F10" s="74" t="s">
        <v>64</v>
      </c>
      <c r="G10" s="75">
        <v>2101</v>
      </c>
      <c r="H10" s="76"/>
      <c r="I10" s="76"/>
      <c r="J10" s="76"/>
      <c r="K10" s="76"/>
      <c r="L10" s="76"/>
      <c r="M10" s="76"/>
      <c r="N10" s="76"/>
      <c r="O10" s="76"/>
      <c r="P10" s="76"/>
      <c r="Q10" s="24"/>
      <c r="R10" s="76" t="str">
        <f t="shared" si="0"/>
        <v/>
      </c>
      <c r="S10" s="24"/>
      <c r="T10" s="76"/>
      <c r="U10" s="76" t="str">
        <f t="shared" si="4"/>
        <v/>
      </c>
      <c r="V10" s="118">
        <v>25.43</v>
      </c>
      <c r="W10" s="76">
        <f t="shared" si="2"/>
        <v>12.099744970246524</v>
      </c>
      <c r="X10" s="76">
        <f t="shared" si="3"/>
        <v>0.11</v>
      </c>
    </row>
    <row r="11" spans="1:24" x14ac:dyDescent="0.2">
      <c r="A11" s="74" t="s">
        <v>64</v>
      </c>
      <c r="B11" s="74" t="s">
        <v>65</v>
      </c>
      <c r="C11" s="23" t="s">
        <v>61</v>
      </c>
      <c r="D11" s="74" t="s">
        <v>66</v>
      </c>
      <c r="E11" s="75">
        <v>2201</v>
      </c>
      <c r="F11" s="74" t="s">
        <v>66</v>
      </c>
      <c r="G11" s="75">
        <v>2201</v>
      </c>
      <c r="H11" s="76"/>
      <c r="I11" s="76"/>
      <c r="J11" s="76"/>
      <c r="K11" s="76"/>
      <c r="L11" s="76"/>
      <c r="M11" s="76"/>
      <c r="N11" s="76"/>
      <c r="O11" s="76"/>
      <c r="P11" s="76"/>
      <c r="Q11" s="24"/>
      <c r="R11" s="76" t="str">
        <f t="shared" si="0"/>
        <v/>
      </c>
      <c r="S11" s="24"/>
      <c r="T11" s="76"/>
      <c r="U11" s="76" t="str">
        <f t="shared" si="4"/>
        <v/>
      </c>
      <c r="V11" s="118">
        <v>28.32</v>
      </c>
      <c r="W11" s="76">
        <f t="shared" si="2"/>
        <v>20.289033720600735</v>
      </c>
      <c r="X11" s="76">
        <f t="shared" si="3"/>
        <v>0.24</v>
      </c>
    </row>
    <row r="12" spans="1:24" x14ac:dyDescent="0.2">
      <c r="A12" s="74" t="s">
        <v>67</v>
      </c>
      <c r="B12" s="74" t="s">
        <v>68</v>
      </c>
      <c r="C12" s="23" t="s">
        <v>61</v>
      </c>
      <c r="D12" s="74" t="s">
        <v>69</v>
      </c>
      <c r="E12" s="75">
        <v>3001</v>
      </c>
      <c r="F12" s="74" t="s">
        <v>68</v>
      </c>
      <c r="G12" s="75">
        <v>3101</v>
      </c>
      <c r="H12" s="76"/>
      <c r="I12" s="76"/>
      <c r="J12" s="76"/>
      <c r="K12" s="76"/>
      <c r="L12" s="76"/>
      <c r="M12" s="76"/>
      <c r="N12" s="76"/>
      <c r="O12" s="76"/>
      <c r="P12" s="76"/>
      <c r="Q12" s="24"/>
      <c r="R12" s="76" t="str">
        <f t="shared" si="0"/>
        <v/>
      </c>
      <c r="S12" s="24"/>
      <c r="T12" s="76"/>
      <c r="U12" s="76" t="str">
        <f t="shared" si="4"/>
        <v/>
      </c>
      <c r="V12" s="118">
        <v>34.380000000000003</v>
      </c>
      <c r="W12" s="76">
        <f t="shared" si="2"/>
        <v>37.461037120997446</v>
      </c>
      <c r="X12" s="76">
        <f t="shared" si="3"/>
        <v>0.5</v>
      </c>
    </row>
    <row r="13" spans="1:24" x14ac:dyDescent="0.2">
      <c r="A13" s="74" t="s">
        <v>67</v>
      </c>
      <c r="B13" s="74" t="s">
        <v>68</v>
      </c>
      <c r="C13" s="23" t="s">
        <v>61</v>
      </c>
      <c r="D13" s="74" t="s">
        <v>69</v>
      </c>
      <c r="E13" s="75">
        <v>3001</v>
      </c>
      <c r="F13" s="74" t="s">
        <v>70</v>
      </c>
      <c r="G13" s="75">
        <v>3103</v>
      </c>
      <c r="H13" s="76"/>
      <c r="I13" s="76"/>
      <c r="J13" s="76"/>
      <c r="K13" s="76"/>
      <c r="L13" s="76"/>
      <c r="M13" s="76"/>
      <c r="N13" s="76"/>
      <c r="O13" s="76"/>
      <c r="P13" s="76"/>
      <c r="Q13" s="24"/>
      <c r="R13" s="76" t="str">
        <f t="shared" si="0"/>
        <v/>
      </c>
      <c r="S13" s="24"/>
      <c r="T13" s="76"/>
      <c r="U13" s="76" t="str">
        <f t="shared" si="4"/>
        <v/>
      </c>
      <c r="V13" s="118">
        <v>56.45</v>
      </c>
      <c r="W13" s="76">
        <f t="shared" si="2"/>
        <v>100</v>
      </c>
      <c r="X13" s="76">
        <f t="shared" si="3"/>
        <v>0.99</v>
      </c>
    </row>
    <row r="14" spans="1:24" x14ac:dyDescent="0.2">
      <c r="A14" s="74" t="s">
        <v>67</v>
      </c>
      <c r="B14" s="79" t="s">
        <v>71</v>
      </c>
      <c r="C14" s="23" t="s">
        <v>61</v>
      </c>
      <c r="D14" s="79" t="s">
        <v>72</v>
      </c>
      <c r="E14" s="75">
        <v>3301</v>
      </c>
      <c r="F14" s="79" t="s">
        <v>72</v>
      </c>
      <c r="G14" s="75">
        <v>3301</v>
      </c>
      <c r="H14" s="76"/>
      <c r="I14" s="76"/>
      <c r="J14" s="76"/>
      <c r="K14" s="76"/>
      <c r="L14" s="76"/>
      <c r="M14" s="76"/>
      <c r="N14" s="76"/>
      <c r="O14" s="76"/>
      <c r="P14" s="76"/>
      <c r="Q14" s="24"/>
      <c r="R14" s="76" t="str">
        <f t="shared" si="0"/>
        <v/>
      </c>
      <c r="S14" s="24"/>
      <c r="T14" s="76"/>
      <c r="U14" s="76" t="str">
        <f t="shared" si="4"/>
        <v/>
      </c>
      <c r="V14" s="118">
        <v>38.47</v>
      </c>
      <c r="W14" s="76">
        <f t="shared" si="2"/>
        <v>49.050722584301489</v>
      </c>
      <c r="X14" s="76">
        <f t="shared" si="3"/>
        <v>0.63</v>
      </c>
    </row>
    <row r="15" spans="1:24" x14ac:dyDescent="0.2">
      <c r="A15" s="74" t="s">
        <v>73</v>
      </c>
      <c r="B15" s="74" t="s">
        <v>74</v>
      </c>
      <c r="C15" s="23" t="s">
        <v>61</v>
      </c>
      <c r="D15" s="74" t="s">
        <v>75</v>
      </c>
      <c r="E15" s="75">
        <v>4001</v>
      </c>
      <c r="F15" s="74" t="s">
        <v>76</v>
      </c>
      <c r="G15" s="75">
        <v>4101</v>
      </c>
      <c r="H15" s="76"/>
      <c r="I15" s="76"/>
      <c r="J15" s="76"/>
      <c r="K15" s="76"/>
      <c r="L15" s="76"/>
      <c r="M15" s="76"/>
      <c r="N15" s="76"/>
      <c r="O15" s="76"/>
      <c r="P15" s="76"/>
      <c r="Q15" s="24"/>
      <c r="R15" s="76" t="str">
        <f t="shared" si="0"/>
        <v/>
      </c>
      <c r="S15" s="24"/>
      <c r="T15" s="76"/>
      <c r="U15" s="76" t="str">
        <f t="shared" si="4"/>
        <v/>
      </c>
      <c r="V15" s="118">
        <v>25.04</v>
      </c>
      <c r="W15" s="76">
        <f t="shared" si="2"/>
        <v>10.994616038537824</v>
      </c>
      <c r="X15" s="76">
        <f t="shared" si="3"/>
        <v>0.1</v>
      </c>
    </row>
    <row r="16" spans="1:24" x14ac:dyDescent="0.2">
      <c r="A16" s="74" t="s">
        <v>73</v>
      </c>
      <c r="B16" s="74" t="s">
        <v>74</v>
      </c>
      <c r="C16" s="23" t="s">
        <v>61</v>
      </c>
      <c r="D16" s="74" t="s">
        <v>75</v>
      </c>
      <c r="E16" s="75">
        <v>4001</v>
      </c>
      <c r="F16" s="74" t="s">
        <v>73</v>
      </c>
      <c r="G16" s="75">
        <v>4102</v>
      </c>
      <c r="H16" s="76"/>
      <c r="I16" s="76"/>
      <c r="J16" s="76"/>
      <c r="K16" s="76"/>
      <c r="L16" s="76"/>
      <c r="M16" s="76"/>
      <c r="N16" s="76"/>
      <c r="O16" s="76"/>
      <c r="P16" s="76"/>
      <c r="Q16" s="24"/>
      <c r="R16" s="76" t="str">
        <f t="shared" si="0"/>
        <v/>
      </c>
      <c r="S16" s="24"/>
      <c r="T16" s="76"/>
      <c r="U16" s="76" t="str">
        <f t="shared" si="4"/>
        <v/>
      </c>
      <c r="V16" s="118">
        <v>26.76</v>
      </c>
      <c r="W16" s="76">
        <f t="shared" si="2"/>
        <v>15.86851799376594</v>
      </c>
      <c r="X16" s="76">
        <f t="shared" si="3"/>
        <v>0.17</v>
      </c>
    </row>
    <row r="17" spans="1:24" x14ac:dyDescent="0.2">
      <c r="A17" s="74" t="s">
        <v>73</v>
      </c>
      <c r="B17" s="74" t="s">
        <v>77</v>
      </c>
      <c r="C17" s="23" t="s">
        <v>61</v>
      </c>
      <c r="D17" s="74" t="s">
        <v>78</v>
      </c>
      <c r="E17" s="75">
        <v>4301</v>
      </c>
      <c r="F17" s="80" t="s">
        <v>78</v>
      </c>
      <c r="G17" s="75">
        <v>4301</v>
      </c>
      <c r="H17" s="76"/>
      <c r="I17" s="76"/>
      <c r="J17" s="76"/>
      <c r="K17" s="76"/>
      <c r="L17" s="76"/>
      <c r="M17" s="76"/>
      <c r="N17" s="76"/>
      <c r="O17" s="76"/>
      <c r="P17" s="76"/>
      <c r="Q17" s="24" t="s">
        <v>325</v>
      </c>
      <c r="R17" s="76" t="str">
        <f t="shared" si="0"/>
        <v>SI</v>
      </c>
      <c r="S17" s="25">
        <v>503.9</v>
      </c>
      <c r="T17" s="76">
        <f t="shared" si="1"/>
        <v>5.7411416201435568</v>
      </c>
      <c r="U17" s="76">
        <f t="shared" si="4"/>
        <v>0.38</v>
      </c>
      <c r="V17" s="118">
        <v>34.880000000000003</v>
      </c>
      <c r="W17" s="76">
        <f t="shared" si="2"/>
        <v>38.877869084726548</v>
      </c>
      <c r="X17" s="76">
        <f t="shared" si="3"/>
        <v>0.5</v>
      </c>
    </row>
    <row r="18" spans="1:24" x14ac:dyDescent="0.2">
      <c r="A18" s="74" t="s">
        <v>79</v>
      </c>
      <c r="B18" s="74" t="s">
        <v>79</v>
      </c>
      <c r="C18" s="23" t="s">
        <v>80</v>
      </c>
      <c r="D18" s="74" t="s">
        <v>80</v>
      </c>
      <c r="E18" s="75">
        <v>5001</v>
      </c>
      <c r="F18" s="74" t="s">
        <v>79</v>
      </c>
      <c r="G18" s="75">
        <v>5101</v>
      </c>
      <c r="H18" s="76"/>
      <c r="I18" s="76"/>
      <c r="J18" s="76"/>
      <c r="K18" s="76"/>
      <c r="L18" s="76"/>
      <c r="M18" s="76"/>
      <c r="N18" s="76"/>
      <c r="O18" s="76"/>
      <c r="P18" s="76"/>
      <c r="Q18" s="24"/>
      <c r="R18" s="76" t="str">
        <f t="shared" si="0"/>
        <v/>
      </c>
      <c r="S18" s="24"/>
      <c r="T18" s="76"/>
      <c r="U18" s="76" t="str">
        <f t="shared" si="4"/>
        <v/>
      </c>
      <c r="V18" s="118">
        <v>31.04</v>
      </c>
      <c r="W18" s="76">
        <f t="shared" si="2"/>
        <v>27.996599603287041</v>
      </c>
      <c r="X18" s="76">
        <f t="shared" si="3"/>
        <v>0.38</v>
      </c>
    </row>
    <row r="19" spans="1:24" x14ac:dyDescent="0.2">
      <c r="A19" s="74" t="s">
        <v>79</v>
      </c>
      <c r="B19" s="74" t="s">
        <v>79</v>
      </c>
      <c r="C19" s="23" t="s">
        <v>80</v>
      </c>
      <c r="D19" s="74" t="s">
        <v>80</v>
      </c>
      <c r="E19" s="75">
        <v>5001</v>
      </c>
      <c r="F19" s="74" t="s">
        <v>81</v>
      </c>
      <c r="G19" s="75">
        <v>5102</v>
      </c>
      <c r="H19" s="76"/>
      <c r="I19" s="76"/>
      <c r="J19" s="76"/>
      <c r="K19" s="76"/>
      <c r="L19" s="76"/>
      <c r="M19" s="76"/>
      <c r="N19" s="76"/>
      <c r="O19" s="76"/>
      <c r="P19" s="76"/>
      <c r="Q19" s="24"/>
      <c r="R19" s="76" t="str">
        <f t="shared" si="0"/>
        <v/>
      </c>
      <c r="S19" s="24"/>
      <c r="T19" s="76"/>
      <c r="U19" s="76" t="str">
        <f t="shared" si="4"/>
        <v/>
      </c>
      <c r="V19" s="118">
        <v>44.84</v>
      </c>
      <c r="W19" s="76">
        <f t="shared" si="2"/>
        <v>67.101161802210257</v>
      </c>
      <c r="X19" s="76">
        <f t="shared" si="3"/>
        <v>0.77</v>
      </c>
    </row>
    <row r="20" spans="1:24" x14ac:dyDescent="0.2">
      <c r="A20" s="74" t="s">
        <v>79</v>
      </c>
      <c r="B20" s="74" t="s">
        <v>79</v>
      </c>
      <c r="C20" s="23" t="s">
        <v>80</v>
      </c>
      <c r="D20" s="74" t="s">
        <v>80</v>
      </c>
      <c r="E20" s="75">
        <v>5001</v>
      </c>
      <c r="F20" s="74" t="s">
        <v>83</v>
      </c>
      <c r="G20" s="75">
        <v>5103</v>
      </c>
      <c r="H20" s="76"/>
      <c r="I20" s="76"/>
      <c r="J20" s="76"/>
      <c r="K20" s="76"/>
      <c r="L20" s="76"/>
      <c r="M20" s="76"/>
      <c r="N20" s="76"/>
      <c r="O20" s="76"/>
      <c r="P20" s="76"/>
      <c r="Q20" s="24"/>
      <c r="R20" s="76" t="str">
        <f t="shared" si="0"/>
        <v/>
      </c>
      <c r="S20" s="24"/>
      <c r="T20" s="76"/>
      <c r="U20" s="76" t="str">
        <f t="shared" si="4"/>
        <v/>
      </c>
      <c r="V20" s="118">
        <v>45.05</v>
      </c>
      <c r="W20" s="76">
        <f t="shared" si="2"/>
        <v>67.696231226976451</v>
      </c>
      <c r="X20" s="76">
        <f t="shared" si="3"/>
        <v>0.79</v>
      </c>
    </row>
    <row r="21" spans="1:24" x14ac:dyDescent="0.2">
      <c r="A21" s="74" t="s">
        <v>79</v>
      </c>
      <c r="B21" s="74" t="s">
        <v>79</v>
      </c>
      <c r="C21" s="23" t="s">
        <v>80</v>
      </c>
      <c r="D21" s="74" t="s">
        <v>80</v>
      </c>
      <c r="E21" s="75">
        <v>5001</v>
      </c>
      <c r="F21" s="74" t="s">
        <v>84</v>
      </c>
      <c r="G21" s="75">
        <v>5105</v>
      </c>
      <c r="H21" s="76"/>
      <c r="I21" s="76"/>
      <c r="J21" s="76"/>
      <c r="K21" s="76"/>
      <c r="L21" s="76"/>
      <c r="M21" s="76"/>
      <c r="N21" s="76"/>
      <c r="O21" s="76"/>
      <c r="P21" s="76"/>
      <c r="Q21" s="24"/>
      <c r="R21" s="76" t="str">
        <f t="shared" si="0"/>
        <v/>
      </c>
      <c r="S21" s="24"/>
      <c r="T21" s="76"/>
      <c r="U21" s="76" t="str">
        <f t="shared" si="4"/>
        <v/>
      </c>
      <c r="V21" s="118">
        <v>56.14</v>
      </c>
      <c r="W21" s="76">
        <f t="shared" si="2"/>
        <v>99.121564182487958</v>
      </c>
      <c r="X21" s="76">
        <f t="shared" si="3"/>
        <v>0.98</v>
      </c>
    </row>
    <row r="22" spans="1:24" x14ac:dyDescent="0.2">
      <c r="A22" s="74" t="s">
        <v>79</v>
      </c>
      <c r="B22" s="74" t="s">
        <v>79</v>
      </c>
      <c r="C22" s="23" t="s">
        <v>80</v>
      </c>
      <c r="D22" s="74" t="s">
        <v>80</v>
      </c>
      <c r="E22" s="75">
        <v>5001</v>
      </c>
      <c r="F22" s="74" t="s">
        <v>85</v>
      </c>
      <c r="G22" s="75">
        <v>5107</v>
      </c>
      <c r="H22" s="76"/>
      <c r="I22" s="76"/>
      <c r="J22" s="76"/>
      <c r="K22" s="76"/>
      <c r="L22" s="76"/>
      <c r="M22" s="76"/>
      <c r="N22" s="76"/>
      <c r="O22" s="76"/>
      <c r="P22" s="76"/>
      <c r="Q22" s="24" t="s">
        <v>326</v>
      </c>
      <c r="R22" s="76" t="str">
        <f t="shared" si="0"/>
        <v>NO</v>
      </c>
      <c r="S22" s="25">
        <v>986.3</v>
      </c>
      <c r="T22" s="76">
        <f t="shared" si="1"/>
        <v>11.237324826250427</v>
      </c>
      <c r="U22" s="76">
        <f t="shared" si="4"/>
        <v>0.62</v>
      </c>
      <c r="V22" s="118">
        <v>51.65</v>
      </c>
      <c r="W22" s="76">
        <f t="shared" si="2"/>
        <v>86.398413148200603</v>
      </c>
      <c r="X22" s="76">
        <f t="shared" si="3"/>
        <v>0.91</v>
      </c>
    </row>
    <row r="23" spans="1:24" x14ac:dyDescent="0.2">
      <c r="A23" s="74" t="s">
        <v>79</v>
      </c>
      <c r="B23" s="74" t="s">
        <v>79</v>
      </c>
      <c r="C23" s="23" t="s">
        <v>80</v>
      </c>
      <c r="D23" s="74" t="s">
        <v>80</v>
      </c>
      <c r="E23" s="75">
        <v>5001</v>
      </c>
      <c r="F23" s="74" t="s">
        <v>86</v>
      </c>
      <c r="G23" s="75">
        <v>5109</v>
      </c>
      <c r="H23" s="76"/>
      <c r="I23" s="76"/>
      <c r="J23" s="76"/>
      <c r="K23" s="76"/>
      <c r="L23" s="76"/>
      <c r="M23" s="76"/>
      <c r="N23" s="76"/>
      <c r="O23" s="76"/>
      <c r="P23" s="76"/>
      <c r="Q23" s="24"/>
      <c r="R23" s="76" t="str">
        <f t="shared" si="0"/>
        <v/>
      </c>
      <c r="S23" s="24"/>
      <c r="T23" s="76"/>
      <c r="U23" s="76" t="str">
        <f t="shared" si="4"/>
        <v/>
      </c>
      <c r="V23" s="118">
        <v>26.53</v>
      </c>
      <c r="W23" s="76">
        <f t="shared" si="2"/>
        <v>15.216775290450553</v>
      </c>
      <c r="X23" s="76">
        <f t="shared" si="3"/>
        <v>0.15</v>
      </c>
    </row>
    <row r="24" spans="1:24" x14ac:dyDescent="0.2">
      <c r="A24" s="74" t="s">
        <v>79</v>
      </c>
      <c r="B24" s="79" t="s">
        <v>87</v>
      </c>
      <c r="C24" s="23" t="s">
        <v>61</v>
      </c>
      <c r="D24" s="79" t="s">
        <v>88</v>
      </c>
      <c r="E24" s="75">
        <v>5301</v>
      </c>
      <c r="F24" s="81" t="s">
        <v>87</v>
      </c>
      <c r="G24" s="75">
        <v>5301</v>
      </c>
      <c r="H24" s="76"/>
      <c r="I24" s="76"/>
      <c r="J24" s="76"/>
      <c r="K24" s="76"/>
      <c r="L24" s="76"/>
      <c r="M24" s="76"/>
      <c r="N24" s="76"/>
      <c r="O24" s="76"/>
      <c r="P24" s="76"/>
      <c r="Q24" s="24"/>
      <c r="R24" s="76" t="str">
        <f t="shared" si="0"/>
        <v/>
      </c>
      <c r="S24" s="24"/>
      <c r="T24" s="76"/>
      <c r="U24" s="76" t="str">
        <f t="shared" si="4"/>
        <v/>
      </c>
      <c r="V24" s="118">
        <v>36.549999999999997</v>
      </c>
      <c r="W24" s="76">
        <f t="shared" si="2"/>
        <v>43.610087843581738</v>
      </c>
      <c r="X24" s="76">
        <f t="shared" si="3"/>
        <v>0.55000000000000004</v>
      </c>
    </row>
    <row r="25" spans="1:24" x14ac:dyDescent="0.2">
      <c r="A25" s="74" t="s">
        <v>79</v>
      </c>
      <c r="B25" s="79" t="s">
        <v>87</v>
      </c>
      <c r="C25" s="23" t="s">
        <v>61</v>
      </c>
      <c r="D25" s="79" t="s">
        <v>88</v>
      </c>
      <c r="E25" s="75">
        <v>5301</v>
      </c>
      <c r="F25" s="81" t="s">
        <v>89</v>
      </c>
      <c r="G25" s="75">
        <v>5304</v>
      </c>
      <c r="H25" s="76"/>
      <c r="I25" s="76"/>
      <c r="J25" s="76"/>
      <c r="K25" s="76"/>
      <c r="L25" s="76"/>
      <c r="M25" s="76"/>
      <c r="N25" s="76"/>
      <c r="O25" s="76"/>
      <c r="P25" s="76"/>
      <c r="Q25" s="24" t="s">
        <v>326</v>
      </c>
      <c r="R25" s="76" t="str">
        <f t="shared" si="0"/>
        <v>NO</v>
      </c>
      <c r="S25" s="25">
        <v>3440.1</v>
      </c>
      <c r="T25" s="76">
        <f t="shared" si="1"/>
        <v>39.194485587330526</v>
      </c>
      <c r="U25" s="76">
        <f t="shared" si="4"/>
        <v>0.92</v>
      </c>
      <c r="V25" s="118">
        <v>53.55</v>
      </c>
      <c r="W25" s="76">
        <f t="shared" si="2"/>
        <v>91.782374610371193</v>
      </c>
      <c r="X25" s="76">
        <f t="shared" si="3"/>
        <v>0.93</v>
      </c>
    </row>
    <row r="26" spans="1:24" x14ac:dyDescent="0.2">
      <c r="A26" s="74" t="s">
        <v>79</v>
      </c>
      <c r="B26" s="79" t="s">
        <v>90</v>
      </c>
      <c r="C26" s="23" t="s">
        <v>61</v>
      </c>
      <c r="D26" s="79" t="s">
        <v>91</v>
      </c>
      <c r="E26" s="75">
        <v>5501</v>
      </c>
      <c r="F26" s="81" t="s">
        <v>90</v>
      </c>
      <c r="G26" s="75">
        <v>5501</v>
      </c>
      <c r="H26" s="76"/>
      <c r="I26" s="76"/>
      <c r="J26" s="76"/>
      <c r="K26" s="76"/>
      <c r="L26" s="76"/>
      <c r="M26" s="76"/>
      <c r="N26" s="76"/>
      <c r="O26" s="76"/>
      <c r="P26" s="76"/>
      <c r="Q26" s="24"/>
      <c r="R26" s="76" t="str">
        <f t="shared" si="0"/>
        <v/>
      </c>
      <c r="S26" s="24"/>
      <c r="T26" s="76"/>
      <c r="U26" s="76" t="str">
        <f t="shared" si="4"/>
        <v/>
      </c>
      <c r="V26" s="118">
        <v>33.93</v>
      </c>
      <c r="W26" s="76">
        <f t="shared" si="2"/>
        <v>36.185888353641253</v>
      </c>
      <c r="X26" s="76">
        <f t="shared" si="3"/>
        <v>0.49</v>
      </c>
    </row>
    <row r="27" spans="1:24" x14ac:dyDescent="0.2">
      <c r="A27" s="74" t="s">
        <v>79</v>
      </c>
      <c r="B27" s="79" t="s">
        <v>90</v>
      </c>
      <c r="C27" s="23" t="s">
        <v>61</v>
      </c>
      <c r="D27" s="79" t="s">
        <v>91</v>
      </c>
      <c r="E27" s="75">
        <v>5501</v>
      </c>
      <c r="F27" s="81" t="s">
        <v>92</v>
      </c>
      <c r="G27" s="75">
        <v>5502</v>
      </c>
      <c r="H27" s="76"/>
      <c r="I27" s="76"/>
      <c r="J27" s="76"/>
      <c r="K27" s="76"/>
      <c r="L27" s="76"/>
      <c r="M27" s="76"/>
      <c r="N27" s="76"/>
      <c r="O27" s="76"/>
      <c r="P27" s="76"/>
      <c r="Q27" s="24"/>
      <c r="R27" s="76" t="str">
        <f t="shared" si="0"/>
        <v/>
      </c>
      <c r="S27" s="24"/>
      <c r="T27" s="76"/>
      <c r="U27" s="76" t="str">
        <f t="shared" si="4"/>
        <v/>
      </c>
      <c r="V27" s="118">
        <v>40.119999999999997</v>
      </c>
      <c r="W27" s="76">
        <f t="shared" si="2"/>
        <v>53.726268064607524</v>
      </c>
      <c r="X27" s="76">
        <f t="shared" si="3"/>
        <v>0.68</v>
      </c>
    </row>
    <row r="28" spans="1:24" x14ac:dyDescent="0.2">
      <c r="A28" s="74" t="s">
        <v>79</v>
      </c>
      <c r="B28" s="79" t="s">
        <v>90</v>
      </c>
      <c r="C28" s="23" t="s">
        <v>61</v>
      </c>
      <c r="D28" s="79" t="s">
        <v>91</v>
      </c>
      <c r="E28" s="75">
        <v>5501</v>
      </c>
      <c r="F28" s="81" t="s">
        <v>93</v>
      </c>
      <c r="G28" s="75">
        <v>5503</v>
      </c>
      <c r="H28" s="76"/>
      <c r="I28" s="76"/>
      <c r="J28" s="76"/>
      <c r="K28" s="76"/>
      <c r="L28" s="76"/>
      <c r="M28" s="76"/>
      <c r="N28" s="76"/>
      <c r="O28" s="76"/>
      <c r="P28" s="76"/>
      <c r="Q28" s="24"/>
      <c r="R28" s="76" t="str">
        <f t="shared" si="0"/>
        <v/>
      </c>
      <c r="S28" s="24"/>
      <c r="T28" s="76"/>
      <c r="U28" s="76" t="str">
        <f t="shared" si="4"/>
        <v/>
      </c>
      <c r="V28" s="118">
        <v>49.21</v>
      </c>
      <c r="W28" s="76">
        <f t="shared" si="2"/>
        <v>79.484273165202595</v>
      </c>
      <c r="X28" s="76">
        <f t="shared" si="3"/>
        <v>0.88</v>
      </c>
    </row>
    <row r="29" spans="1:24" x14ac:dyDescent="0.2">
      <c r="A29" s="74" t="s">
        <v>79</v>
      </c>
      <c r="B29" s="79" t="s">
        <v>90</v>
      </c>
      <c r="C29" s="23" t="s">
        <v>61</v>
      </c>
      <c r="D29" s="79" t="s">
        <v>91</v>
      </c>
      <c r="E29" s="75">
        <v>5501</v>
      </c>
      <c r="F29" s="81" t="s">
        <v>94</v>
      </c>
      <c r="G29" s="75">
        <v>5504</v>
      </c>
      <c r="H29" s="76"/>
      <c r="I29" s="76"/>
      <c r="J29" s="76"/>
      <c r="K29" s="76"/>
      <c r="L29" s="76"/>
      <c r="M29" s="76"/>
      <c r="N29" s="76"/>
      <c r="O29" s="76"/>
      <c r="P29" s="76"/>
      <c r="Q29" s="24"/>
      <c r="R29" s="76" t="str">
        <f t="shared" si="0"/>
        <v/>
      </c>
      <c r="S29" s="24"/>
      <c r="T29" s="76"/>
      <c r="U29" s="76" t="str">
        <f t="shared" si="4"/>
        <v/>
      </c>
      <c r="V29" s="118">
        <v>53.67</v>
      </c>
      <c r="W29" s="76">
        <f t="shared" si="2"/>
        <v>92.122414281666195</v>
      </c>
      <c r="X29" s="76">
        <f t="shared" si="3"/>
        <v>0.95</v>
      </c>
    </row>
    <row r="30" spans="1:24" x14ac:dyDescent="0.2">
      <c r="A30" s="74" t="s">
        <v>79</v>
      </c>
      <c r="B30" s="74" t="s">
        <v>96</v>
      </c>
      <c r="C30" s="23" t="s">
        <v>61</v>
      </c>
      <c r="D30" s="74" t="s">
        <v>97</v>
      </c>
      <c r="E30" s="75">
        <v>5601</v>
      </c>
      <c r="F30" s="80" t="s">
        <v>96</v>
      </c>
      <c r="G30" s="75">
        <v>5601</v>
      </c>
      <c r="H30" s="76"/>
      <c r="I30" s="76"/>
      <c r="J30" s="76"/>
      <c r="K30" s="76"/>
      <c r="L30" s="76"/>
      <c r="M30" s="76"/>
      <c r="N30" s="76"/>
      <c r="O30" s="76"/>
      <c r="P30" s="76"/>
      <c r="Q30" s="24" t="s">
        <v>325</v>
      </c>
      <c r="R30" s="76" t="str">
        <f t="shared" si="0"/>
        <v>SI</v>
      </c>
      <c r="S30" s="25">
        <v>4467.6000000000004</v>
      </c>
      <c r="T30" s="76">
        <f t="shared" si="1"/>
        <v>50.90121909536289</v>
      </c>
      <c r="U30" s="76">
        <f t="shared" si="4"/>
        <v>0.96</v>
      </c>
      <c r="V30" s="118">
        <v>30.86</v>
      </c>
      <c r="W30" s="76">
        <f t="shared" si="2"/>
        <v>27.486540096344566</v>
      </c>
      <c r="X30" s="76">
        <f t="shared" si="3"/>
        <v>0.37</v>
      </c>
    </row>
    <row r="31" spans="1:24" x14ac:dyDescent="0.2">
      <c r="A31" s="74" t="s">
        <v>79</v>
      </c>
      <c r="B31" s="74" t="s">
        <v>96</v>
      </c>
      <c r="C31" s="23" t="s">
        <v>61</v>
      </c>
      <c r="D31" s="74" t="s">
        <v>97</v>
      </c>
      <c r="E31" s="75">
        <v>5601</v>
      </c>
      <c r="F31" s="80" t="s">
        <v>98</v>
      </c>
      <c r="G31" s="75">
        <v>5603</v>
      </c>
      <c r="H31" s="76"/>
      <c r="I31" s="76"/>
      <c r="J31" s="76"/>
      <c r="K31" s="76"/>
      <c r="L31" s="76"/>
      <c r="M31" s="76"/>
      <c r="N31" s="76"/>
      <c r="O31" s="76"/>
      <c r="P31" s="76"/>
      <c r="Q31" s="24"/>
      <c r="R31" s="76" t="str">
        <f t="shared" si="0"/>
        <v/>
      </c>
      <c r="S31" s="24"/>
      <c r="T31" s="76"/>
      <c r="U31" s="76" t="str">
        <f t="shared" si="4"/>
        <v/>
      </c>
      <c r="V31" s="118">
        <v>45.44</v>
      </c>
      <c r="W31" s="76">
        <f t="shared" si="2"/>
        <v>68.801360158685156</v>
      </c>
      <c r="X31" s="76">
        <f t="shared" si="3"/>
        <v>0.81</v>
      </c>
    </row>
    <row r="32" spans="1:24" x14ac:dyDescent="0.2">
      <c r="A32" s="74" t="s">
        <v>79</v>
      </c>
      <c r="B32" s="74" t="s">
        <v>96</v>
      </c>
      <c r="C32" s="23" t="s">
        <v>61</v>
      </c>
      <c r="D32" s="74" t="s">
        <v>97</v>
      </c>
      <c r="E32" s="75">
        <v>5601</v>
      </c>
      <c r="F32" s="80" t="s">
        <v>99</v>
      </c>
      <c r="G32" s="75">
        <v>5606</v>
      </c>
      <c r="H32" s="76"/>
      <c r="I32" s="76"/>
      <c r="J32" s="76"/>
      <c r="K32" s="76"/>
      <c r="L32" s="76"/>
      <c r="M32" s="76"/>
      <c r="N32" s="76"/>
      <c r="O32" s="76"/>
      <c r="P32" s="76"/>
      <c r="Q32" s="24"/>
      <c r="R32" s="76" t="str">
        <f t="shared" si="0"/>
        <v/>
      </c>
      <c r="S32" s="24"/>
      <c r="T32" s="76"/>
      <c r="U32" s="76" t="str">
        <f t="shared" si="4"/>
        <v/>
      </c>
      <c r="V32" s="118">
        <v>53.61</v>
      </c>
      <c r="W32" s="76">
        <f t="shared" si="2"/>
        <v>91.952394446018701</v>
      </c>
      <c r="X32" s="76">
        <f t="shared" si="3"/>
        <v>0.94</v>
      </c>
    </row>
    <row r="33" spans="1:24" x14ac:dyDescent="0.2">
      <c r="A33" s="74" t="s">
        <v>79</v>
      </c>
      <c r="B33" s="79" t="s">
        <v>100</v>
      </c>
      <c r="C33" s="23" t="s">
        <v>61</v>
      </c>
      <c r="D33" s="79" t="s">
        <v>101</v>
      </c>
      <c r="E33" s="75">
        <v>5701</v>
      </c>
      <c r="F33" s="81" t="s">
        <v>101</v>
      </c>
      <c r="G33" s="75">
        <v>5701</v>
      </c>
      <c r="H33" s="76"/>
      <c r="I33" s="76"/>
      <c r="J33" s="76"/>
      <c r="K33" s="76"/>
      <c r="L33" s="76"/>
      <c r="M33" s="76"/>
      <c r="N33" s="76"/>
      <c r="O33" s="76"/>
      <c r="P33" s="76"/>
      <c r="Q33" s="24" t="s">
        <v>326</v>
      </c>
      <c r="R33" s="76" t="str">
        <f t="shared" si="0"/>
        <v>NO</v>
      </c>
      <c r="S33" s="25">
        <v>1479.3</v>
      </c>
      <c r="T33" s="76">
        <f t="shared" si="1"/>
        <v>16.854278227184686</v>
      </c>
      <c r="U33" s="76">
        <f t="shared" si="4"/>
        <v>0.8</v>
      </c>
      <c r="V33" s="118">
        <v>38.299999999999997</v>
      </c>
      <c r="W33" s="76">
        <f t="shared" si="2"/>
        <v>48.568999716633591</v>
      </c>
      <c r="X33" s="76">
        <f t="shared" si="3"/>
        <v>0.61</v>
      </c>
    </row>
    <row r="34" spans="1:24" x14ac:dyDescent="0.2">
      <c r="A34" s="74" t="s">
        <v>79</v>
      </c>
      <c r="B34" s="74" t="s">
        <v>102</v>
      </c>
      <c r="C34" s="23" t="s">
        <v>80</v>
      </c>
      <c r="D34" s="74" t="s">
        <v>80</v>
      </c>
      <c r="E34" s="75">
        <v>5001</v>
      </c>
      <c r="F34" s="74" t="s">
        <v>103</v>
      </c>
      <c r="G34" s="75">
        <v>5801</v>
      </c>
      <c r="H34" s="76"/>
      <c r="I34" s="76"/>
      <c r="J34" s="76"/>
      <c r="K34" s="76"/>
      <c r="L34" s="76"/>
      <c r="M34" s="76"/>
      <c r="N34" s="76"/>
      <c r="O34" s="76"/>
      <c r="P34" s="76"/>
      <c r="Q34" s="24"/>
      <c r="R34" s="76" t="str">
        <f t="shared" si="0"/>
        <v/>
      </c>
      <c r="S34" s="25">
        <v>936.7</v>
      </c>
      <c r="T34" s="76">
        <f t="shared" si="1"/>
        <v>10.672211461775094</v>
      </c>
      <c r="U34" s="76">
        <f t="shared" si="4"/>
        <v>0.6</v>
      </c>
      <c r="V34" s="118">
        <v>30.49</v>
      </c>
      <c r="W34" s="76">
        <f t="shared" si="2"/>
        <v>26.438084443185026</v>
      </c>
      <c r="X34" s="76">
        <f t="shared" si="3"/>
        <v>0.36</v>
      </c>
    </row>
    <row r="35" spans="1:24" x14ac:dyDescent="0.2">
      <c r="A35" s="74" t="s">
        <v>79</v>
      </c>
      <c r="B35" s="74" t="s">
        <v>102</v>
      </c>
      <c r="C35" s="23" t="s">
        <v>80</v>
      </c>
      <c r="D35" s="74" t="s">
        <v>80</v>
      </c>
      <c r="E35" s="75">
        <v>5001</v>
      </c>
      <c r="F35" s="74" t="s">
        <v>104</v>
      </c>
      <c r="G35" s="75">
        <v>5802</v>
      </c>
      <c r="H35" s="76"/>
      <c r="I35" s="76"/>
      <c r="J35" s="76"/>
      <c r="K35" s="76"/>
      <c r="L35" s="76"/>
      <c r="M35" s="76"/>
      <c r="N35" s="76"/>
      <c r="O35" s="76"/>
      <c r="P35" s="76"/>
      <c r="Q35" s="24" t="s">
        <v>325</v>
      </c>
      <c r="R35" s="76" t="str">
        <f t="shared" si="0"/>
        <v>SI</v>
      </c>
      <c r="S35" s="25">
        <v>2822.4</v>
      </c>
      <c r="T35" s="76">
        <f t="shared" si="1"/>
        <v>32.156773384983481</v>
      </c>
      <c r="U35" s="76">
        <f t="shared" si="4"/>
        <v>0.88</v>
      </c>
      <c r="V35" s="118">
        <v>37.31</v>
      </c>
      <c r="W35" s="76">
        <f t="shared" si="2"/>
        <v>45.763672428449986</v>
      </c>
      <c r="X35" s="76">
        <f t="shared" si="3"/>
        <v>0.57999999999999996</v>
      </c>
    </row>
    <row r="36" spans="1:24" x14ac:dyDescent="0.2">
      <c r="A36" s="74" t="s">
        <v>79</v>
      </c>
      <c r="B36" s="74" t="s">
        <v>102</v>
      </c>
      <c r="C36" s="23" t="s">
        <v>80</v>
      </c>
      <c r="D36" s="74" t="s">
        <v>80</v>
      </c>
      <c r="E36" s="75">
        <v>5001</v>
      </c>
      <c r="F36" s="74" t="s">
        <v>105</v>
      </c>
      <c r="G36" s="75">
        <v>5803</v>
      </c>
      <c r="H36" s="76"/>
      <c r="I36" s="76"/>
      <c r="J36" s="76"/>
      <c r="K36" s="76"/>
      <c r="L36" s="76"/>
      <c r="M36" s="76"/>
      <c r="N36" s="76"/>
      <c r="O36" s="76"/>
      <c r="P36" s="76"/>
      <c r="Q36" s="24"/>
      <c r="R36" s="76" t="str">
        <f t="shared" si="0"/>
        <v/>
      </c>
      <c r="S36" s="24"/>
      <c r="T36" s="76"/>
      <c r="U36" s="76" t="str">
        <f t="shared" si="4"/>
        <v/>
      </c>
      <c r="V36" s="118">
        <v>53.55</v>
      </c>
      <c r="W36" s="76">
        <f t="shared" si="2"/>
        <v>91.782374610371193</v>
      </c>
      <c r="X36" s="76">
        <f t="shared" si="3"/>
        <v>0.93</v>
      </c>
    </row>
    <row r="37" spans="1:24" x14ac:dyDescent="0.2">
      <c r="A37" s="74" t="s">
        <v>79</v>
      </c>
      <c r="B37" s="74" t="s">
        <v>102</v>
      </c>
      <c r="C37" s="23" t="s">
        <v>80</v>
      </c>
      <c r="D37" s="74" t="s">
        <v>80</v>
      </c>
      <c r="E37" s="75">
        <v>5001</v>
      </c>
      <c r="F37" s="74" t="s">
        <v>106</v>
      </c>
      <c r="G37" s="75">
        <v>5804</v>
      </c>
      <c r="H37" s="76"/>
      <c r="I37" s="76"/>
      <c r="J37" s="76"/>
      <c r="K37" s="76"/>
      <c r="L37" s="76"/>
      <c r="M37" s="76"/>
      <c r="N37" s="76"/>
      <c r="O37" s="76"/>
      <c r="P37" s="76"/>
      <c r="Q37" s="24" t="s">
        <v>325</v>
      </c>
      <c r="R37" s="76" t="str">
        <f t="shared" si="0"/>
        <v>SI</v>
      </c>
      <c r="S37" s="25">
        <v>2684.6</v>
      </c>
      <c r="T37" s="76">
        <f t="shared" si="1"/>
        <v>30.586760852227414</v>
      </c>
      <c r="U37" s="76">
        <f t="shared" si="4"/>
        <v>0.86</v>
      </c>
      <c r="V37" s="118">
        <v>31.94</v>
      </c>
      <c r="W37" s="76">
        <f t="shared" si="2"/>
        <v>30.546897137999427</v>
      </c>
      <c r="X37" s="76">
        <f t="shared" si="3"/>
        <v>0.41</v>
      </c>
    </row>
    <row r="38" spans="1:24" x14ac:dyDescent="0.2">
      <c r="A38" s="74" t="s">
        <v>107</v>
      </c>
      <c r="B38" s="74" t="s">
        <v>108</v>
      </c>
      <c r="C38" s="23" t="s">
        <v>61</v>
      </c>
      <c r="D38" s="74" t="s">
        <v>109</v>
      </c>
      <c r="E38" s="75">
        <v>6001</v>
      </c>
      <c r="F38" s="74" t="s">
        <v>110</v>
      </c>
      <c r="G38" s="75">
        <v>6101</v>
      </c>
      <c r="H38" s="76"/>
      <c r="I38" s="76"/>
      <c r="J38" s="76"/>
      <c r="K38" s="76"/>
      <c r="L38" s="76"/>
      <c r="M38" s="76"/>
      <c r="N38" s="76"/>
      <c r="O38" s="76"/>
      <c r="P38" s="76"/>
      <c r="Q38" s="24" t="s">
        <v>326</v>
      </c>
      <c r="R38" s="76" t="str">
        <f t="shared" si="0"/>
        <v>NO</v>
      </c>
      <c r="S38" s="24"/>
      <c r="T38" s="76"/>
      <c r="U38" s="76" t="str">
        <f t="shared" si="4"/>
        <v/>
      </c>
      <c r="V38" s="118">
        <v>28.09</v>
      </c>
      <c r="W38" s="76">
        <f t="shared" si="2"/>
        <v>19.637291017285346</v>
      </c>
      <c r="X38" s="76">
        <f t="shared" si="3"/>
        <v>0.23</v>
      </c>
    </row>
    <row r="39" spans="1:24" x14ac:dyDescent="0.2">
      <c r="A39" s="74" t="s">
        <v>107</v>
      </c>
      <c r="B39" s="74" t="s">
        <v>108</v>
      </c>
      <c r="C39" s="23" t="s">
        <v>61</v>
      </c>
      <c r="D39" s="74" t="s">
        <v>109</v>
      </c>
      <c r="E39" s="75">
        <v>6001</v>
      </c>
      <c r="F39" s="74" t="s">
        <v>111</v>
      </c>
      <c r="G39" s="75">
        <v>6108</v>
      </c>
      <c r="H39" s="76"/>
      <c r="I39" s="76"/>
      <c r="J39" s="76"/>
      <c r="K39" s="76"/>
      <c r="L39" s="76"/>
      <c r="M39" s="76"/>
      <c r="N39" s="76"/>
      <c r="O39" s="76"/>
      <c r="P39" s="76"/>
      <c r="Q39" s="24" t="s">
        <v>325</v>
      </c>
      <c r="R39" s="76" t="str">
        <f t="shared" si="0"/>
        <v>SI</v>
      </c>
      <c r="S39" s="25">
        <v>1143.5999999999999</v>
      </c>
      <c r="T39" s="76">
        <f t="shared" si="1"/>
        <v>13.029508943830464</v>
      </c>
      <c r="U39" s="76">
        <f t="shared" si="4"/>
        <v>0.7</v>
      </c>
      <c r="V39" s="118">
        <v>42.6</v>
      </c>
      <c r="W39" s="76">
        <f t="shared" si="2"/>
        <v>60.753754604703872</v>
      </c>
      <c r="X39" s="76">
        <f t="shared" si="3"/>
        <v>0.74</v>
      </c>
    </row>
    <row r="40" spans="1:24" x14ac:dyDescent="0.2">
      <c r="A40" s="74" t="s">
        <v>107</v>
      </c>
      <c r="B40" s="79" t="s">
        <v>108</v>
      </c>
      <c r="C40" s="23" t="s">
        <v>61</v>
      </c>
      <c r="D40" s="79" t="s">
        <v>112</v>
      </c>
      <c r="E40" s="75">
        <v>6115</v>
      </c>
      <c r="F40" s="79" t="s">
        <v>112</v>
      </c>
      <c r="G40" s="75">
        <v>6115</v>
      </c>
      <c r="H40" s="76"/>
      <c r="I40" s="76"/>
      <c r="J40" s="76"/>
      <c r="K40" s="76"/>
      <c r="L40" s="76"/>
      <c r="M40" s="76"/>
      <c r="N40" s="76"/>
      <c r="O40" s="76"/>
      <c r="P40" s="76"/>
      <c r="Q40" s="24"/>
      <c r="R40" s="76" t="str">
        <f t="shared" ref="R40:R71" si="5">+IF(Q40="NO","NO",IF(Q40="SI","SI",""))</f>
        <v/>
      </c>
      <c r="S40" s="24"/>
      <c r="T40" s="76"/>
      <c r="U40" s="76" t="str">
        <f t="shared" si="4"/>
        <v/>
      </c>
      <c r="V40" s="118">
        <v>41.35</v>
      </c>
      <c r="W40" s="76">
        <f t="shared" si="2"/>
        <v>57.211674695381127</v>
      </c>
      <c r="X40" s="76">
        <f t="shared" si="3"/>
        <v>0.7</v>
      </c>
    </row>
    <row r="41" spans="1:24" x14ac:dyDescent="0.2">
      <c r="A41" s="74" t="s">
        <v>107</v>
      </c>
      <c r="B41" s="79" t="s">
        <v>113</v>
      </c>
      <c r="C41" s="23" t="s">
        <v>61</v>
      </c>
      <c r="D41" s="79" t="s">
        <v>114</v>
      </c>
      <c r="E41" s="75">
        <v>6301</v>
      </c>
      <c r="F41" s="81" t="s">
        <v>114</v>
      </c>
      <c r="G41" s="75">
        <v>6301</v>
      </c>
      <c r="H41" s="76"/>
      <c r="I41" s="76"/>
      <c r="J41" s="76"/>
      <c r="K41" s="76"/>
      <c r="L41" s="76"/>
      <c r="M41" s="76"/>
      <c r="N41" s="76"/>
      <c r="O41" s="76"/>
      <c r="P41" s="76"/>
      <c r="Q41" s="24"/>
      <c r="R41" s="76" t="str">
        <f t="shared" si="5"/>
        <v/>
      </c>
      <c r="S41" s="24"/>
      <c r="T41" s="76"/>
      <c r="U41" s="76" t="str">
        <f t="shared" si="4"/>
        <v/>
      </c>
      <c r="V41" s="118">
        <v>40.770000000000003</v>
      </c>
      <c r="W41" s="76">
        <f t="shared" si="2"/>
        <v>55.568149617455369</v>
      </c>
      <c r="X41" s="76">
        <f t="shared" si="3"/>
        <v>0.69</v>
      </c>
    </row>
    <row r="42" spans="1:24" x14ac:dyDescent="0.2">
      <c r="A42" s="74" t="s">
        <v>115</v>
      </c>
      <c r="B42" s="74" t="s">
        <v>116</v>
      </c>
      <c r="C42" s="23" t="s">
        <v>61</v>
      </c>
      <c r="D42" s="74" t="s">
        <v>117</v>
      </c>
      <c r="E42" s="75">
        <v>7001</v>
      </c>
      <c r="F42" s="74" t="s">
        <v>116</v>
      </c>
      <c r="G42" s="75">
        <v>7101</v>
      </c>
      <c r="H42" s="76"/>
      <c r="I42" s="76"/>
      <c r="J42" s="76"/>
      <c r="K42" s="76"/>
      <c r="L42" s="76"/>
      <c r="M42" s="76"/>
      <c r="N42" s="76"/>
      <c r="O42" s="76"/>
      <c r="P42" s="76"/>
      <c r="Q42" s="24"/>
      <c r="R42" s="76" t="str">
        <f t="shared" si="5"/>
        <v/>
      </c>
      <c r="S42" s="24"/>
      <c r="T42" s="76"/>
      <c r="U42" s="76" t="str">
        <f t="shared" si="4"/>
        <v/>
      </c>
      <c r="V42" s="118">
        <v>32.82</v>
      </c>
      <c r="W42" s="76">
        <f t="shared" si="2"/>
        <v>33.040521394162646</v>
      </c>
      <c r="X42" s="76">
        <f t="shared" si="3"/>
        <v>0.45</v>
      </c>
    </row>
    <row r="43" spans="1:24" x14ac:dyDescent="0.2">
      <c r="A43" s="74" t="s">
        <v>115</v>
      </c>
      <c r="B43" s="79" t="s">
        <v>116</v>
      </c>
      <c r="C43" s="23" t="s">
        <v>61</v>
      </c>
      <c r="D43" s="79" t="s">
        <v>118</v>
      </c>
      <c r="E43" s="75">
        <v>7102</v>
      </c>
      <c r="F43" s="79" t="s">
        <v>118</v>
      </c>
      <c r="G43" s="75">
        <v>7102</v>
      </c>
      <c r="H43" s="76"/>
      <c r="I43" s="76"/>
      <c r="J43" s="76"/>
      <c r="K43" s="76"/>
      <c r="L43" s="76"/>
      <c r="M43" s="76"/>
      <c r="N43" s="76"/>
      <c r="O43" s="76"/>
      <c r="P43" s="76"/>
      <c r="Q43" s="24"/>
      <c r="R43" s="76" t="str">
        <f t="shared" si="5"/>
        <v/>
      </c>
      <c r="S43" s="24"/>
      <c r="T43" s="76"/>
      <c r="U43" s="76" t="str">
        <f t="shared" si="4"/>
        <v/>
      </c>
      <c r="V43" s="118">
        <v>48.71</v>
      </c>
      <c r="W43" s="76">
        <f t="shared" si="2"/>
        <v>78.067441201473486</v>
      </c>
      <c r="X43" s="76">
        <f t="shared" si="3"/>
        <v>0.87</v>
      </c>
    </row>
    <row r="44" spans="1:24" x14ac:dyDescent="0.2">
      <c r="A44" s="74" t="s">
        <v>115</v>
      </c>
      <c r="B44" s="74" t="s">
        <v>116</v>
      </c>
      <c r="C44" s="23" t="s">
        <v>61</v>
      </c>
      <c r="D44" s="74" t="s">
        <v>117</v>
      </c>
      <c r="E44" s="75">
        <v>7001</v>
      </c>
      <c r="F44" s="74" t="s">
        <v>115</v>
      </c>
      <c r="G44" s="75">
        <v>7105</v>
      </c>
      <c r="H44" s="76"/>
      <c r="I44" s="76"/>
      <c r="J44" s="76"/>
      <c r="K44" s="76"/>
      <c r="L44" s="76"/>
      <c r="M44" s="76"/>
      <c r="N44" s="76"/>
      <c r="O44" s="76"/>
      <c r="P44" s="76"/>
      <c r="Q44" s="24" t="s">
        <v>326</v>
      </c>
      <c r="R44" s="76" t="str">
        <f t="shared" si="5"/>
        <v>NO</v>
      </c>
      <c r="S44" s="25">
        <v>747.6</v>
      </c>
      <c r="T44" s="76">
        <f t="shared" si="1"/>
        <v>8.5177167597128864</v>
      </c>
      <c r="U44" s="76">
        <f t="shared" si="4"/>
        <v>0.46</v>
      </c>
      <c r="V44" s="118">
        <v>47.77</v>
      </c>
      <c r="W44" s="76">
        <f t="shared" si="2"/>
        <v>75.40379710966279</v>
      </c>
      <c r="X44" s="76">
        <f t="shared" si="3"/>
        <v>0.85</v>
      </c>
    </row>
    <row r="45" spans="1:24" x14ac:dyDescent="0.2">
      <c r="A45" s="74" t="s">
        <v>115</v>
      </c>
      <c r="B45" s="74" t="s">
        <v>119</v>
      </c>
      <c r="C45" s="23" t="s">
        <v>61</v>
      </c>
      <c r="D45" s="74" t="s">
        <v>120</v>
      </c>
      <c r="E45" s="75">
        <v>7301</v>
      </c>
      <c r="F45" s="80" t="s">
        <v>119</v>
      </c>
      <c r="G45" s="75">
        <v>7301</v>
      </c>
      <c r="H45" s="76"/>
      <c r="I45" s="76"/>
      <c r="J45" s="76"/>
      <c r="K45" s="76"/>
      <c r="L45" s="76"/>
      <c r="M45" s="76"/>
      <c r="N45" s="76"/>
      <c r="O45" s="76"/>
      <c r="P45" s="76"/>
      <c r="Q45" s="24" t="s">
        <v>326</v>
      </c>
      <c r="R45" s="76" t="str">
        <f t="shared" si="5"/>
        <v>NO</v>
      </c>
      <c r="S45" s="25">
        <v>787.2</v>
      </c>
      <c r="T45" s="76">
        <f t="shared" si="1"/>
        <v>8.9688959781246442</v>
      </c>
      <c r="U45" s="76">
        <f t="shared" si="4"/>
        <v>0.48</v>
      </c>
      <c r="V45" s="118">
        <v>37.81</v>
      </c>
      <c r="W45" s="76">
        <f t="shared" si="2"/>
        <v>47.180504392179088</v>
      </c>
      <c r="X45" s="76">
        <f t="shared" si="3"/>
        <v>0.6</v>
      </c>
    </row>
    <row r="46" spans="1:24" x14ac:dyDescent="0.2">
      <c r="A46" s="74" t="s">
        <v>115</v>
      </c>
      <c r="B46" s="74" t="s">
        <v>119</v>
      </c>
      <c r="C46" s="23" t="s">
        <v>61</v>
      </c>
      <c r="D46" s="74" t="s">
        <v>120</v>
      </c>
      <c r="E46" s="75">
        <v>7301</v>
      </c>
      <c r="F46" s="80" t="s">
        <v>121</v>
      </c>
      <c r="G46" s="75">
        <v>7305</v>
      </c>
      <c r="H46" s="76"/>
      <c r="I46" s="76"/>
      <c r="J46" s="76"/>
      <c r="K46" s="76"/>
      <c r="L46" s="76"/>
      <c r="M46" s="76"/>
      <c r="N46" s="76"/>
      <c r="O46" s="76"/>
      <c r="P46" s="76"/>
      <c r="Q46" s="24" t="s">
        <v>325</v>
      </c>
      <c r="R46" s="76" t="str">
        <f t="shared" si="5"/>
        <v>SI</v>
      </c>
      <c r="S46" s="24"/>
      <c r="T46" s="76"/>
      <c r="U46" s="76" t="str">
        <f t="shared" si="4"/>
        <v/>
      </c>
      <c r="V46" s="118">
        <v>55.98</v>
      </c>
      <c r="W46" s="76">
        <f t="shared" si="2"/>
        <v>98.668177954094602</v>
      </c>
      <c r="X46" s="76">
        <f t="shared" si="3"/>
        <v>0.97</v>
      </c>
    </row>
    <row r="47" spans="1:24" x14ac:dyDescent="0.2">
      <c r="A47" s="74" t="s">
        <v>115</v>
      </c>
      <c r="B47" s="74" t="s">
        <v>119</v>
      </c>
      <c r="C47" s="23" t="s">
        <v>61</v>
      </c>
      <c r="D47" s="74" t="s">
        <v>120</v>
      </c>
      <c r="E47" s="75">
        <v>7301</v>
      </c>
      <c r="F47" s="80" t="s">
        <v>122</v>
      </c>
      <c r="G47" s="75">
        <v>7306</v>
      </c>
      <c r="H47" s="76"/>
      <c r="I47" s="76"/>
      <c r="J47" s="76"/>
      <c r="K47" s="76"/>
      <c r="L47" s="76"/>
      <c r="M47" s="76"/>
      <c r="N47" s="76"/>
      <c r="O47" s="76"/>
      <c r="P47" s="76"/>
      <c r="Q47" s="24" t="s">
        <v>325</v>
      </c>
      <c r="R47" s="76" t="str">
        <f t="shared" si="5"/>
        <v>SI</v>
      </c>
      <c r="S47" s="25">
        <v>1272.2</v>
      </c>
      <c r="T47" s="76">
        <f t="shared" si="1"/>
        <v>14.494702062208043</v>
      </c>
      <c r="U47" s="76">
        <f t="shared" si="4"/>
        <v>0.76</v>
      </c>
      <c r="V47" s="118">
        <v>53.45</v>
      </c>
      <c r="W47" s="76">
        <f t="shared" si="2"/>
        <v>91.499008217625388</v>
      </c>
      <c r="X47" s="76">
        <f t="shared" si="3"/>
        <v>0.92</v>
      </c>
    </row>
    <row r="48" spans="1:24" x14ac:dyDescent="0.2">
      <c r="A48" s="74" t="s">
        <v>115</v>
      </c>
      <c r="B48" s="79" t="s">
        <v>123</v>
      </c>
      <c r="C48" s="23" t="s">
        <v>61</v>
      </c>
      <c r="D48" s="79" t="s">
        <v>123</v>
      </c>
      <c r="E48" s="75">
        <v>7401</v>
      </c>
      <c r="F48" s="81" t="s">
        <v>123</v>
      </c>
      <c r="G48" s="75">
        <v>7401</v>
      </c>
      <c r="H48" s="76"/>
      <c r="I48" s="76"/>
      <c r="J48" s="76"/>
      <c r="K48" s="76"/>
      <c r="L48" s="76"/>
      <c r="M48" s="76"/>
      <c r="N48" s="76"/>
      <c r="O48" s="76"/>
      <c r="P48" s="76"/>
      <c r="Q48" s="24"/>
      <c r="R48" s="76" t="str">
        <f t="shared" si="5"/>
        <v/>
      </c>
      <c r="S48" s="24"/>
      <c r="T48" s="76"/>
      <c r="U48" s="76" t="str">
        <f t="shared" si="4"/>
        <v/>
      </c>
      <c r="V48" s="118">
        <v>33.51</v>
      </c>
      <c r="W48" s="76">
        <f t="shared" si="2"/>
        <v>34.995749504108801</v>
      </c>
      <c r="X48" s="76">
        <f t="shared" si="3"/>
        <v>0.46</v>
      </c>
    </row>
    <row r="49" spans="1:24" x14ac:dyDescent="0.2">
      <c r="A49" s="74" t="s">
        <v>124</v>
      </c>
      <c r="B49" s="74" t="s">
        <v>125</v>
      </c>
      <c r="C49" s="23" t="s">
        <v>126</v>
      </c>
      <c r="D49" s="74" t="s">
        <v>126</v>
      </c>
      <c r="E49" s="75">
        <v>8001</v>
      </c>
      <c r="F49" s="74" t="s">
        <v>125</v>
      </c>
      <c r="G49" s="75">
        <v>8101</v>
      </c>
      <c r="H49" s="76"/>
      <c r="I49" s="76"/>
      <c r="J49" s="76"/>
      <c r="K49" s="76"/>
      <c r="L49" s="76"/>
      <c r="M49" s="76"/>
      <c r="N49" s="76"/>
      <c r="O49" s="76"/>
      <c r="P49" s="76"/>
      <c r="Q49" s="24"/>
      <c r="R49" s="76" t="str">
        <f t="shared" si="5"/>
        <v/>
      </c>
      <c r="S49" s="24"/>
      <c r="T49" s="76"/>
      <c r="U49" s="76" t="str">
        <f t="shared" si="4"/>
        <v/>
      </c>
      <c r="V49" s="118">
        <v>28.41</v>
      </c>
      <c r="W49" s="76">
        <f t="shared" si="2"/>
        <v>20.544063474071972</v>
      </c>
      <c r="X49" s="76">
        <f t="shared" si="3"/>
        <v>0.26</v>
      </c>
    </row>
    <row r="50" spans="1:24" x14ac:dyDescent="0.2">
      <c r="A50" s="74" t="s">
        <v>124</v>
      </c>
      <c r="B50" s="74" t="s">
        <v>125</v>
      </c>
      <c r="C50" s="23" t="s">
        <v>126</v>
      </c>
      <c r="D50" s="74" t="s">
        <v>126</v>
      </c>
      <c r="E50" s="75">
        <v>8001</v>
      </c>
      <c r="F50" s="74" t="s">
        <v>127</v>
      </c>
      <c r="G50" s="75">
        <v>8102</v>
      </c>
      <c r="H50" s="76"/>
      <c r="I50" s="76"/>
      <c r="J50" s="76"/>
      <c r="K50" s="76"/>
      <c r="L50" s="76"/>
      <c r="M50" s="76"/>
      <c r="N50" s="76"/>
      <c r="O50" s="76"/>
      <c r="P50" s="76"/>
      <c r="Q50" s="24"/>
      <c r="R50" s="76" t="str">
        <f t="shared" si="5"/>
        <v/>
      </c>
      <c r="S50" s="24"/>
      <c r="T50" s="76"/>
      <c r="U50" s="76" t="str">
        <f t="shared" si="4"/>
        <v/>
      </c>
      <c r="V50" s="118">
        <v>42.95</v>
      </c>
      <c r="W50" s="76">
        <f t="shared" si="2"/>
        <v>61.745536979314252</v>
      </c>
      <c r="X50" s="76">
        <f t="shared" si="3"/>
        <v>0.77</v>
      </c>
    </row>
    <row r="51" spans="1:24" x14ac:dyDescent="0.2">
      <c r="A51" s="74" t="s">
        <v>124</v>
      </c>
      <c r="B51" s="74" t="s">
        <v>125</v>
      </c>
      <c r="C51" s="23" t="s">
        <v>126</v>
      </c>
      <c r="D51" s="74" t="s">
        <v>126</v>
      </c>
      <c r="E51" s="75">
        <v>8001</v>
      </c>
      <c r="F51" s="74" t="s">
        <v>128</v>
      </c>
      <c r="G51" s="75">
        <v>8103</v>
      </c>
      <c r="H51" s="76"/>
      <c r="I51" s="76"/>
      <c r="J51" s="76"/>
      <c r="K51" s="76"/>
      <c r="L51" s="76"/>
      <c r="M51" s="76"/>
      <c r="N51" s="76"/>
      <c r="O51" s="76"/>
      <c r="P51" s="76"/>
      <c r="Q51" s="24" t="s">
        <v>326</v>
      </c>
      <c r="R51" s="76" t="str">
        <f t="shared" si="5"/>
        <v>NO</v>
      </c>
      <c r="S51" s="25">
        <v>1073.5999999999999</v>
      </c>
      <c r="T51" s="76">
        <f t="shared" si="1"/>
        <v>12.231969921385437</v>
      </c>
      <c r="U51" s="76">
        <f t="shared" si="4"/>
        <v>0.64</v>
      </c>
      <c r="V51" s="118">
        <v>37.22</v>
      </c>
      <c r="W51" s="76">
        <f t="shared" si="2"/>
        <v>45.508642674978731</v>
      </c>
      <c r="X51" s="76">
        <f t="shared" si="3"/>
        <v>0.56999999999999995</v>
      </c>
    </row>
    <row r="52" spans="1:24" x14ac:dyDescent="0.2">
      <c r="A52" s="74" t="s">
        <v>124</v>
      </c>
      <c r="B52" s="74" t="s">
        <v>125</v>
      </c>
      <c r="C52" s="23" t="s">
        <v>126</v>
      </c>
      <c r="D52" s="74" t="s">
        <v>126</v>
      </c>
      <c r="E52" s="75">
        <v>8001</v>
      </c>
      <c r="F52" s="74" t="s">
        <v>129</v>
      </c>
      <c r="G52" s="75">
        <v>8105</v>
      </c>
      <c r="H52" s="76"/>
      <c r="I52" s="76"/>
      <c r="J52" s="76"/>
      <c r="K52" s="76"/>
      <c r="L52" s="76"/>
      <c r="M52" s="76"/>
      <c r="N52" s="76"/>
      <c r="O52" s="76"/>
      <c r="P52" s="76"/>
      <c r="Q52" s="24"/>
      <c r="R52" s="76" t="str">
        <f t="shared" si="5"/>
        <v/>
      </c>
      <c r="S52" s="24"/>
      <c r="T52" s="76"/>
      <c r="U52" s="76" t="str">
        <f t="shared" si="4"/>
        <v/>
      </c>
      <c r="V52" s="118">
        <v>46.73</v>
      </c>
      <c r="W52" s="76">
        <f t="shared" si="2"/>
        <v>72.456786625106233</v>
      </c>
      <c r="X52" s="76">
        <f t="shared" si="3"/>
        <v>0.84</v>
      </c>
    </row>
    <row r="53" spans="1:24" x14ac:dyDescent="0.2">
      <c r="A53" s="74" t="s">
        <v>124</v>
      </c>
      <c r="B53" s="74" t="s">
        <v>125</v>
      </c>
      <c r="C53" s="23" t="s">
        <v>126</v>
      </c>
      <c r="D53" s="74" t="s">
        <v>126</v>
      </c>
      <c r="E53" s="75">
        <v>8001</v>
      </c>
      <c r="F53" s="74" t="s">
        <v>130</v>
      </c>
      <c r="G53" s="75">
        <v>8106</v>
      </c>
      <c r="H53" s="76"/>
      <c r="I53" s="76"/>
      <c r="J53" s="76"/>
      <c r="K53" s="76"/>
      <c r="L53" s="76"/>
      <c r="M53" s="76"/>
      <c r="N53" s="76"/>
      <c r="O53" s="76"/>
      <c r="P53" s="76"/>
      <c r="Q53" s="24"/>
      <c r="R53" s="76" t="str">
        <f t="shared" si="5"/>
        <v/>
      </c>
      <c r="S53" s="24"/>
      <c r="T53" s="76"/>
      <c r="U53" s="76" t="str">
        <f t="shared" si="4"/>
        <v/>
      </c>
      <c r="V53" s="118">
        <v>50.66</v>
      </c>
      <c r="W53" s="76">
        <f t="shared" si="2"/>
        <v>83.59308586001697</v>
      </c>
      <c r="X53" s="76">
        <f t="shared" si="3"/>
        <v>0.9</v>
      </c>
    </row>
    <row r="54" spans="1:24" x14ac:dyDescent="0.2">
      <c r="A54" s="74" t="s">
        <v>124</v>
      </c>
      <c r="B54" s="74" t="s">
        <v>125</v>
      </c>
      <c r="C54" s="23" t="s">
        <v>126</v>
      </c>
      <c r="D54" s="74" t="s">
        <v>126</v>
      </c>
      <c r="E54" s="75">
        <v>8001</v>
      </c>
      <c r="F54" s="74" t="s">
        <v>131</v>
      </c>
      <c r="G54" s="75">
        <v>8107</v>
      </c>
      <c r="H54" s="76"/>
      <c r="I54" s="76"/>
      <c r="J54" s="76"/>
      <c r="K54" s="76"/>
      <c r="L54" s="76"/>
      <c r="M54" s="76"/>
      <c r="N54" s="76"/>
      <c r="O54" s="76"/>
      <c r="P54" s="76"/>
      <c r="Q54" s="24" t="s">
        <v>325</v>
      </c>
      <c r="R54" s="76" t="str">
        <f t="shared" si="5"/>
        <v>SI</v>
      </c>
      <c r="S54" s="25">
        <v>1161.9000000000001</v>
      </c>
      <c r="T54" s="76">
        <f t="shared" si="1"/>
        <v>13.23800843112681</v>
      </c>
      <c r="U54" s="76">
        <f t="shared" si="4"/>
        <v>0.72</v>
      </c>
      <c r="V54" s="118">
        <v>49.63</v>
      </c>
      <c r="W54" s="76">
        <f t="shared" si="2"/>
        <v>80.674412014735054</v>
      </c>
      <c r="X54" s="76">
        <f t="shared" si="3"/>
        <v>0.89</v>
      </c>
    </row>
    <row r="55" spans="1:24" x14ac:dyDescent="0.2">
      <c r="A55" s="74" t="s">
        <v>124</v>
      </c>
      <c r="B55" s="74" t="s">
        <v>125</v>
      </c>
      <c r="C55" s="23" t="s">
        <v>126</v>
      </c>
      <c r="D55" s="74" t="s">
        <v>126</v>
      </c>
      <c r="E55" s="75">
        <v>8001</v>
      </c>
      <c r="F55" s="74" t="s">
        <v>132</v>
      </c>
      <c r="G55" s="75">
        <v>8108</v>
      </c>
      <c r="H55" s="76"/>
      <c r="I55" s="76"/>
      <c r="J55" s="76"/>
      <c r="K55" s="76"/>
      <c r="L55" s="76"/>
      <c r="M55" s="76"/>
      <c r="N55" s="76"/>
      <c r="O55" s="76"/>
      <c r="P55" s="76"/>
      <c r="Q55" s="24" t="s">
        <v>325</v>
      </c>
      <c r="R55" s="76" t="str">
        <f t="shared" si="5"/>
        <v>SI</v>
      </c>
      <c r="S55" s="25">
        <v>32.799999999999997</v>
      </c>
      <c r="T55" s="76">
        <f t="shared" si="1"/>
        <v>0.37370399908852681</v>
      </c>
      <c r="U55" s="76">
        <f t="shared" si="4"/>
        <v>0.18</v>
      </c>
      <c r="V55" s="118">
        <v>33.65</v>
      </c>
      <c r="W55" s="76">
        <f t="shared" si="2"/>
        <v>35.392462453952952</v>
      </c>
      <c r="X55" s="76">
        <f t="shared" si="3"/>
        <v>0.47</v>
      </c>
    </row>
    <row r="56" spans="1:24" x14ac:dyDescent="0.2">
      <c r="A56" s="74" t="s">
        <v>124</v>
      </c>
      <c r="B56" s="74" t="s">
        <v>125</v>
      </c>
      <c r="C56" s="23" t="s">
        <v>126</v>
      </c>
      <c r="D56" s="74" t="s">
        <v>126</v>
      </c>
      <c r="E56" s="75">
        <v>8001</v>
      </c>
      <c r="F56" s="74" t="s">
        <v>133</v>
      </c>
      <c r="G56" s="75">
        <v>8109</v>
      </c>
      <c r="H56" s="76"/>
      <c r="I56" s="76"/>
      <c r="J56" s="76"/>
      <c r="K56" s="76"/>
      <c r="L56" s="76"/>
      <c r="M56" s="76"/>
      <c r="N56" s="76"/>
      <c r="O56" s="76"/>
      <c r="P56" s="76"/>
      <c r="Q56" s="24" t="s">
        <v>326</v>
      </c>
      <c r="R56" s="76" t="str">
        <f t="shared" si="5"/>
        <v>NO</v>
      </c>
      <c r="S56" s="25">
        <v>4202.8999999999996</v>
      </c>
      <c r="T56" s="76">
        <f t="shared" si="1"/>
        <v>47.885382249060036</v>
      </c>
      <c r="U56" s="76">
        <f t="shared" si="4"/>
        <v>0.94</v>
      </c>
      <c r="V56" s="118">
        <v>54.12</v>
      </c>
      <c r="W56" s="76">
        <f t="shared" si="2"/>
        <v>93.397563049022352</v>
      </c>
      <c r="X56" s="76">
        <f t="shared" si="3"/>
        <v>0.96</v>
      </c>
    </row>
    <row r="57" spans="1:24" x14ac:dyDescent="0.2">
      <c r="A57" s="74" t="s">
        <v>124</v>
      </c>
      <c r="B57" s="74" t="s">
        <v>125</v>
      </c>
      <c r="C57" s="23" t="s">
        <v>126</v>
      </c>
      <c r="D57" s="74" t="s">
        <v>126</v>
      </c>
      <c r="E57" s="75">
        <v>8001</v>
      </c>
      <c r="F57" s="74" t="s">
        <v>134</v>
      </c>
      <c r="G57" s="75">
        <v>8110</v>
      </c>
      <c r="H57" s="76"/>
      <c r="I57" s="76"/>
      <c r="J57" s="76"/>
      <c r="K57" s="76"/>
      <c r="L57" s="76"/>
      <c r="M57" s="76"/>
      <c r="N57" s="76"/>
      <c r="O57" s="76"/>
      <c r="P57" s="76"/>
      <c r="Q57" s="24"/>
      <c r="R57" s="76" t="str">
        <f t="shared" si="5"/>
        <v/>
      </c>
      <c r="S57" s="24"/>
      <c r="T57" s="76"/>
      <c r="U57" s="76" t="str">
        <f t="shared" si="4"/>
        <v/>
      </c>
      <c r="V57" s="118">
        <v>26.7</v>
      </c>
      <c r="W57" s="76">
        <f t="shared" si="2"/>
        <v>15.698498158118442</v>
      </c>
      <c r="X57" s="76">
        <f t="shared" si="3"/>
        <v>0.16</v>
      </c>
    </row>
    <row r="58" spans="1:24" x14ac:dyDescent="0.2">
      <c r="A58" s="74" t="s">
        <v>124</v>
      </c>
      <c r="B58" s="74" t="s">
        <v>125</v>
      </c>
      <c r="C58" s="23" t="s">
        <v>126</v>
      </c>
      <c r="D58" s="74" t="s">
        <v>126</v>
      </c>
      <c r="E58" s="75">
        <v>8001</v>
      </c>
      <c r="F58" s="74" t="s">
        <v>135</v>
      </c>
      <c r="G58" s="75">
        <v>8111</v>
      </c>
      <c r="H58" s="76"/>
      <c r="I58" s="76"/>
      <c r="J58" s="76"/>
      <c r="K58" s="76"/>
      <c r="L58" s="76"/>
      <c r="M58" s="76"/>
      <c r="N58" s="76"/>
      <c r="O58" s="76"/>
      <c r="P58" s="76"/>
      <c r="Q58" s="24" t="s">
        <v>326</v>
      </c>
      <c r="R58" s="76" t="str">
        <f t="shared" si="5"/>
        <v>NO</v>
      </c>
      <c r="S58" s="25">
        <v>478.1</v>
      </c>
      <c r="T58" s="76">
        <f t="shared" si="1"/>
        <v>5.4471915232995327</v>
      </c>
      <c r="U58" s="76">
        <f t="shared" si="4"/>
        <v>0.36</v>
      </c>
      <c r="V58" s="118">
        <v>45.52</v>
      </c>
      <c r="W58" s="76">
        <f t="shared" si="2"/>
        <v>69.028053272881834</v>
      </c>
      <c r="X58" s="76">
        <f t="shared" si="3"/>
        <v>0.82</v>
      </c>
    </row>
    <row r="59" spans="1:24" x14ac:dyDescent="0.2">
      <c r="A59" s="74" t="s">
        <v>124</v>
      </c>
      <c r="B59" s="74" t="s">
        <v>125</v>
      </c>
      <c r="C59" s="23" t="s">
        <v>126</v>
      </c>
      <c r="D59" s="74" t="s">
        <v>126</v>
      </c>
      <c r="E59" s="75">
        <v>8001</v>
      </c>
      <c r="F59" s="74" t="s">
        <v>136</v>
      </c>
      <c r="G59" s="75">
        <v>8112</v>
      </c>
      <c r="H59" s="76"/>
      <c r="I59" s="76"/>
      <c r="J59" s="76"/>
      <c r="K59" s="76"/>
      <c r="L59" s="76"/>
      <c r="M59" s="76"/>
      <c r="N59" s="76"/>
      <c r="O59" s="76"/>
      <c r="P59" s="76"/>
      <c r="Q59" s="24"/>
      <c r="R59" s="76" t="str">
        <f t="shared" si="5"/>
        <v/>
      </c>
      <c r="S59" s="24"/>
      <c r="T59" s="76"/>
      <c r="U59" s="76" t="str">
        <f t="shared" si="4"/>
        <v/>
      </c>
      <c r="V59" s="118">
        <v>36.39</v>
      </c>
      <c r="W59" s="76">
        <f t="shared" si="2"/>
        <v>43.156701615188432</v>
      </c>
      <c r="X59" s="76">
        <f t="shared" si="3"/>
        <v>0.54</v>
      </c>
    </row>
    <row r="60" spans="1:24" x14ac:dyDescent="0.2">
      <c r="A60" s="74" t="s">
        <v>124</v>
      </c>
      <c r="B60" s="74" t="s">
        <v>124</v>
      </c>
      <c r="C60" s="23" t="s">
        <v>61</v>
      </c>
      <c r="D60" s="74" t="s">
        <v>137</v>
      </c>
      <c r="E60" s="75">
        <v>8301</v>
      </c>
      <c r="F60" s="74" t="s">
        <v>138</v>
      </c>
      <c r="G60" s="75">
        <v>8301</v>
      </c>
      <c r="H60" s="76"/>
      <c r="I60" s="76"/>
      <c r="J60" s="76"/>
      <c r="K60" s="76"/>
      <c r="L60" s="76"/>
      <c r="M60" s="76"/>
      <c r="N60" s="76"/>
      <c r="O60" s="76"/>
      <c r="P60" s="76"/>
      <c r="Q60" s="24"/>
      <c r="R60" s="76" t="str">
        <f t="shared" si="5"/>
        <v/>
      </c>
      <c r="S60" s="24"/>
      <c r="T60" s="76"/>
      <c r="U60" s="76" t="str">
        <f t="shared" si="4"/>
        <v/>
      </c>
      <c r="V60" s="118">
        <v>30.45</v>
      </c>
      <c r="W60" s="76">
        <f t="shared" si="2"/>
        <v>26.324737886086702</v>
      </c>
      <c r="X60" s="76">
        <f t="shared" si="3"/>
        <v>0.35</v>
      </c>
    </row>
    <row r="61" spans="1:24" x14ac:dyDescent="0.2">
      <c r="A61" s="74" t="s">
        <v>124</v>
      </c>
      <c r="B61" s="74" t="s">
        <v>124</v>
      </c>
      <c r="C61" s="23" t="s">
        <v>61</v>
      </c>
      <c r="D61" s="74" t="s">
        <v>137</v>
      </c>
      <c r="E61" s="75">
        <v>8301</v>
      </c>
      <c r="F61" s="80" t="s">
        <v>139</v>
      </c>
      <c r="G61" s="75">
        <v>8306</v>
      </c>
      <c r="H61" s="76"/>
      <c r="I61" s="76"/>
      <c r="J61" s="76"/>
      <c r="K61" s="76"/>
      <c r="L61" s="76"/>
      <c r="M61" s="76"/>
      <c r="N61" s="76"/>
      <c r="O61" s="76"/>
      <c r="P61" s="76"/>
      <c r="Q61" s="24" t="s">
        <v>325</v>
      </c>
      <c r="R61" s="76" t="str">
        <f t="shared" si="5"/>
        <v>SI</v>
      </c>
      <c r="S61" s="25">
        <v>1775.4</v>
      </c>
      <c r="T61" s="76">
        <f t="shared" si="1"/>
        <v>20.227868292127152</v>
      </c>
      <c r="U61" s="76">
        <f t="shared" si="4"/>
        <v>0.84</v>
      </c>
      <c r="V61" s="118">
        <v>49.54</v>
      </c>
      <c r="W61" s="76">
        <f t="shared" si="2"/>
        <v>80.419382261263806</v>
      </c>
      <c r="X61" s="76">
        <f t="shared" si="3"/>
        <v>0.88</v>
      </c>
    </row>
    <row r="62" spans="1:24" x14ac:dyDescent="0.2">
      <c r="A62" s="74" t="s">
        <v>140</v>
      </c>
      <c r="B62" s="74" t="s">
        <v>141</v>
      </c>
      <c r="C62" s="23" t="s">
        <v>61</v>
      </c>
      <c r="D62" s="74" t="s">
        <v>142</v>
      </c>
      <c r="E62" s="75">
        <v>9001</v>
      </c>
      <c r="F62" s="74" t="s">
        <v>143</v>
      </c>
      <c r="G62" s="75">
        <v>9101</v>
      </c>
      <c r="H62" s="76"/>
      <c r="I62" s="76"/>
      <c r="J62" s="76"/>
      <c r="K62" s="76"/>
      <c r="L62" s="76"/>
      <c r="M62" s="76"/>
      <c r="N62" s="76"/>
      <c r="O62" s="76"/>
      <c r="P62" s="76"/>
      <c r="Q62" s="24" t="s">
        <v>325</v>
      </c>
      <c r="R62" s="76" t="str">
        <f t="shared" si="5"/>
        <v>SI</v>
      </c>
      <c r="S62" s="25">
        <v>1140</v>
      </c>
      <c r="T62" s="76">
        <f t="shared" si="1"/>
        <v>12.988492651247579</v>
      </c>
      <c r="U62" s="76">
        <f t="shared" si="4"/>
        <v>0.68</v>
      </c>
      <c r="V62" s="118">
        <v>26.65</v>
      </c>
      <c r="W62" s="76">
        <f t="shared" si="2"/>
        <v>15.55681496174553</v>
      </c>
      <c r="X62" s="76">
        <f t="shared" si="3"/>
        <v>0.16</v>
      </c>
    </row>
    <row r="63" spans="1:24" x14ac:dyDescent="0.2">
      <c r="A63" s="74" t="s">
        <v>140</v>
      </c>
      <c r="B63" s="74" t="s">
        <v>141</v>
      </c>
      <c r="C63" s="23" t="s">
        <v>61</v>
      </c>
      <c r="D63" s="74" t="s">
        <v>142</v>
      </c>
      <c r="E63" s="75">
        <v>9001</v>
      </c>
      <c r="F63" s="74" t="s">
        <v>144</v>
      </c>
      <c r="G63" s="75">
        <v>9112</v>
      </c>
      <c r="H63" s="76"/>
      <c r="I63" s="76"/>
      <c r="J63" s="76"/>
      <c r="K63" s="76"/>
      <c r="L63" s="76"/>
      <c r="M63" s="76"/>
      <c r="N63" s="76"/>
      <c r="O63" s="76"/>
      <c r="P63" s="76"/>
      <c r="Q63" s="24" t="s">
        <v>326</v>
      </c>
      <c r="R63" s="76" t="str">
        <f t="shared" si="5"/>
        <v>NO</v>
      </c>
      <c r="S63" s="25">
        <v>3016.7</v>
      </c>
      <c r="T63" s="76">
        <f t="shared" si="1"/>
        <v>34.370513842998747</v>
      </c>
      <c r="U63" s="76">
        <f t="shared" si="4"/>
        <v>0.9</v>
      </c>
      <c r="V63" s="118">
        <v>29.84</v>
      </c>
      <c r="W63" s="76">
        <f t="shared" si="2"/>
        <v>24.596202890337203</v>
      </c>
      <c r="X63" s="76">
        <f t="shared" si="3"/>
        <v>0.34</v>
      </c>
    </row>
    <row r="64" spans="1:24" x14ac:dyDescent="0.2">
      <c r="A64" s="74" t="s">
        <v>140</v>
      </c>
      <c r="B64" s="79" t="s">
        <v>141</v>
      </c>
      <c r="C64" s="23" t="s">
        <v>61</v>
      </c>
      <c r="D64" s="79" t="s">
        <v>145</v>
      </c>
      <c r="E64" s="75">
        <v>9120</v>
      </c>
      <c r="F64" s="79" t="s">
        <v>145</v>
      </c>
      <c r="G64" s="75">
        <v>9120</v>
      </c>
      <c r="H64" s="76"/>
      <c r="I64" s="76"/>
      <c r="J64" s="76"/>
      <c r="K64" s="76"/>
      <c r="L64" s="76"/>
      <c r="M64" s="76"/>
      <c r="N64" s="76"/>
      <c r="O64" s="76"/>
      <c r="P64" s="76"/>
      <c r="Q64" s="24"/>
      <c r="R64" s="76" t="str">
        <f t="shared" si="5"/>
        <v/>
      </c>
      <c r="S64" s="24"/>
      <c r="T64" s="76"/>
      <c r="U64" s="76" t="str">
        <f t="shared" si="4"/>
        <v/>
      </c>
      <c r="V64" s="118">
        <v>32.33</v>
      </c>
      <c r="W64" s="76">
        <f t="shared" si="2"/>
        <v>31.652026069708121</v>
      </c>
      <c r="X64" s="76">
        <f t="shared" si="3"/>
        <v>0.43</v>
      </c>
    </row>
    <row r="65" spans="1:24" x14ac:dyDescent="0.2">
      <c r="A65" s="74" t="s">
        <v>140</v>
      </c>
      <c r="B65" s="79" t="s">
        <v>146</v>
      </c>
      <c r="C65" s="23" t="s">
        <v>61</v>
      </c>
      <c r="D65" s="79" t="s">
        <v>147</v>
      </c>
      <c r="E65" s="75">
        <v>9201</v>
      </c>
      <c r="F65" s="79" t="s">
        <v>147</v>
      </c>
      <c r="G65" s="75">
        <v>9201</v>
      </c>
      <c r="H65" s="76"/>
      <c r="I65" s="76"/>
      <c r="J65" s="76"/>
      <c r="K65" s="76"/>
      <c r="L65" s="76"/>
      <c r="M65" s="76"/>
      <c r="N65" s="76"/>
      <c r="O65" s="76"/>
      <c r="P65" s="76"/>
      <c r="Q65" s="24"/>
      <c r="R65" s="76" t="str">
        <f t="shared" si="5"/>
        <v/>
      </c>
      <c r="S65" s="24"/>
      <c r="T65" s="76"/>
      <c r="U65" s="76" t="str">
        <f t="shared" si="4"/>
        <v/>
      </c>
      <c r="V65" s="118">
        <v>39.880000000000003</v>
      </c>
      <c r="W65" s="76">
        <f t="shared" si="2"/>
        <v>53.046188722017568</v>
      </c>
      <c r="X65" s="76">
        <f t="shared" si="3"/>
        <v>0.67</v>
      </c>
    </row>
    <row r="66" spans="1:24" x14ac:dyDescent="0.2">
      <c r="A66" s="74" t="s">
        <v>148</v>
      </c>
      <c r="B66" s="74" t="s">
        <v>149</v>
      </c>
      <c r="C66" s="23" t="s">
        <v>61</v>
      </c>
      <c r="D66" s="74" t="s">
        <v>150</v>
      </c>
      <c r="E66" s="75">
        <v>10001</v>
      </c>
      <c r="F66" s="74" t="s">
        <v>151</v>
      </c>
      <c r="G66" s="75">
        <v>10101</v>
      </c>
      <c r="H66" s="76"/>
      <c r="I66" s="76"/>
      <c r="J66" s="76"/>
      <c r="K66" s="76"/>
      <c r="L66" s="76"/>
      <c r="M66" s="76"/>
      <c r="N66" s="76"/>
      <c r="O66" s="76"/>
      <c r="P66" s="76"/>
      <c r="Q66" s="24" t="s">
        <v>325</v>
      </c>
      <c r="R66" s="76" t="str">
        <f t="shared" si="5"/>
        <v>SI</v>
      </c>
      <c r="S66" s="25">
        <v>841</v>
      </c>
      <c r="T66" s="76">
        <f t="shared" si="1"/>
        <v>9.5818616839466788</v>
      </c>
      <c r="U66" s="76">
        <f t="shared" si="4"/>
        <v>0.54</v>
      </c>
      <c r="V66" s="118">
        <v>25.75</v>
      </c>
      <c r="W66" s="76">
        <f t="shared" si="2"/>
        <v>13.006517427033151</v>
      </c>
      <c r="X66" s="76">
        <f t="shared" si="3"/>
        <v>0.12</v>
      </c>
    </row>
    <row r="67" spans="1:24" x14ac:dyDescent="0.2">
      <c r="A67" s="74" t="s">
        <v>148</v>
      </c>
      <c r="B67" s="74" t="s">
        <v>149</v>
      </c>
      <c r="C67" s="23" t="s">
        <v>61</v>
      </c>
      <c r="D67" s="74" t="s">
        <v>150</v>
      </c>
      <c r="E67" s="75">
        <v>10001</v>
      </c>
      <c r="F67" s="74" t="s">
        <v>152</v>
      </c>
      <c r="G67" s="75">
        <v>10109</v>
      </c>
      <c r="H67" s="76"/>
      <c r="I67" s="76"/>
      <c r="J67" s="76"/>
      <c r="K67" s="76"/>
      <c r="L67" s="76"/>
      <c r="M67" s="76"/>
      <c r="N67" s="76"/>
      <c r="O67" s="76"/>
      <c r="P67" s="76"/>
      <c r="Q67" s="24"/>
      <c r="R67" s="76" t="str">
        <f t="shared" si="5"/>
        <v/>
      </c>
      <c r="S67" s="24"/>
      <c r="T67" s="76"/>
      <c r="U67" s="76" t="str">
        <f t="shared" si="4"/>
        <v/>
      </c>
      <c r="V67" s="118">
        <v>42.9</v>
      </c>
      <c r="W67" s="76">
        <f t="shared" si="2"/>
        <v>61.603853782941336</v>
      </c>
      <c r="X67" s="76">
        <f t="shared" si="3"/>
        <v>0.76</v>
      </c>
    </row>
    <row r="68" spans="1:24" x14ac:dyDescent="0.2">
      <c r="A68" s="74" t="s">
        <v>148</v>
      </c>
      <c r="B68" s="79" t="s">
        <v>153</v>
      </c>
      <c r="C68" s="23" t="s">
        <v>61</v>
      </c>
      <c r="D68" s="79" t="s">
        <v>154</v>
      </c>
      <c r="E68" s="75">
        <v>10201</v>
      </c>
      <c r="F68" s="79" t="s">
        <v>154</v>
      </c>
      <c r="G68" s="75">
        <v>10201</v>
      </c>
      <c r="H68" s="76"/>
      <c r="I68" s="76"/>
      <c r="J68" s="76"/>
      <c r="K68" s="76"/>
      <c r="L68" s="76"/>
      <c r="M68" s="76"/>
      <c r="N68" s="76"/>
      <c r="O68" s="76"/>
      <c r="P68" s="76"/>
      <c r="Q68" s="24"/>
      <c r="R68" s="76" t="str">
        <f t="shared" si="5"/>
        <v/>
      </c>
      <c r="S68" s="24"/>
      <c r="T68" s="76"/>
      <c r="U68" s="76" t="str">
        <f t="shared" si="4"/>
        <v/>
      </c>
      <c r="V68" s="118">
        <v>35.119999999999997</v>
      </c>
      <c r="W68" s="76">
        <f t="shared" si="2"/>
        <v>39.557948427316504</v>
      </c>
      <c r="X68" s="76">
        <f t="shared" si="3"/>
        <v>0.51</v>
      </c>
    </row>
    <row r="69" spans="1:24" x14ac:dyDescent="0.2">
      <c r="A69" s="74" t="s">
        <v>148</v>
      </c>
      <c r="B69" s="74" t="s">
        <v>155</v>
      </c>
      <c r="C69" s="23" t="s">
        <v>61</v>
      </c>
      <c r="D69" s="74" t="s">
        <v>155</v>
      </c>
      <c r="E69" s="75">
        <v>10301</v>
      </c>
      <c r="F69" s="74" t="s">
        <v>155</v>
      </c>
      <c r="G69" s="75">
        <v>10301</v>
      </c>
      <c r="H69" s="76"/>
      <c r="I69" s="76"/>
      <c r="J69" s="76"/>
      <c r="K69" s="76"/>
      <c r="L69" s="76"/>
      <c r="M69" s="76"/>
      <c r="N69" s="76"/>
      <c r="O69" s="76"/>
      <c r="P69" s="76"/>
      <c r="Q69" s="24" t="s">
        <v>325</v>
      </c>
      <c r="R69" s="76" t="str">
        <f t="shared" si="5"/>
        <v>SI</v>
      </c>
      <c r="S69" s="25">
        <v>1115.4000000000001</v>
      </c>
      <c r="T69" s="76">
        <f t="shared" si="1"/>
        <v>12.708214651931186</v>
      </c>
      <c r="U69" s="76">
        <f t="shared" si="4"/>
        <v>0.66</v>
      </c>
      <c r="V69" s="118">
        <v>27.01</v>
      </c>
      <c r="W69" s="76">
        <f t="shared" si="2"/>
        <v>16.576933975630489</v>
      </c>
      <c r="X69" s="76">
        <f t="shared" si="3"/>
        <v>0.18</v>
      </c>
    </row>
    <row r="70" spans="1:24" x14ac:dyDescent="0.2">
      <c r="A70" s="74" t="s">
        <v>156</v>
      </c>
      <c r="B70" s="79" t="s">
        <v>157</v>
      </c>
      <c r="C70" s="23" t="s">
        <v>61</v>
      </c>
      <c r="D70" s="79" t="s">
        <v>157</v>
      </c>
      <c r="E70" s="75">
        <v>11101</v>
      </c>
      <c r="F70" s="79" t="s">
        <v>157</v>
      </c>
      <c r="G70" s="75">
        <v>11101</v>
      </c>
      <c r="H70" s="76"/>
      <c r="I70" s="76"/>
      <c r="J70" s="76"/>
      <c r="K70" s="76"/>
      <c r="L70" s="76"/>
      <c r="M70" s="76"/>
      <c r="N70" s="76"/>
      <c r="O70" s="76"/>
      <c r="P70" s="76"/>
      <c r="Q70" s="24"/>
      <c r="R70" s="76" t="str">
        <f t="shared" si="5"/>
        <v/>
      </c>
      <c r="S70" s="24"/>
      <c r="T70" s="76"/>
      <c r="U70" s="76" t="str">
        <f t="shared" si="4"/>
        <v/>
      </c>
      <c r="V70" s="118">
        <v>28.84</v>
      </c>
      <c r="W70" s="76">
        <f t="shared" si="2"/>
        <v>21.762538962878999</v>
      </c>
      <c r="X70" s="76">
        <f t="shared" si="3"/>
        <v>0.27</v>
      </c>
    </row>
    <row r="71" spans="1:24" x14ac:dyDescent="0.2">
      <c r="A71" s="74" t="s">
        <v>158</v>
      </c>
      <c r="B71" s="74" t="s">
        <v>158</v>
      </c>
      <c r="C71" s="23" t="s">
        <v>61</v>
      </c>
      <c r="D71" s="74" t="s">
        <v>159</v>
      </c>
      <c r="E71" s="75">
        <v>12101</v>
      </c>
      <c r="F71" s="80" t="s">
        <v>159</v>
      </c>
      <c r="G71" s="75">
        <v>12101</v>
      </c>
      <c r="H71" s="76"/>
      <c r="I71" s="76"/>
      <c r="J71" s="76"/>
      <c r="K71" s="76"/>
      <c r="L71" s="76"/>
      <c r="M71" s="76"/>
      <c r="N71" s="76"/>
      <c r="O71" s="76"/>
      <c r="P71" s="76"/>
      <c r="Q71" s="24"/>
      <c r="R71" s="76" t="str">
        <f t="shared" si="5"/>
        <v/>
      </c>
      <c r="S71" s="25">
        <v>580.20000000000005</v>
      </c>
      <c r="T71" s="76">
        <f t="shared" si="1"/>
        <v>6.6104591546086366</v>
      </c>
      <c r="U71" s="76">
        <f t="shared" si="4"/>
        <v>0.42</v>
      </c>
      <c r="V71" s="118">
        <v>27.51</v>
      </c>
      <c r="W71" s="76">
        <f t="shared" si="2"/>
        <v>17.993765939359591</v>
      </c>
      <c r="X71" s="76">
        <f t="shared" si="3"/>
        <v>0.22</v>
      </c>
    </row>
    <row r="72" spans="1:24" x14ac:dyDescent="0.2">
      <c r="A72" s="74" t="s">
        <v>160</v>
      </c>
      <c r="B72" s="74" t="s">
        <v>161</v>
      </c>
      <c r="C72" s="23" t="s">
        <v>162</v>
      </c>
      <c r="D72" s="74" t="s">
        <v>162</v>
      </c>
      <c r="E72" s="75">
        <v>13001</v>
      </c>
      <c r="F72" s="74" t="s">
        <v>161</v>
      </c>
      <c r="G72" s="75">
        <v>13101</v>
      </c>
      <c r="H72" s="76"/>
      <c r="I72" s="76"/>
      <c r="J72" s="76"/>
      <c r="K72" s="76"/>
      <c r="L72" s="76"/>
      <c r="M72" s="76"/>
      <c r="N72" s="76"/>
      <c r="O72" s="76"/>
      <c r="P72" s="76"/>
      <c r="Q72" s="24" t="s">
        <v>325</v>
      </c>
      <c r="R72" s="76" t="str">
        <f t="shared" ref="R72:R103" si="6">+IF(Q72="NO","NO",IF(Q72="SI","SI",""))</f>
        <v>SI</v>
      </c>
      <c r="S72" s="25">
        <v>251.5</v>
      </c>
      <c r="T72" s="76">
        <f t="shared" ref="T72:T121" si="7">+IF(S72&lt;&gt;"",(S72-S$126)*100/(S$127-S$126),"")</f>
        <v>2.8654437734989178</v>
      </c>
      <c r="U72" s="76">
        <f t="shared" ref="U72:U124" si="8">+IF(S72&lt;&gt;"",_xlfn.PERCENTRANK.EXC(S$8:S$124,S72,2),"")</f>
        <v>0.28000000000000003</v>
      </c>
      <c r="V72" s="118">
        <v>22.31</v>
      </c>
      <c r="W72" s="76">
        <f t="shared" ref="W72:W124" si="9">+IF(V72&lt;&gt;"",(V72-V$126)*100/(V$127-V$126),"")</f>
        <v>3.2587135165769294</v>
      </c>
      <c r="X72" s="76">
        <f t="shared" ref="X72:X123" si="10">+IF(V72&lt;&gt;"",_xlfn.PERCENTRANK.EXC(V$8:V$124,V72,2),"")</f>
        <v>0.02</v>
      </c>
    </row>
    <row r="73" spans="1:24" x14ac:dyDescent="0.2">
      <c r="A73" s="74" t="s">
        <v>160</v>
      </c>
      <c r="B73" s="74" t="s">
        <v>161</v>
      </c>
      <c r="C73" s="23" t="s">
        <v>162</v>
      </c>
      <c r="D73" s="74" t="s">
        <v>162</v>
      </c>
      <c r="E73" s="75">
        <v>13001</v>
      </c>
      <c r="F73" s="74" t="s">
        <v>163</v>
      </c>
      <c r="G73" s="75">
        <v>13102</v>
      </c>
      <c r="H73" s="76"/>
      <c r="I73" s="76"/>
      <c r="J73" s="76"/>
      <c r="K73" s="76"/>
      <c r="L73" s="76"/>
      <c r="M73" s="76"/>
      <c r="N73" s="76"/>
      <c r="O73" s="76"/>
      <c r="P73" s="76"/>
      <c r="Q73" s="24" t="s">
        <v>326</v>
      </c>
      <c r="R73" s="76" t="str">
        <f t="shared" si="6"/>
        <v>NO</v>
      </c>
      <c r="S73" s="25">
        <v>345.3</v>
      </c>
      <c r="T73" s="76">
        <f t="shared" si="7"/>
        <v>3.9341460635752536</v>
      </c>
      <c r="U73" s="76">
        <f t="shared" si="8"/>
        <v>0.3</v>
      </c>
      <c r="V73" s="118">
        <v>32.08</v>
      </c>
      <c r="W73" s="76">
        <f t="shared" si="9"/>
        <v>30.94361008784357</v>
      </c>
      <c r="X73" s="76">
        <f t="shared" si="10"/>
        <v>0.42</v>
      </c>
    </row>
    <row r="74" spans="1:24" x14ac:dyDescent="0.2">
      <c r="A74" s="74" t="s">
        <v>160</v>
      </c>
      <c r="B74" s="74" t="s">
        <v>161</v>
      </c>
      <c r="C74" s="23" t="s">
        <v>162</v>
      </c>
      <c r="D74" s="74" t="s">
        <v>162</v>
      </c>
      <c r="E74" s="75">
        <v>13001</v>
      </c>
      <c r="F74" s="74" t="s">
        <v>164</v>
      </c>
      <c r="G74" s="75">
        <v>13103</v>
      </c>
      <c r="H74" s="76"/>
      <c r="I74" s="76"/>
      <c r="J74" s="76"/>
      <c r="K74" s="76"/>
      <c r="L74" s="76"/>
      <c r="M74" s="76"/>
      <c r="N74" s="76"/>
      <c r="O74" s="76"/>
      <c r="P74" s="76"/>
      <c r="Q74" s="24"/>
      <c r="R74" s="76" t="str">
        <f t="shared" si="6"/>
        <v/>
      </c>
      <c r="S74" s="24"/>
      <c r="T74" s="76"/>
      <c r="U74" s="76" t="str">
        <f t="shared" si="8"/>
        <v/>
      </c>
      <c r="V74" s="118">
        <v>31.38</v>
      </c>
      <c r="W74" s="76">
        <f t="shared" si="9"/>
        <v>28.96004533862283</v>
      </c>
      <c r="X74" s="76">
        <f t="shared" si="10"/>
        <v>0.4</v>
      </c>
    </row>
    <row r="75" spans="1:24" x14ac:dyDescent="0.2">
      <c r="A75" s="74" t="s">
        <v>160</v>
      </c>
      <c r="B75" s="74" t="s">
        <v>161</v>
      </c>
      <c r="C75" s="23" t="s">
        <v>162</v>
      </c>
      <c r="D75" s="74" t="s">
        <v>162</v>
      </c>
      <c r="E75" s="75">
        <v>13001</v>
      </c>
      <c r="F75" s="74" t="s">
        <v>165</v>
      </c>
      <c r="G75" s="75">
        <v>13104</v>
      </c>
      <c r="H75" s="76"/>
      <c r="I75" s="76"/>
      <c r="J75" s="76"/>
      <c r="K75" s="76"/>
      <c r="L75" s="76"/>
      <c r="M75" s="76"/>
      <c r="N75" s="76"/>
      <c r="O75" s="76"/>
      <c r="P75" s="76"/>
      <c r="Q75" s="24"/>
      <c r="R75" s="76" t="str">
        <f t="shared" si="6"/>
        <v/>
      </c>
      <c r="S75" s="24"/>
      <c r="T75" s="76"/>
      <c r="U75" s="76" t="str">
        <f t="shared" si="8"/>
        <v/>
      </c>
      <c r="V75" s="118">
        <v>25.87</v>
      </c>
      <c r="W75" s="76">
        <f t="shared" si="9"/>
        <v>13.346557098328139</v>
      </c>
      <c r="X75" s="76">
        <f t="shared" si="10"/>
        <v>0.13</v>
      </c>
    </row>
    <row r="76" spans="1:24" x14ac:dyDescent="0.2">
      <c r="A76" s="74" t="s">
        <v>160</v>
      </c>
      <c r="B76" s="74" t="s">
        <v>161</v>
      </c>
      <c r="C76" s="23" t="s">
        <v>162</v>
      </c>
      <c r="D76" s="74" t="s">
        <v>162</v>
      </c>
      <c r="E76" s="75">
        <v>13001</v>
      </c>
      <c r="F76" s="74" t="s">
        <v>166</v>
      </c>
      <c r="G76" s="75">
        <v>13105</v>
      </c>
      <c r="H76" s="76"/>
      <c r="I76" s="76"/>
      <c r="J76" s="76"/>
      <c r="K76" s="76"/>
      <c r="L76" s="76"/>
      <c r="M76" s="76"/>
      <c r="N76" s="76"/>
      <c r="O76" s="76"/>
      <c r="P76" s="76"/>
      <c r="Q76" s="24"/>
      <c r="R76" s="76" t="str">
        <f t="shared" si="6"/>
        <v/>
      </c>
      <c r="S76" s="24"/>
      <c r="T76" s="76"/>
      <c r="U76" s="76" t="str">
        <f t="shared" si="8"/>
        <v/>
      </c>
      <c r="V76" s="118">
        <v>23.42</v>
      </c>
      <c r="W76" s="76">
        <f t="shared" si="9"/>
        <v>6.4040804760555439</v>
      </c>
      <c r="X76" s="76">
        <f t="shared" si="10"/>
        <v>0.04</v>
      </c>
    </row>
    <row r="77" spans="1:24" x14ac:dyDescent="0.2">
      <c r="A77" s="74" t="s">
        <v>160</v>
      </c>
      <c r="B77" s="74" t="s">
        <v>161</v>
      </c>
      <c r="C77" s="23" t="s">
        <v>162</v>
      </c>
      <c r="D77" s="74" t="s">
        <v>162</v>
      </c>
      <c r="E77" s="75">
        <v>13001</v>
      </c>
      <c r="F77" s="74" t="s">
        <v>167</v>
      </c>
      <c r="G77" s="75">
        <v>13106</v>
      </c>
      <c r="H77" s="76"/>
      <c r="I77" s="76"/>
      <c r="J77" s="76"/>
      <c r="K77" s="76"/>
      <c r="L77" s="76"/>
      <c r="M77" s="76"/>
      <c r="N77" s="76"/>
      <c r="O77" s="76"/>
      <c r="P77" s="76"/>
      <c r="Q77" s="24" t="s">
        <v>326</v>
      </c>
      <c r="R77" s="76" t="str">
        <f t="shared" si="6"/>
        <v>NO</v>
      </c>
      <c r="S77" s="25">
        <v>631.1</v>
      </c>
      <c r="T77" s="76">
        <f t="shared" si="7"/>
        <v>7.1903839580722346</v>
      </c>
      <c r="U77" s="76">
        <f t="shared" si="8"/>
        <v>0.44</v>
      </c>
      <c r="V77" s="118">
        <v>26.24</v>
      </c>
      <c r="W77" s="76">
        <f t="shared" si="9"/>
        <v>14.395012751487666</v>
      </c>
      <c r="X77" s="76">
        <f t="shared" si="10"/>
        <v>0.14000000000000001</v>
      </c>
    </row>
    <row r="78" spans="1:24" x14ac:dyDescent="0.2">
      <c r="A78" s="74" t="s">
        <v>160</v>
      </c>
      <c r="B78" s="74" t="s">
        <v>161</v>
      </c>
      <c r="C78" s="23" t="s">
        <v>162</v>
      </c>
      <c r="D78" s="74" t="s">
        <v>162</v>
      </c>
      <c r="E78" s="75">
        <v>13001</v>
      </c>
      <c r="F78" s="74" t="s">
        <v>168</v>
      </c>
      <c r="G78" s="75">
        <v>13107</v>
      </c>
      <c r="H78" s="76"/>
      <c r="I78" s="76"/>
      <c r="J78" s="76"/>
      <c r="K78" s="76"/>
      <c r="L78" s="76"/>
      <c r="M78" s="76"/>
      <c r="N78" s="76"/>
      <c r="O78" s="76"/>
      <c r="P78" s="76"/>
      <c r="Q78" s="24" t="s">
        <v>326</v>
      </c>
      <c r="R78" s="76" t="str">
        <f t="shared" si="6"/>
        <v>NO</v>
      </c>
      <c r="S78" s="25">
        <v>935.2</v>
      </c>
      <c r="T78" s="76">
        <f t="shared" si="7"/>
        <v>10.655121339865557</v>
      </c>
      <c r="U78" s="76">
        <f t="shared" si="8"/>
        <v>0.57999999999999996</v>
      </c>
      <c r="V78" s="118">
        <v>38.369999999999997</v>
      </c>
      <c r="W78" s="76">
        <f t="shared" si="9"/>
        <v>48.767356191555663</v>
      </c>
      <c r="X78" s="76">
        <f t="shared" si="10"/>
        <v>0.61</v>
      </c>
    </row>
    <row r="79" spans="1:24" x14ac:dyDescent="0.2">
      <c r="A79" s="74" t="s">
        <v>160</v>
      </c>
      <c r="B79" s="74" t="s">
        <v>161</v>
      </c>
      <c r="C79" s="23" t="s">
        <v>162</v>
      </c>
      <c r="D79" s="74" t="s">
        <v>162</v>
      </c>
      <c r="E79" s="75">
        <v>13001</v>
      </c>
      <c r="F79" s="74" t="s">
        <v>169</v>
      </c>
      <c r="G79" s="75">
        <v>13108</v>
      </c>
      <c r="H79" s="76"/>
      <c r="I79" s="76"/>
      <c r="J79" s="76"/>
      <c r="K79" s="76"/>
      <c r="L79" s="76"/>
      <c r="M79" s="76"/>
      <c r="N79" s="76"/>
      <c r="O79" s="76"/>
      <c r="P79" s="76"/>
      <c r="Q79" s="24"/>
      <c r="R79" s="76" t="str">
        <f t="shared" si="6"/>
        <v/>
      </c>
      <c r="S79" s="24"/>
      <c r="T79" s="76"/>
      <c r="U79" s="76" t="str">
        <f t="shared" si="8"/>
        <v/>
      </c>
      <c r="V79" s="118">
        <v>29.76</v>
      </c>
      <c r="W79" s="76">
        <f t="shared" si="9"/>
        <v>24.36950977614055</v>
      </c>
      <c r="X79" s="76">
        <f t="shared" si="10"/>
        <v>0.33</v>
      </c>
    </row>
    <row r="80" spans="1:24" x14ac:dyDescent="0.2">
      <c r="A80" s="74" t="s">
        <v>160</v>
      </c>
      <c r="B80" s="74" t="s">
        <v>161</v>
      </c>
      <c r="C80" s="23" t="s">
        <v>162</v>
      </c>
      <c r="D80" s="74" t="s">
        <v>162</v>
      </c>
      <c r="E80" s="75">
        <v>13001</v>
      </c>
      <c r="F80" s="74" t="s">
        <v>170</v>
      </c>
      <c r="G80" s="75">
        <v>13109</v>
      </c>
      <c r="H80" s="76"/>
      <c r="I80" s="76"/>
      <c r="J80" s="76"/>
      <c r="K80" s="76"/>
      <c r="L80" s="76"/>
      <c r="M80" s="76"/>
      <c r="N80" s="76"/>
      <c r="O80" s="76"/>
      <c r="P80" s="76"/>
      <c r="Q80" s="24"/>
      <c r="R80" s="76" t="str">
        <f t="shared" si="6"/>
        <v/>
      </c>
      <c r="S80" s="24"/>
      <c r="T80" s="76"/>
      <c r="U80" s="76" t="str">
        <f t="shared" si="8"/>
        <v/>
      </c>
      <c r="V80" s="118">
        <v>25.61</v>
      </c>
      <c r="W80" s="76">
        <f t="shared" si="9"/>
        <v>12.609804477189002</v>
      </c>
      <c r="X80" s="76">
        <f t="shared" si="10"/>
        <v>0.11</v>
      </c>
    </row>
    <row r="81" spans="1:24" x14ac:dyDescent="0.2">
      <c r="A81" s="74" t="s">
        <v>160</v>
      </c>
      <c r="B81" s="74" t="s">
        <v>161</v>
      </c>
      <c r="C81" s="23" t="s">
        <v>162</v>
      </c>
      <c r="D81" s="74" t="s">
        <v>162</v>
      </c>
      <c r="E81" s="75">
        <v>13001</v>
      </c>
      <c r="F81" s="74" t="s">
        <v>171</v>
      </c>
      <c r="G81" s="75">
        <v>13110</v>
      </c>
      <c r="H81" s="76"/>
      <c r="I81" s="76"/>
      <c r="J81" s="76"/>
      <c r="K81" s="76"/>
      <c r="L81" s="76"/>
      <c r="M81" s="76"/>
      <c r="N81" s="76"/>
      <c r="O81" s="76"/>
      <c r="P81" s="76"/>
      <c r="Q81" s="24" t="s">
        <v>326</v>
      </c>
      <c r="R81" s="76" t="str">
        <f t="shared" si="6"/>
        <v>NO</v>
      </c>
      <c r="S81" s="25">
        <v>67.3</v>
      </c>
      <c r="T81" s="76">
        <f t="shared" si="7"/>
        <v>0.76677680300786144</v>
      </c>
      <c r="U81" s="76">
        <f t="shared" si="8"/>
        <v>0.2</v>
      </c>
      <c r="V81" s="118">
        <v>28.68</v>
      </c>
      <c r="W81" s="76">
        <f t="shared" si="9"/>
        <v>21.309152734485686</v>
      </c>
      <c r="X81" s="76">
        <f t="shared" si="10"/>
        <v>0.27</v>
      </c>
    </row>
    <row r="82" spans="1:24" x14ac:dyDescent="0.2">
      <c r="A82" s="74" t="s">
        <v>160</v>
      </c>
      <c r="B82" s="74" t="s">
        <v>161</v>
      </c>
      <c r="C82" s="23" t="s">
        <v>162</v>
      </c>
      <c r="D82" s="74" t="s">
        <v>162</v>
      </c>
      <c r="E82" s="75">
        <v>13001</v>
      </c>
      <c r="F82" s="74" t="s">
        <v>172</v>
      </c>
      <c r="G82" s="75">
        <v>13111</v>
      </c>
      <c r="H82" s="76"/>
      <c r="I82" s="76"/>
      <c r="J82" s="76"/>
      <c r="K82" s="76"/>
      <c r="L82" s="76"/>
      <c r="M82" s="76"/>
      <c r="N82" s="76"/>
      <c r="O82" s="76"/>
      <c r="P82" s="76"/>
      <c r="Q82" s="24"/>
      <c r="R82" s="76" t="str">
        <f t="shared" si="6"/>
        <v/>
      </c>
      <c r="S82" s="24"/>
      <c r="T82" s="76"/>
      <c r="U82" s="76" t="str">
        <f t="shared" si="8"/>
        <v/>
      </c>
      <c r="V82" s="118">
        <v>21.16</v>
      </c>
      <c r="W82" s="76">
        <f t="shared" si="9"/>
        <v>0</v>
      </c>
      <c r="X82" s="76">
        <f t="shared" si="10"/>
        <v>0</v>
      </c>
    </row>
    <row r="83" spans="1:24" x14ac:dyDescent="0.2">
      <c r="A83" s="74" t="s">
        <v>160</v>
      </c>
      <c r="B83" s="74" t="s">
        <v>161</v>
      </c>
      <c r="C83" s="23" t="s">
        <v>162</v>
      </c>
      <c r="D83" s="74" t="s">
        <v>162</v>
      </c>
      <c r="E83" s="75">
        <v>13001</v>
      </c>
      <c r="F83" s="74" t="s">
        <v>173</v>
      </c>
      <c r="G83" s="75">
        <v>13112</v>
      </c>
      <c r="H83" s="76"/>
      <c r="I83" s="76"/>
      <c r="J83" s="76"/>
      <c r="K83" s="76"/>
      <c r="L83" s="76"/>
      <c r="M83" s="76"/>
      <c r="N83" s="76"/>
      <c r="O83" s="76"/>
      <c r="P83" s="76"/>
      <c r="Q83" s="24" t="s">
        <v>326</v>
      </c>
      <c r="R83" s="76" t="str">
        <f t="shared" si="6"/>
        <v>NO</v>
      </c>
      <c r="S83" s="25">
        <v>144.6</v>
      </c>
      <c r="T83" s="76">
        <f t="shared" si="7"/>
        <v>1.6474877520792981</v>
      </c>
      <c r="U83" s="76">
        <f t="shared" si="8"/>
        <v>0.22</v>
      </c>
      <c r="V83" s="118">
        <v>21.28</v>
      </c>
      <c r="W83" s="76">
        <f t="shared" si="9"/>
        <v>0.34003967129498719</v>
      </c>
      <c r="X83" s="76">
        <f t="shared" si="10"/>
        <v>0.01</v>
      </c>
    </row>
    <row r="84" spans="1:24" x14ac:dyDescent="0.2">
      <c r="A84" s="74" t="s">
        <v>160</v>
      </c>
      <c r="B84" s="74" t="s">
        <v>161</v>
      </c>
      <c r="C84" s="23" t="s">
        <v>162</v>
      </c>
      <c r="D84" s="74" t="s">
        <v>162</v>
      </c>
      <c r="E84" s="75">
        <v>13001</v>
      </c>
      <c r="F84" s="74" t="s">
        <v>174</v>
      </c>
      <c r="G84" s="75">
        <v>13113</v>
      </c>
      <c r="H84" s="76"/>
      <c r="I84" s="76"/>
      <c r="J84" s="76"/>
      <c r="K84" s="76"/>
      <c r="L84" s="76"/>
      <c r="M84" s="76"/>
      <c r="N84" s="76"/>
      <c r="O84" s="76"/>
      <c r="P84" s="76"/>
      <c r="Q84" s="24" t="s">
        <v>325</v>
      </c>
      <c r="R84" s="76" t="str">
        <f t="shared" si="6"/>
        <v>SI</v>
      </c>
      <c r="S84" s="24"/>
      <c r="T84" s="76"/>
      <c r="U84" s="76" t="str">
        <f t="shared" si="8"/>
        <v/>
      </c>
      <c r="V84" s="118">
        <v>37.1</v>
      </c>
      <c r="W84" s="76">
        <f t="shared" si="9"/>
        <v>45.168603003683764</v>
      </c>
      <c r="X84" s="76">
        <f t="shared" si="10"/>
        <v>0.56000000000000005</v>
      </c>
    </row>
    <row r="85" spans="1:24" x14ac:dyDescent="0.2">
      <c r="A85" s="74" t="s">
        <v>160</v>
      </c>
      <c r="B85" s="74" t="s">
        <v>161</v>
      </c>
      <c r="C85" s="23" t="s">
        <v>162</v>
      </c>
      <c r="D85" s="74" t="s">
        <v>162</v>
      </c>
      <c r="E85" s="75">
        <v>13001</v>
      </c>
      <c r="F85" s="74" t="s">
        <v>175</v>
      </c>
      <c r="G85" s="75">
        <v>13114</v>
      </c>
      <c r="H85" s="76"/>
      <c r="I85" s="76"/>
      <c r="J85" s="76"/>
      <c r="K85" s="76"/>
      <c r="L85" s="76"/>
      <c r="M85" s="76"/>
      <c r="N85" s="76"/>
      <c r="O85" s="76"/>
      <c r="P85" s="76"/>
      <c r="Q85" s="24" t="s">
        <v>326</v>
      </c>
      <c r="R85" s="76" t="str">
        <f t="shared" si="6"/>
        <v>NO</v>
      </c>
      <c r="S85" s="24"/>
      <c r="T85" s="76"/>
      <c r="U85" s="76" t="str">
        <f t="shared" si="8"/>
        <v/>
      </c>
      <c r="V85" s="118">
        <v>36.31</v>
      </c>
      <c r="W85" s="76">
        <f t="shared" si="9"/>
        <v>42.930008500991782</v>
      </c>
      <c r="X85" s="76">
        <f t="shared" si="10"/>
        <v>0.53</v>
      </c>
    </row>
    <row r="86" spans="1:24" x14ac:dyDescent="0.2">
      <c r="A86" s="74" t="s">
        <v>160</v>
      </c>
      <c r="B86" s="74" t="s">
        <v>161</v>
      </c>
      <c r="C86" s="23" t="s">
        <v>162</v>
      </c>
      <c r="D86" s="74" t="s">
        <v>162</v>
      </c>
      <c r="E86" s="75">
        <v>13001</v>
      </c>
      <c r="F86" s="74" t="s">
        <v>176</v>
      </c>
      <c r="G86" s="75">
        <v>13115</v>
      </c>
      <c r="H86" s="76"/>
      <c r="I86" s="76"/>
      <c r="J86" s="76"/>
      <c r="K86" s="76"/>
      <c r="L86" s="76"/>
      <c r="M86" s="76"/>
      <c r="N86" s="76"/>
      <c r="O86" s="76"/>
      <c r="P86" s="76"/>
      <c r="Q86" s="24" t="s">
        <v>326</v>
      </c>
      <c r="R86" s="76" t="str">
        <f t="shared" si="6"/>
        <v>NO</v>
      </c>
      <c r="S86" s="25">
        <v>552.6</v>
      </c>
      <c r="T86" s="76">
        <f t="shared" si="7"/>
        <v>6.2960009114731683</v>
      </c>
      <c r="U86" s="76">
        <f t="shared" si="8"/>
        <v>0.4</v>
      </c>
      <c r="V86" s="118">
        <v>42.43</v>
      </c>
      <c r="W86" s="76">
        <f t="shared" si="9"/>
        <v>60.272031737035974</v>
      </c>
      <c r="X86" s="76">
        <f t="shared" si="10"/>
        <v>0.73</v>
      </c>
    </row>
    <row r="87" spans="1:24" x14ac:dyDescent="0.2">
      <c r="A87" s="74" t="s">
        <v>160</v>
      </c>
      <c r="B87" s="74" t="s">
        <v>161</v>
      </c>
      <c r="C87" s="23" t="s">
        <v>162</v>
      </c>
      <c r="D87" s="74" t="s">
        <v>162</v>
      </c>
      <c r="E87" s="75">
        <v>13001</v>
      </c>
      <c r="F87" s="74" t="s">
        <v>177</v>
      </c>
      <c r="G87" s="75">
        <v>13116</v>
      </c>
      <c r="H87" s="76"/>
      <c r="I87" s="76"/>
      <c r="J87" s="76"/>
      <c r="K87" s="76"/>
      <c r="L87" s="76"/>
      <c r="M87" s="76"/>
      <c r="N87" s="76"/>
      <c r="O87" s="76"/>
      <c r="P87" s="76"/>
      <c r="Q87" s="24" t="s">
        <v>326</v>
      </c>
      <c r="R87" s="76" t="str">
        <f t="shared" si="6"/>
        <v>NO</v>
      </c>
      <c r="S87" s="25">
        <v>0</v>
      </c>
      <c r="T87" s="76">
        <f t="shared" si="7"/>
        <v>0</v>
      </c>
      <c r="U87" s="76">
        <f t="shared" si="8"/>
        <v>0.02</v>
      </c>
      <c r="V87" s="118">
        <v>23.99</v>
      </c>
      <c r="W87" s="76">
        <f t="shared" si="9"/>
        <v>8.0192689147067089</v>
      </c>
      <c r="X87" s="76">
        <f t="shared" si="10"/>
        <v>0.05</v>
      </c>
    </row>
    <row r="88" spans="1:24" x14ac:dyDescent="0.2">
      <c r="A88" s="74" t="s">
        <v>160</v>
      </c>
      <c r="B88" s="74" t="s">
        <v>161</v>
      </c>
      <c r="C88" s="23" t="s">
        <v>162</v>
      </c>
      <c r="D88" s="74" t="s">
        <v>162</v>
      </c>
      <c r="E88" s="75">
        <v>13001</v>
      </c>
      <c r="F88" s="74" t="s">
        <v>178</v>
      </c>
      <c r="G88" s="75">
        <v>13117</v>
      </c>
      <c r="H88" s="76"/>
      <c r="I88" s="76"/>
      <c r="J88" s="76"/>
      <c r="K88" s="76"/>
      <c r="L88" s="76"/>
      <c r="M88" s="76"/>
      <c r="N88" s="76"/>
      <c r="O88" s="76"/>
      <c r="P88" s="76"/>
      <c r="Q88" s="24"/>
      <c r="R88" s="76" t="str">
        <f t="shared" si="6"/>
        <v/>
      </c>
      <c r="S88" s="24"/>
      <c r="T88" s="76"/>
      <c r="U88" s="76" t="str">
        <f t="shared" si="8"/>
        <v/>
      </c>
      <c r="V88" s="118">
        <v>24.96</v>
      </c>
      <c r="W88" s="76">
        <f t="shared" si="9"/>
        <v>10.767922924341173</v>
      </c>
      <c r="X88" s="76">
        <f t="shared" si="10"/>
        <v>0.09</v>
      </c>
    </row>
    <row r="89" spans="1:24" x14ac:dyDescent="0.2">
      <c r="A89" s="74" t="s">
        <v>160</v>
      </c>
      <c r="B89" s="74" t="s">
        <v>161</v>
      </c>
      <c r="C89" s="23" t="s">
        <v>162</v>
      </c>
      <c r="D89" s="74" t="s">
        <v>162</v>
      </c>
      <c r="E89" s="75">
        <v>13001</v>
      </c>
      <c r="F89" s="74" t="s">
        <v>179</v>
      </c>
      <c r="G89" s="75">
        <v>13118</v>
      </c>
      <c r="H89" s="76"/>
      <c r="I89" s="76"/>
      <c r="J89" s="76"/>
      <c r="K89" s="76"/>
      <c r="L89" s="76"/>
      <c r="M89" s="76"/>
      <c r="N89" s="76"/>
      <c r="O89" s="76"/>
      <c r="P89" s="76"/>
      <c r="Q89" s="24" t="s">
        <v>326</v>
      </c>
      <c r="R89" s="76" t="str">
        <f t="shared" si="6"/>
        <v>NO</v>
      </c>
      <c r="S89" s="24"/>
      <c r="T89" s="76"/>
      <c r="U89" s="76" t="str">
        <f t="shared" si="8"/>
        <v/>
      </c>
      <c r="V89" s="118">
        <v>31.04</v>
      </c>
      <c r="W89" s="76">
        <f t="shared" si="9"/>
        <v>27.996599603287041</v>
      </c>
      <c r="X89" s="76">
        <f t="shared" si="10"/>
        <v>0.38</v>
      </c>
    </row>
    <row r="90" spans="1:24" x14ac:dyDescent="0.2">
      <c r="A90" s="74" t="s">
        <v>160</v>
      </c>
      <c r="B90" s="74" t="s">
        <v>161</v>
      </c>
      <c r="C90" s="23" t="s">
        <v>162</v>
      </c>
      <c r="D90" s="74" t="s">
        <v>162</v>
      </c>
      <c r="E90" s="75">
        <v>13001</v>
      </c>
      <c r="F90" s="74" t="s">
        <v>180</v>
      </c>
      <c r="G90" s="75">
        <v>13119</v>
      </c>
      <c r="H90" s="76"/>
      <c r="I90" s="76"/>
      <c r="J90" s="76"/>
      <c r="K90" s="76"/>
      <c r="L90" s="76"/>
      <c r="M90" s="76"/>
      <c r="N90" s="76"/>
      <c r="O90" s="76"/>
      <c r="P90" s="76"/>
      <c r="Q90" s="24"/>
      <c r="R90" s="76" t="str">
        <f t="shared" si="6"/>
        <v/>
      </c>
      <c r="S90" s="24"/>
      <c r="T90" s="76"/>
      <c r="U90" s="76" t="str">
        <f t="shared" si="8"/>
        <v/>
      </c>
      <c r="V90" s="118">
        <v>27.66</v>
      </c>
      <c r="W90" s="76">
        <f t="shared" si="9"/>
        <v>18.418815528478319</v>
      </c>
      <c r="X90" s="76">
        <f t="shared" si="10"/>
        <v>0.22</v>
      </c>
    </row>
    <row r="91" spans="1:24" x14ac:dyDescent="0.2">
      <c r="A91" s="74" t="s">
        <v>160</v>
      </c>
      <c r="B91" s="74" t="s">
        <v>161</v>
      </c>
      <c r="C91" s="23" t="s">
        <v>162</v>
      </c>
      <c r="D91" s="74" t="s">
        <v>162</v>
      </c>
      <c r="E91" s="75">
        <v>13001</v>
      </c>
      <c r="F91" s="74" t="s">
        <v>181</v>
      </c>
      <c r="G91" s="75">
        <v>13120</v>
      </c>
      <c r="H91" s="76"/>
      <c r="I91" s="76"/>
      <c r="J91" s="76"/>
      <c r="K91" s="76"/>
      <c r="L91" s="76"/>
      <c r="M91" s="76"/>
      <c r="N91" s="76"/>
      <c r="O91" s="76"/>
      <c r="P91" s="76"/>
      <c r="Q91" s="24" t="s">
        <v>326</v>
      </c>
      <c r="R91" s="76" t="str">
        <f t="shared" si="6"/>
        <v>NO</v>
      </c>
      <c r="S91" s="25">
        <v>856.6</v>
      </c>
      <c r="T91" s="76">
        <f t="shared" si="7"/>
        <v>9.7595989518058559</v>
      </c>
      <c r="U91" s="76">
        <f t="shared" si="8"/>
        <v>0.56000000000000005</v>
      </c>
      <c r="V91" s="118">
        <v>35.64</v>
      </c>
      <c r="W91" s="76">
        <f t="shared" si="9"/>
        <v>41.031453669594782</v>
      </c>
      <c r="X91" s="76">
        <f t="shared" si="10"/>
        <v>0.52</v>
      </c>
    </row>
    <row r="92" spans="1:24" x14ac:dyDescent="0.2">
      <c r="A92" s="74" t="s">
        <v>160</v>
      </c>
      <c r="B92" s="74" t="s">
        <v>161</v>
      </c>
      <c r="C92" s="23" t="s">
        <v>162</v>
      </c>
      <c r="D92" s="74" t="s">
        <v>162</v>
      </c>
      <c r="E92" s="75">
        <v>13001</v>
      </c>
      <c r="F92" s="74" t="s">
        <v>182</v>
      </c>
      <c r="G92" s="75">
        <v>13121</v>
      </c>
      <c r="H92" s="76"/>
      <c r="I92" s="76"/>
      <c r="J92" s="76"/>
      <c r="K92" s="76"/>
      <c r="L92" s="76"/>
      <c r="M92" s="76"/>
      <c r="N92" s="76"/>
      <c r="O92" s="76"/>
      <c r="P92" s="76"/>
      <c r="Q92" s="24" t="s">
        <v>326</v>
      </c>
      <c r="R92" s="76" t="str">
        <f t="shared" si="6"/>
        <v>NO</v>
      </c>
      <c r="S92" s="25">
        <v>0</v>
      </c>
      <c r="T92" s="76">
        <f t="shared" si="7"/>
        <v>0</v>
      </c>
      <c r="U92" s="76">
        <f t="shared" si="8"/>
        <v>0.02</v>
      </c>
      <c r="V92" s="118">
        <v>29.66</v>
      </c>
      <c r="W92" s="76">
        <f t="shared" si="9"/>
        <v>24.086143383394724</v>
      </c>
      <c r="X92" s="76">
        <f t="shared" si="10"/>
        <v>0.33</v>
      </c>
    </row>
    <row r="93" spans="1:24" x14ac:dyDescent="0.2">
      <c r="A93" s="74" t="s">
        <v>160</v>
      </c>
      <c r="B93" s="74" t="s">
        <v>161</v>
      </c>
      <c r="C93" s="23" t="s">
        <v>162</v>
      </c>
      <c r="D93" s="74" t="s">
        <v>162</v>
      </c>
      <c r="E93" s="75">
        <v>13001</v>
      </c>
      <c r="F93" s="74" t="s">
        <v>183</v>
      </c>
      <c r="G93" s="75">
        <v>13122</v>
      </c>
      <c r="H93" s="76"/>
      <c r="I93" s="76"/>
      <c r="J93" s="76"/>
      <c r="K93" s="76"/>
      <c r="L93" s="76"/>
      <c r="M93" s="76"/>
      <c r="N93" s="76"/>
      <c r="O93" s="76"/>
      <c r="P93" s="76"/>
      <c r="Q93" s="24"/>
      <c r="R93" s="76" t="str">
        <f t="shared" si="6"/>
        <v/>
      </c>
      <c r="S93" s="24"/>
      <c r="T93" s="76"/>
      <c r="U93" s="76" t="str">
        <f t="shared" si="8"/>
        <v/>
      </c>
      <c r="V93" s="118">
        <v>27.31</v>
      </c>
      <c r="W93" s="76">
        <f t="shared" si="9"/>
        <v>17.427033153867946</v>
      </c>
      <c r="X93" s="76">
        <f t="shared" si="10"/>
        <v>0.19</v>
      </c>
    </row>
    <row r="94" spans="1:24" x14ac:dyDescent="0.2">
      <c r="A94" s="74" t="s">
        <v>160</v>
      </c>
      <c r="B94" s="74" t="s">
        <v>161</v>
      </c>
      <c r="C94" s="23" t="s">
        <v>162</v>
      </c>
      <c r="D94" s="74" t="s">
        <v>162</v>
      </c>
      <c r="E94" s="75">
        <v>13001</v>
      </c>
      <c r="F94" s="74" t="s">
        <v>184</v>
      </c>
      <c r="G94" s="75">
        <v>13123</v>
      </c>
      <c r="H94" s="76"/>
      <c r="I94" s="76"/>
      <c r="J94" s="76"/>
      <c r="K94" s="76"/>
      <c r="L94" s="76"/>
      <c r="M94" s="76"/>
      <c r="N94" s="76"/>
      <c r="O94" s="76"/>
      <c r="P94" s="76"/>
      <c r="Q94" s="24"/>
      <c r="R94" s="76" t="str">
        <f t="shared" si="6"/>
        <v/>
      </c>
      <c r="S94" s="24"/>
      <c r="T94" s="76"/>
      <c r="U94" s="76" t="str">
        <f t="shared" si="8"/>
        <v/>
      </c>
      <c r="V94" s="118">
        <v>37.72</v>
      </c>
      <c r="W94" s="76">
        <f t="shared" si="9"/>
        <v>46.925474638707833</v>
      </c>
      <c r="X94" s="76">
        <f t="shared" si="10"/>
        <v>0.59</v>
      </c>
    </row>
    <row r="95" spans="1:24" x14ac:dyDescent="0.2">
      <c r="A95" s="74" t="s">
        <v>160</v>
      </c>
      <c r="B95" s="74" t="s">
        <v>161</v>
      </c>
      <c r="C95" s="23" t="s">
        <v>162</v>
      </c>
      <c r="D95" s="74" t="s">
        <v>162</v>
      </c>
      <c r="E95" s="75">
        <v>13001</v>
      </c>
      <c r="F95" s="74" t="s">
        <v>185</v>
      </c>
      <c r="G95" s="75">
        <v>13124</v>
      </c>
      <c r="H95" s="76"/>
      <c r="I95" s="76"/>
      <c r="J95" s="76"/>
      <c r="K95" s="76"/>
      <c r="L95" s="76"/>
      <c r="M95" s="76"/>
      <c r="N95" s="76"/>
      <c r="O95" s="76"/>
      <c r="P95" s="76"/>
      <c r="Q95" s="24"/>
      <c r="R95" s="76" t="str">
        <f t="shared" si="6"/>
        <v/>
      </c>
      <c r="S95" s="24"/>
      <c r="T95" s="76"/>
      <c r="U95" s="76" t="str">
        <f t="shared" si="8"/>
        <v/>
      </c>
      <c r="V95" s="118">
        <v>24.1</v>
      </c>
      <c r="W95" s="76">
        <f t="shared" si="9"/>
        <v>8.3309719467271197</v>
      </c>
      <c r="X95" s="76">
        <f t="shared" si="10"/>
        <v>0.06</v>
      </c>
    </row>
    <row r="96" spans="1:24" x14ac:dyDescent="0.2">
      <c r="A96" s="74" t="s">
        <v>160</v>
      </c>
      <c r="B96" s="74" t="s">
        <v>161</v>
      </c>
      <c r="C96" s="23" t="s">
        <v>162</v>
      </c>
      <c r="D96" s="74" t="s">
        <v>162</v>
      </c>
      <c r="E96" s="75">
        <v>13001</v>
      </c>
      <c r="F96" s="74" t="s">
        <v>186</v>
      </c>
      <c r="G96" s="75">
        <v>13125</v>
      </c>
      <c r="H96" s="76"/>
      <c r="I96" s="76"/>
      <c r="J96" s="76"/>
      <c r="K96" s="76"/>
      <c r="L96" s="76"/>
      <c r="M96" s="76"/>
      <c r="N96" s="76"/>
      <c r="O96" s="76"/>
      <c r="P96" s="76"/>
      <c r="Q96" s="24" t="s">
        <v>326</v>
      </c>
      <c r="R96" s="76" t="str">
        <f t="shared" si="6"/>
        <v>NO</v>
      </c>
      <c r="S96" s="25">
        <v>837.1</v>
      </c>
      <c r="T96" s="76">
        <f t="shared" si="7"/>
        <v>9.5374273669818841</v>
      </c>
      <c r="U96" s="76">
        <f t="shared" si="8"/>
        <v>0.52</v>
      </c>
      <c r="V96" s="118">
        <v>29.6</v>
      </c>
      <c r="W96" s="76">
        <f t="shared" si="9"/>
        <v>23.916123547747237</v>
      </c>
      <c r="X96" s="76">
        <f t="shared" si="10"/>
        <v>0.31</v>
      </c>
    </row>
    <row r="97" spans="1:24" x14ac:dyDescent="0.2">
      <c r="A97" s="74" t="s">
        <v>160</v>
      </c>
      <c r="B97" s="74" t="s">
        <v>161</v>
      </c>
      <c r="C97" s="23" t="s">
        <v>162</v>
      </c>
      <c r="D97" s="74" t="s">
        <v>162</v>
      </c>
      <c r="E97" s="75">
        <v>13001</v>
      </c>
      <c r="F97" s="74" t="s">
        <v>187</v>
      </c>
      <c r="G97" s="75">
        <v>13126</v>
      </c>
      <c r="H97" s="76"/>
      <c r="I97" s="76"/>
      <c r="J97" s="76"/>
      <c r="K97" s="76"/>
      <c r="L97" s="76"/>
      <c r="M97" s="76"/>
      <c r="N97" s="76"/>
      <c r="O97" s="76"/>
      <c r="P97" s="76"/>
      <c r="Q97" s="24" t="s">
        <v>326</v>
      </c>
      <c r="R97" s="76" t="str">
        <f t="shared" si="6"/>
        <v>NO</v>
      </c>
      <c r="S97" s="25">
        <v>404.4</v>
      </c>
      <c r="T97" s="76">
        <f t="shared" si="7"/>
        <v>4.6074968668109832</v>
      </c>
      <c r="U97" s="76">
        <f t="shared" si="8"/>
        <v>0.34</v>
      </c>
      <c r="V97" s="118">
        <v>24.68</v>
      </c>
      <c r="W97" s="76">
        <f t="shared" si="9"/>
        <v>9.974497024652873</v>
      </c>
      <c r="X97" s="76">
        <f t="shared" si="10"/>
        <v>0.08</v>
      </c>
    </row>
    <row r="98" spans="1:24" x14ac:dyDescent="0.2">
      <c r="A98" s="74" t="s">
        <v>160</v>
      </c>
      <c r="B98" s="74" t="s">
        <v>161</v>
      </c>
      <c r="C98" s="23" t="s">
        <v>162</v>
      </c>
      <c r="D98" s="74" t="s">
        <v>162</v>
      </c>
      <c r="E98" s="75">
        <v>13001</v>
      </c>
      <c r="F98" s="74" t="s">
        <v>188</v>
      </c>
      <c r="G98" s="75">
        <v>13127</v>
      </c>
      <c r="H98" s="76"/>
      <c r="I98" s="76"/>
      <c r="J98" s="76"/>
      <c r="K98" s="76"/>
      <c r="L98" s="76"/>
      <c r="M98" s="76"/>
      <c r="N98" s="76"/>
      <c r="O98" s="76"/>
      <c r="P98" s="76"/>
      <c r="Q98" s="24" t="s">
        <v>326</v>
      </c>
      <c r="R98" s="76" t="str">
        <f t="shared" si="6"/>
        <v>NO</v>
      </c>
      <c r="S98" s="24"/>
      <c r="T98" s="76"/>
      <c r="U98" s="76" t="str">
        <f t="shared" si="8"/>
        <v/>
      </c>
      <c r="V98" s="118">
        <v>29.18</v>
      </c>
      <c r="W98" s="76">
        <f t="shared" si="9"/>
        <v>22.725984698214788</v>
      </c>
      <c r="X98" s="76">
        <f t="shared" si="10"/>
        <v>0.3</v>
      </c>
    </row>
    <row r="99" spans="1:24" x14ac:dyDescent="0.2">
      <c r="A99" s="74" t="s">
        <v>160</v>
      </c>
      <c r="B99" s="74" t="s">
        <v>161</v>
      </c>
      <c r="C99" s="23" t="s">
        <v>162</v>
      </c>
      <c r="D99" s="74" t="s">
        <v>162</v>
      </c>
      <c r="E99" s="75">
        <v>13001</v>
      </c>
      <c r="F99" s="74" t="s">
        <v>189</v>
      </c>
      <c r="G99" s="75">
        <v>13128</v>
      </c>
      <c r="H99" s="76"/>
      <c r="I99" s="76"/>
      <c r="J99" s="76"/>
      <c r="K99" s="76"/>
      <c r="L99" s="76"/>
      <c r="M99" s="76"/>
      <c r="N99" s="76"/>
      <c r="O99" s="76"/>
      <c r="P99" s="76"/>
      <c r="Q99" s="24"/>
      <c r="R99" s="76" t="str">
        <f t="shared" si="6"/>
        <v/>
      </c>
      <c r="S99" s="24"/>
      <c r="T99" s="76"/>
      <c r="U99" s="76" t="str">
        <f t="shared" si="8"/>
        <v/>
      </c>
      <c r="V99" s="118">
        <v>27.35</v>
      </c>
      <c r="W99" s="76">
        <f t="shared" si="9"/>
        <v>17.540379710966281</v>
      </c>
      <c r="X99" s="76">
        <f t="shared" si="10"/>
        <v>0.2</v>
      </c>
    </row>
    <row r="100" spans="1:24" x14ac:dyDescent="0.2">
      <c r="A100" s="74" t="s">
        <v>160</v>
      </c>
      <c r="B100" s="74" t="s">
        <v>161</v>
      </c>
      <c r="C100" s="23" t="s">
        <v>162</v>
      </c>
      <c r="D100" s="74" t="s">
        <v>162</v>
      </c>
      <c r="E100" s="75">
        <v>13001</v>
      </c>
      <c r="F100" s="74" t="s">
        <v>190</v>
      </c>
      <c r="G100" s="75">
        <v>13129</v>
      </c>
      <c r="H100" s="76"/>
      <c r="I100" s="76"/>
      <c r="J100" s="76"/>
      <c r="K100" s="76"/>
      <c r="L100" s="76"/>
      <c r="M100" s="76"/>
      <c r="N100" s="76"/>
      <c r="O100" s="76"/>
      <c r="P100" s="76"/>
      <c r="Q100" s="24" t="s">
        <v>326</v>
      </c>
      <c r="R100" s="76" t="str">
        <f t="shared" si="6"/>
        <v>NO</v>
      </c>
      <c r="S100" s="25">
        <v>144.69999999999999</v>
      </c>
      <c r="T100" s="76">
        <f t="shared" si="7"/>
        <v>1.6486270935399336</v>
      </c>
      <c r="U100" s="76">
        <f t="shared" si="8"/>
        <v>0.24</v>
      </c>
      <c r="V100" s="118">
        <v>23.64</v>
      </c>
      <c r="W100" s="76">
        <f t="shared" si="9"/>
        <v>7.0274865400963451</v>
      </c>
      <c r="X100" s="76">
        <f t="shared" si="10"/>
        <v>0.05</v>
      </c>
    </row>
    <row r="101" spans="1:24" x14ac:dyDescent="0.2">
      <c r="A101" s="74" t="s">
        <v>160</v>
      </c>
      <c r="B101" s="74" t="s">
        <v>161</v>
      </c>
      <c r="C101" s="23" t="s">
        <v>162</v>
      </c>
      <c r="D101" s="74" t="s">
        <v>162</v>
      </c>
      <c r="E101" s="75">
        <v>13001</v>
      </c>
      <c r="F101" s="74" t="s">
        <v>191</v>
      </c>
      <c r="G101" s="75">
        <v>13130</v>
      </c>
      <c r="H101" s="76"/>
      <c r="I101" s="76"/>
      <c r="J101" s="76"/>
      <c r="K101" s="76"/>
      <c r="L101" s="76"/>
      <c r="M101" s="76"/>
      <c r="N101" s="76"/>
      <c r="O101" s="76"/>
      <c r="P101" s="76"/>
      <c r="Q101" s="24" t="s">
        <v>326</v>
      </c>
      <c r="R101" s="76" t="str">
        <f t="shared" si="6"/>
        <v>NO</v>
      </c>
      <c r="S101" s="24"/>
      <c r="T101" s="76"/>
      <c r="U101" s="76" t="str">
        <f t="shared" si="8"/>
        <v/>
      </c>
      <c r="V101" s="118">
        <v>27.38</v>
      </c>
      <c r="W101" s="76">
        <f t="shared" si="9"/>
        <v>17.625389628790018</v>
      </c>
      <c r="X101" s="76">
        <f t="shared" si="10"/>
        <v>0.21</v>
      </c>
    </row>
    <row r="102" spans="1:24" x14ac:dyDescent="0.2">
      <c r="A102" s="74" t="s">
        <v>160</v>
      </c>
      <c r="B102" s="74" t="s">
        <v>161</v>
      </c>
      <c r="C102" s="23" t="s">
        <v>162</v>
      </c>
      <c r="D102" s="74" t="s">
        <v>162</v>
      </c>
      <c r="E102" s="75">
        <v>13001</v>
      </c>
      <c r="F102" s="74" t="s">
        <v>192</v>
      </c>
      <c r="G102" s="75">
        <v>13131</v>
      </c>
      <c r="H102" s="76"/>
      <c r="I102" s="76"/>
      <c r="J102" s="76"/>
      <c r="K102" s="76"/>
      <c r="L102" s="76"/>
      <c r="M102" s="76"/>
      <c r="N102" s="76"/>
      <c r="O102" s="76"/>
      <c r="P102" s="76"/>
      <c r="Q102" s="24"/>
      <c r="R102" s="76" t="str">
        <f t="shared" si="6"/>
        <v/>
      </c>
      <c r="S102" s="24"/>
      <c r="T102" s="76"/>
      <c r="U102" s="76" t="str">
        <f t="shared" si="8"/>
        <v/>
      </c>
      <c r="V102" s="118">
        <v>28.38</v>
      </c>
      <c r="W102" s="76">
        <f t="shared" si="9"/>
        <v>20.459053556248222</v>
      </c>
      <c r="X102" s="76">
        <f t="shared" si="10"/>
        <v>0.25</v>
      </c>
    </row>
    <row r="103" spans="1:24" x14ac:dyDescent="0.2">
      <c r="A103" s="74" t="s">
        <v>160</v>
      </c>
      <c r="B103" s="74" t="s">
        <v>161</v>
      </c>
      <c r="C103" s="23" t="s">
        <v>162</v>
      </c>
      <c r="D103" s="74" t="s">
        <v>162</v>
      </c>
      <c r="E103" s="75">
        <v>13001</v>
      </c>
      <c r="F103" s="74" t="s">
        <v>193</v>
      </c>
      <c r="G103" s="75">
        <v>13132</v>
      </c>
      <c r="H103" s="76"/>
      <c r="I103" s="76"/>
      <c r="J103" s="76"/>
      <c r="K103" s="76"/>
      <c r="L103" s="76"/>
      <c r="M103" s="76"/>
      <c r="N103" s="76"/>
      <c r="O103" s="76"/>
      <c r="P103" s="76"/>
      <c r="Q103" s="24" t="s">
        <v>326</v>
      </c>
      <c r="R103" s="76" t="str">
        <f t="shared" si="6"/>
        <v>NO</v>
      </c>
      <c r="S103" s="25">
        <v>0</v>
      </c>
      <c r="T103" s="76">
        <f t="shared" si="7"/>
        <v>0</v>
      </c>
      <c r="U103" s="76">
        <f t="shared" si="8"/>
        <v>0.02</v>
      </c>
      <c r="V103" s="118">
        <v>45.03</v>
      </c>
      <c r="W103" s="76">
        <f t="shared" si="9"/>
        <v>67.63955794842731</v>
      </c>
      <c r="X103" s="76">
        <f t="shared" si="10"/>
        <v>0.78</v>
      </c>
    </row>
    <row r="104" spans="1:24" x14ac:dyDescent="0.2">
      <c r="A104" s="74" t="s">
        <v>160</v>
      </c>
      <c r="B104" s="74" t="s">
        <v>194</v>
      </c>
      <c r="C104" s="23" t="s">
        <v>162</v>
      </c>
      <c r="D104" s="74" t="s">
        <v>162</v>
      </c>
      <c r="E104" s="75">
        <v>13001</v>
      </c>
      <c r="F104" s="74" t="s">
        <v>195</v>
      </c>
      <c r="G104" s="75">
        <v>13201</v>
      </c>
      <c r="H104" s="76"/>
      <c r="I104" s="76"/>
      <c r="J104" s="76"/>
      <c r="K104" s="76"/>
      <c r="L104" s="76"/>
      <c r="M104" s="76"/>
      <c r="N104" s="76"/>
      <c r="O104" s="76"/>
      <c r="P104" s="76"/>
      <c r="Q104" s="24" t="s">
        <v>326</v>
      </c>
      <c r="R104" s="76" t="str">
        <f t="shared" ref="R104:R124" si="11">+IF(Q104="NO","NO",IF(Q104="SI","SI",""))</f>
        <v>NO</v>
      </c>
      <c r="S104" s="25">
        <v>0</v>
      </c>
      <c r="T104" s="76">
        <f t="shared" si="7"/>
        <v>0</v>
      </c>
      <c r="U104" s="76">
        <f t="shared" si="8"/>
        <v>0.02</v>
      </c>
      <c r="V104" s="118">
        <v>22.77</v>
      </c>
      <c r="W104" s="76">
        <f t="shared" si="9"/>
        <v>4.5621989232077054</v>
      </c>
      <c r="X104" s="76">
        <f t="shared" si="10"/>
        <v>0.03</v>
      </c>
    </row>
    <row r="105" spans="1:24" x14ac:dyDescent="0.2">
      <c r="A105" s="74" t="s">
        <v>160</v>
      </c>
      <c r="B105" s="74" t="s">
        <v>194</v>
      </c>
      <c r="C105" s="23" t="s">
        <v>162</v>
      </c>
      <c r="D105" s="74" t="s">
        <v>162</v>
      </c>
      <c r="E105" s="75">
        <v>13001</v>
      </c>
      <c r="F105" s="74" t="s">
        <v>196</v>
      </c>
      <c r="G105" s="75">
        <v>13202</v>
      </c>
      <c r="H105" s="76"/>
      <c r="I105" s="76"/>
      <c r="J105" s="76"/>
      <c r="K105" s="76"/>
      <c r="L105" s="76"/>
      <c r="M105" s="76"/>
      <c r="N105" s="76"/>
      <c r="O105" s="76"/>
      <c r="P105" s="76"/>
      <c r="Q105" s="24" t="s">
        <v>326</v>
      </c>
      <c r="R105" s="76" t="str">
        <f t="shared" si="11"/>
        <v>NO</v>
      </c>
      <c r="S105" s="25">
        <v>0</v>
      </c>
      <c r="T105" s="76">
        <f t="shared" si="7"/>
        <v>0</v>
      </c>
      <c r="U105" s="76">
        <f t="shared" si="8"/>
        <v>0.02</v>
      </c>
      <c r="V105" s="118">
        <v>39.409999999999997</v>
      </c>
      <c r="W105" s="76">
        <f t="shared" si="9"/>
        <v>51.714366676112192</v>
      </c>
      <c r="X105" s="76">
        <f t="shared" si="10"/>
        <v>0.66</v>
      </c>
    </row>
    <row r="106" spans="1:24" x14ac:dyDescent="0.2">
      <c r="A106" s="74" t="s">
        <v>160</v>
      </c>
      <c r="B106" s="74" t="s">
        <v>194</v>
      </c>
      <c r="C106" s="23" t="s">
        <v>162</v>
      </c>
      <c r="D106" s="74" t="s">
        <v>162</v>
      </c>
      <c r="E106" s="75">
        <v>13001</v>
      </c>
      <c r="F106" s="74" t="s">
        <v>197</v>
      </c>
      <c r="G106" s="75">
        <v>13203</v>
      </c>
      <c r="H106" s="76"/>
      <c r="I106" s="76"/>
      <c r="J106" s="76"/>
      <c r="K106" s="76"/>
      <c r="L106" s="76"/>
      <c r="M106" s="76"/>
      <c r="N106" s="76"/>
      <c r="O106" s="76"/>
      <c r="P106" s="76"/>
      <c r="Q106" s="24"/>
      <c r="R106" s="76" t="str">
        <f t="shared" si="11"/>
        <v/>
      </c>
      <c r="S106" s="24"/>
      <c r="T106" s="76"/>
      <c r="U106" s="76" t="str">
        <f t="shared" si="8"/>
        <v/>
      </c>
      <c r="V106" s="118">
        <v>42.79</v>
      </c>
      <c r="W106" s="76">
        <f t="shared" si="9"/>
        <v>61.292150750920932</v>
      </c>
      <c r="X106" s="76">
        <f t="shared" si="10"/>
        <v>0.75</v>
      </c>
    </row>
    <row r="107" spans="1:24" x14ac:dyDescent="0.2">
      <c r="A107" s="74" t="s">
        <v>160</v>
      </c>
      <c r="B107" s="74" t="s">
        <v>198</v>
      </c>
      <c r="C107" s="23" t="s">
        <v>162</v>
      </c>
      <c r="D107" s="74" t="s">
        <v>162</v>
      </c>
      <c r="E107" s="75">
        <v>13001</v>
      </c>
      <c r="F107" s="74" t="s">
        <v>199</v>
      </c>
      <c r="G107" s="75">
        <v>13301</v>
      </c>
      <c r="H107" s="76"/>
      <c r="I107" s="76"/>
      <c r="J107" s="76"/>
      <c r="K107" s="76"/>
      <c r="L107" s="76"/>
      <c r="M107" s="76"/>
      <c r="N107" s="76"/>
      <c r="O107" s="76"/>
      <c r="P107" s="76"/>
      <c r="Q107" s="24" t="s">
        <v>326</v>
      </c>
      <c r="R107" s="76" t="str">
        <f t="shared" si="11"/>
        <v>NO</v>
      </c>
      <c r="S107" s="119"/>
      <c r="T107" s="76"/>
      <c r="U107" s="76" t="str">
        <f t="shared" si="8"/>
        <v/>
      </c>
      <c r="V107" s="118">
        <v>32.380000000000003</v>
      </c>
      <c r="W107" s="76">
        <f t="shared" si="9"/>
        <v>31.793709266081045</v>
      </c>
      <c r="X107" s="76">
        <f t="shared" si="10"/>
        <v>0.44</v>
      </c>
    </row>
    <row r="108" spans="1:24" x14ac:dyDescent="0.2">
      <c r="A108" s="74" t="s">
        <v>160</v>
      </c>
      <c r="B108" s="74" t="s">
        <v>198</v>
      </c>
      <c r="C108" s="23" t="s">
        <v>162</v>
      </c>
      <c r="D108" s="74" t="s">
        <v>162</v>
      </c>
      <c r="E108" s="75">
        <v>13001</v>
      </c>
      <c r="F108" s="74" t="s">
        <v>200</v>
      </c>
      <c r="G108" s="75">
        <v>13302</v>
      </c>
      <c r="H108" s="76"/>
      <c r="I108" s="76"/>
      <c r="J108" s="76"/>
      <c r="K108" s="76"/>
      <c r="L108" s="76"/>
      <c r="M108" s="76"/>
      <c r="N108" s="76"/>
      <c r="O108" s="76"/>
      <c r="P108" s="76"/>
      <c r="Q108" s="24" t="s">
        <v>325</v>
      </c>
      <c r="R108" s="76" t="str">
        <f t="shared" si="11"/>
        <v>SI</v>
      </c>
      <c r="S108" s="25">
        <v>1445</v>
      </c>
      <c r="T108" s="76">
        <f t="shared" si="7"/>
        <v>16.463484106186623</v>
      </c>
      <c r="U108" s="76">
        <f t="shared" si="8"/>
        <v>0.78</v>
      </c>
      <c r="V108" s="118">
        <v>37.049999999999997</v>
      </c>
      <c r="W108" s="76">
        <f t="shared" si="9"/>
        <v>45.02691980731084</v>
      </c>
      <c r="X108" s="76">
        <f t="shared" si="10"/>
        <v>0.55000000000000004</v>
      </c>
    </row>
    <row r="109" spans="1:24" x14ac:dyDescent="0.2">
      <c r="A109" s="74" t="s">
        <v>160</v>
      </c>
      <c r="B109" s="74" t="s">
        <v>198</v>
      </c>
      <c r="C109" s="23" t="s">
        <v>162</v>
      </c>
      <c r="D109" s="74" t="s">
        <v>162</v>
      </c>
      <c r="E109" s="75">
        <v>13001</v>
      </c>
      <c r="F109" s="74" t="s">
        <v>201</v>
      </c>
      <c r="G109" s="75">
        <v>13303</v>
      </c>
      <c r="H109" s="76"/>
      <c r="I109" s="76"/>
      <c r="J109" s="76"/>
      <c r="K109" s="76"/>
      <c r="L109" s="76"/>
      <c r="M109" s="76"/>
      <c r="N109" s="76"/>
      <c r="O109" s="76"/>
      <c r="P109" s="76"/>
      <c r="Q109" s="24" t="s">
        <v>326</v>
      </c>
      <c r="R109" s="76" t="str">
        <f t="shared" si="11"/>
        <v>NO</v>
      </c>
      <c r="S109" s="25">
        <v>0</v>
      </c>
      <c r="T109" s="76">
        <f t="shared" si="7"/>
        <v>0</v>
      </c>
      <c r="U109" s="76">
        <f t="shared" si="8"/>
        <v>0.02</v>
      </c>
      <c r="V109" s="118">
        <v>45.35</v>
      </c>
      <c r="W109" s="76">
        <f t="shared" si="9"/>
        <v>68.546330405213936</v>
      </c>
      <c r="X109" s="76">
        <f t="shared" si="10"/>
        <v>0.8</v>
      </c>
    </row>
    <row r="110" spans="1:24" x14ac:dyDescent="0.2">
      <c r="A110" s="74" t="s">
        <v>160</v>
      </c>
      <c r="B110" s="74" t="s">
        <v>202</v>
      </c>
      <c r="C110" s="23" t="s">
        <v>162</v>
      </c>
      <c r="D110" s="74" t="s">
        <v>162</v>
      </c>
      <c r="E110" s="75">
        <v>13001</v>
      </c>
      <c r="F110" s="74" t="s">
        <v>203</v>
      </c>
      <c r="G110" s="75">
        <v>13401</v>
      </c>
      <c r="H110" s="76"/>
      <c r="I110" s="76"/>
      <c r="J110" s="76"/>
      <c r="K110" s="76"/>
      <c r="L110" s="76"/>
      <c r="M110" s="76"/>
      <c r="N110" s="76"/>
      <c r="O110" s="76"/>
      <c r="P110" s="76"/>
      <c r="Q110" s="24" t="s">
        <v>326</v>
      </c>
      <c r="R110" s="76" t="str">
        <f t="shared" si="11"/>
        <v>NO</v>
      </c>
      <c r="S110" s="25">
        <v>368.2</v>
      </c>
      <c r="T110" s="76">
        <f t="shared" si="7"/>
        <v>4.1950552580608411</v>
      </c>
      <c r="U110" s="76">
        <f t="shared" si="8"/>
        <v>0.32</v>
      </c>
      <c r="V110" s="118">
        <v>24.22</v>
      </c>
      <c r="W110" s="76">
        <f t="shared" si="9"/>
        <v>8.6710116180220975</v>
      </c>
      <c r="X110" s="76">
        <f t="shared" si="10"/>
        <v>7.0000000000000007E-2</v>
      </c>
    </row>
    <row r="111" spans="1:24" x14ac:dyDescent="0.2">
      <c r="A111" s="74" t="s">
        <v>160</v>
      </c>
      <c r="B111" s="74" t="s">
        <v>202</v>
      </c>
      <c r="C111" s="23" t="s">
        <v>162</v>
      </c>
      <c r="D111" s="74" t="s">
        <v>162</v>
      </c>
      <c r="E111" s="75">
        <v>13001</v>
      </c>
      <c r="F111" s="74" t="s">
        <v>204</v>
      </c>
      <c r="G111" s="75">
        <v>13402</v>
      </c>
      <c r="H111" s="76"/>
      <c r="I111" s="76"/>
      <c r="J111" s="76"/>
      <c r="K111" s="76"/>
      <c r="L111" s="76"/>
      <c r="M111" s="76"/>
      <c r="N111" s="76"/>
      <c r="O111" s="76"/>
      <c r="P111" s="76"/>
      <c r="Q111" s="24"/>
      <c r="R111" s="76" t="str">
        <f t="shared" si="11"/>
        <v/>
      </c>
      <c r="S111" s="24"/>
      <c r="T111" s="76"/>
      <c r="U111" s="76" t="str">
        <f t="shared" si="8"/>
        <v/>
      </c>
      <c r="V111" s="118">
        <v>42.05</v>
      </c>
      <c r="W111" s="76">
        <f t="shared" si="9"/>
        <v>59.195239444601846</v>
      </c>
      <c r="X111" s="76">
        <f t="shared" si="10"/>
        <v>0.72</v>
      </c>
    </row>
    <row r="112" spans="1:24" x14ac:dyDescent="0.2">
      <c r="A112" s="74" t="s">
        <v>160</v>
      </c>
      <c r="B112" s="74" t="s">
        <v>202</v>
      </c>
      <c r="C112" s="23" t="s">
        <v>162</v>
      </c>
      <c r="D112" s="74" t="s">
        <v>162</v>
      </c>
      <c r="E112" s="75">
        <v>13001</v>
      </c>
      <c r="F112" s="74" t="s">
        <v>205</v>
      </c>
      <c r="G112" s="75">
        <v>13403</v>
      </c>
      <c r="H112" s="76"/>
      <c r="I112" s="76"/>
      <c r="J112" s="76"/>
      <c r="K112" s="76"/>
      <c r="L112" s="76"/>
      <c r="M112" s="76"/>
      <c r="N112" s="76"/>
      <c r="O112" s="76"/>
      <c r="P112" s="76"/>
      <c r="Q112" s="24"/>
      <c r="R112" s="76" t="str">
        <f t="shared" si="11"/>
        <v/>
      </c>
      <c r="S112" s="24"/>
      <c r="T112" s="76"/>
      <c r="U112" s="76" t="str">
        <f t="shared" si="8"/>
        <v/>
      </c>
      <c r="V112" s="118">
        <v>48.04</v>
      </c>
      <c r="W112" s="76">
        <f t="shared" si="9"/>
        <v>76.168886370076493</v>
      </c>
      <c r="X112" s="76">
        <f t="shared" si="10"/>
        <v>0.86</v>
      </c>
    </row>
    <row r="113" spans="1:26" x14ac:dyDescent="0.2">
      <c r="A113" s="74" t="s">
        <v>160</v>
      </c>
      <c r="B113" s="74" t="s">
        <v>202</v>
      </c>
      <c r="C113" s="23" t="s">
        <v>162</v>
      </c>
      <c r="D113" s="74" t="s">
        <v>162</v>
      </c>
      <c r="E113" s="75">
        <v>13001</v>
      </c>
      <c r="F113" s="74" t="s">
        <v>206</v>
      </c>
      <c r="G113" s="75">
        <v>13404</v>
      </c>
      <c r="H113" s="76"/>
      <c r="I113" s="76"/>
      <c r="J113" s="76"/>
      <c r="K113" s="76"/>
      <c r="L113" s="76"/>
      <c r="M113" s="76"/>
      <c r="N113" s="76"/>
      <c r="O113" s="76"/>
      <c r="P113" s="76"/>
      <c r="Q113" s="24" t="s">
        <v>326</v>
      </c>
      <c r="R113" s="76" t="str">
        <f t="shared" si="11"/>
        <v>NO</v>
      </c>
      <c r="S113" s="25">
        <v>1185.9000000000001</v>
      </c>
      <c r="T113" s="76">
        <f t="shared" si="7"/>
        <v>13.51145038167939</v>
      </c>
      <c r="U113" s="76">
        <f t="shared" si="8"/>
        <v>0.74</v>
      </c>
      <c r="V113" s="118">
        <v>39.29</v>
      </c>
      <c r="W113" s="76">
        <f t="shared" si="9"/>
        <v>51.374327004817218</v>
      </c>
      <c r="X113" s="76">
        <f t="shared" si="10"/>
        <v>0.65</v>
      </c>
    </row>
    <row r="114" spans="1:26" x14ac:dyDescent="0.2">
      <c r="A114" s="74" t="s">
        <v>160</v>
      </c>
      <c r="B114" s="74" t="s">
        <v>207</v>
      </c>
      <c r="C114" s="23" t="s">
        <v>61</v>
      </c>
      <c r="D114" s="74" t="s">
        <v>207</v>
      </c>
      <c r="E114" s="75">
        <v>13501</v>
      </c>
      <c r="F114" s="80" t="s">
        <v>207</v>
      </c>
      <c r="G114" s="75">
        <v>13501</v>
      </c>
      <c r="H114" s="76"/>
      <c r="I114" s="76"/>
      <c r="J114" s="76"/>
      <c r="K114" s="76"/>
      <c r="L114" s="76"/>
      <c r="M114" s="76"/>
      <c r="N114" s="76"/>
      <c r="O114" s="76"/>
      <c r="P114" s="76"/>
      <c r="Q114" s="24" t="s">
        <v>326</v>
      </c>
      <c r="R114" s="76" t="str">
        <f t="shared" si="11"/>
        <v>NO</v>
      </c>
      <c r="S114" s="25">
        <v>25.6</v>
      </c>
      <c r="T114" s="76">
        <f t="shared" si="7"/>
        <v>0.29167141392275264</v>
      </c>
      <c r="U114" s="76">
        <f t="shared" si="8"/>
        <v>0.16</v>
      </c>
      <c r="V114" s="118">
        <v>32.71</v>
      </c>
      <c r="W114" s="76">
        <f t="shared" si="9"/>
        <v>32.728818362142242</v>
      </c>
      <c r="X114" s="76">
        <f t="shared" si="10"/>
        <v>0.44</v>
      </c>
    </row>
    <row r="115" spans="1:26" x14ac:dyDescent="0.2">
      <c r="A115" s="74" t="s">
        <v>160</v>
      </c>
      <c r="B115" s="74" t="s">
        <v>208</v>
      </c>
      <c r="C115" s="23" t="s">
        <v>162</v>
      </c>
      <c r="D115" s="74" t="s">
        <v>162</v>
      </c>
      <c r="E115" s="75">
        <v>13001</v>
      </c>
      <c r="F115" s="74" t="s">
        <v>208</v>
      </c>
      <c r="G115" s="75">
        <v>13601</v>
      </c>
      <c r="H115" s="76"/>
      <c r="I115" s="76"/>
      <c r="J115" s="76"/>
      <c r="K115" s="76"/>
      <c r="L115" s="76"/>
      <c r="M115" s="76"/>
      <c r="N115" s="76"/>
      <c r="O115" s="76"/>
      <c r="P115" s="76"/>
      <c r="Q115" s="24" t="s">
        <v>325</v>
      </c>
      <c r="R115" s="76" t="str">
        <f t="shared" si="11"/>
        <v>SI</v>
      </c>
      <c r="S115" s="25">
        <v>8777</v>
      </c>
      <c r="T115" s="76">
        <f t="shared" si="7"/>
        <v>100</v>
      </c>
      <c r="U115" s="76">
        <f t="shared" si="8"/>
        <v>0.98</v>
      </c>
      <c r="V115" s="118">
        <v>38.450000000000003</v>
      </c>
      <c r="W115" s="76">
        <f t="shared" si="9"/>
        <v>48.994049305752334</v>
      </c>
      <c r="X115" s="76">
        <f t="shared" si="10"/>
        <v>0.62</v>
      </c>
    </row>
    <row r="116" spans="1:26" x14ac:dyDescent="0.2">
      <c r="A116" s="74" t="s">
        <v>160</v>
      </c>
      <c r="B116" s="74" t="s">
        <v>208</v>
      </c>
      <c r="C116" s="23" t="s">
        <v>162</v>
      </c>
      <c r="D116" s="74" t="s">
        <v>162</v>
      </c>
      <c r="E116" s="75">
        <v>13001</v>
      </c>
      <c r="F116" s="74" t="s">
        <v>209</v>
      </c>
      <c r="G116" s="75">
        <v>13602</v>
      </c>
      <c r="H116" s="76"/>
      <c r="I116" s="76"/>
      <c r="J116" s="76"/>
      <c r="K116" s="76"/>
      <c r="L116" s="76"/>
      <c r="M116" s="76"/>
      <c r="N116" s="76"/>
      <c r="O116" s="76"/>
      <c r="P116" s="76"/>
      <c r="Q116" s="24" t="s">
        <v>326</v>
      </c>
      <c r="R116" s="76" t="str">
        <f t="shared" si="11"/>
        <v>NO</v>
      </c>
      <c r="S116" s="24"/>
      <c r="T116" s="76"/>
      <c r="U116" s="76" t="str">
        <f t="shared" si="8"/>
        <v/>
      </c>
      <c r="V116" s="118">
        <v>46.02</v>
      </c>
      <c r="W116" s="76">
        <f t="shared" si="9"/>
        <v>70.444885236610943</v>
      </c>
      <c r="X116" s="76">
        <f t="shared" si="10"/>
        <v>0.83</v>
      </c>
    </row>
    <row r="117" spans="1:26" x14ac:dyDescent="0.2">
      <c r="A117" s="74" t="s">
        <v>160</v>
      </c>
      <c r="B117" s="74" t="s">
        <v>208</v>
      </c>
      <c r="C117" s="23" t="s">
        <v>162</v>
      </c>
      <c r="D117" s="74" t="s">
        <v>162</v>
      </c>
      <c r="E117" s="75">
        <v>13001</v>
      </c>
      <c r="F117" s="74" t="s">
        <v>210</v>
      </c>
      <c r="G117" s="75">
        <v>13603</v>
      </c>
      <c r="H117" s="76"/>
      <c r="I117" s="76"/>
      <c r="J117" s="76"/>
      <c r="K117" s="76"/>
      <c r="L117" s="76"/>
      <c r="M117" s="76"/>
      <c r="N117" s="76"/>
      <c r="O117" s="76"/>
      <c r="P117" s="76"/>
      <c r="Q117" s="24"/>
      <c r="R117" s="76" t="str">
        <f t="shared" si="11"/>
        <v/>
      </c>
      <c r="S117" s="24"/>
      <c r="T117" s="76"/>
      <c r="U117" s="76" t="str">
        <f t="shared" si="8"/>
        <v/>
      </c>
      <c r="V117" s="118">
        <v>41.99</v>
      </c>
      <c r="W117" s="76">
        <f t="shared" si="9"/>
        <v>59.025219608954366</v>
      </c>
      <c r="X117" s="76">
        <f t="shared" si="10"/>
        <v>0.72</v>
      </c>
    </row>
    <row r="118" spans="1:26" x14ac:dyDescent="0.2">
      <c r="A118" s="74" t="s">
        <v>160</v>
      </c>
      <c r="B118" s="74" t="s">
        <v>208</v>
      </c>
      <c r="C118" s="23" t="s">
        <v>162</v>
      </c>
      <c r="D118" s="74" t="s">
        <v>162</v>
      </c>
      <c r="E118" s="75">
        <v>13001</v>
      </c>
      <c r="F118" s="74" t="s">
        <v>211</v>
      </c>
      <c r="G118" s="75">
        <v>13604</v>
      </c>
      <c r="H118" s="76"/>
      <c r="I118" s="76"/>
      <c r="J118" s="76"/>
      <c r="K118" s="76"/>
      <c r="L118" s="76"/>
      <c r="M118" s="76"/>
      <c r="N118" s="76"/>
      <c r="O118" s="76"/>
      <c r="P118" s="76"/>
      <c r="Q118" s="24"/>
      <c r="R118" s="76" t="str">
        <f t="shared" si="11"/>
        <v/>
      </c>
      <c r="S118" s="24"/>
      <c r="T118" s="76"/>
      <c r="U118" s="76" t="str">
        <f t="shared" si="8"/>
        <v/>
      </c>
      <c r="V118" s="118">
        <v>39.14</v>
      </c>
      <c r="W118" s="76">
        <f t="shared" si="9"/>
        <v>50.949277415698489</v>
      </c>
      <c r="X118" s="76">
        <f t="shared" si="10"/>
        <v>0.64</v>
      </c>
    </row>
    <row r="119" spans="1:26" x14ac:dyDescent="0.2">
      <c r="A119" s="74" t="s">
        <v>160</v>
      </c>
      <c r="B119" s="74" t="s">
        <v>208</v>
      </c>
      <c r="C119" s="23" t="s">
        <v>162</v>
      </c>
      <c r="D119" s="74" t="s">
        <v>162</v>
      </c>
      <c r="E119" s="75">
        <v>13001</v>
      </c>
      <c r="F119" s="74" t="s">
        <v>212</v>
      </c>
      <c r="G119" s="75">
        <v>13605</v>
      </c>
      <c r="H119" s="76"/>
      <c r="I119" s="76"/>
      <c r="J119" s="76"/>
      <c r="K119" s="76"/>
      <c r="L119" s="76"/>
      <c r="M119" s="76"/>
      <c r="N119" s="76"/>
      <c r="O119" s="76"/>
      <c r="P119" s="76"/>
      <c r="Q119" s="24" t="s">
        <v>326</v>
      </c>
      <c r="R119" s="76" t="str">
        <f t="shared" si="11"/>
        <v>NO</v>
      </c>
      <c r="S119" s="25">
        <v>0</v>
      </c>
      <c r="T119" s="76">
        <f t="shared" si="7"/>
        <v>0</v>
      </c>
      <c r="U119" s="76">
        <f t="shared" si="8"/>
        <v>0.02</v>
      </c>
      <c r="V119" s="118">
        <v>39.590000000000003</v>
      </c>
      <c r="W119" s="76">
        <f t="shared" si="9"/>
        <v>52.224426183054689</v>
      </c>
      <c r="X119" s="76">
        <f t="shared" si="10"/>
        <v>0.66</v>
      </c>
    </row>
    <row r="120" spans="1:26" x14ac:dyDescent="0.2">
      <c r="A120" s="74" t="s">
        <v>213</v>
      </c>
      <c r="B120" s="74" t="s">
        <v>214</v>
      </c>
      <c r="C120" s="23" t="s">
        <v>61</v>
      </c>
      <c r="D120" s="74" t="s">
        <v>214</v>
      </c>
      <c r="E120" s="75">
        <v>14101</v>
      </c>
      <c r="F120" s="74" t="s">
        <v>214</v>
      </c>
      <c r="G120" s="75">
        <v>14101</v>
      </c>
      <c r="H120" s="76"/>
      <c r="I120" s="76"/>
      <c r="J120" s="76"/>
      <c r="K120" s="76"/>
      <c r="L120" s="76"/>
      <c r="M120" s="76"/>
      <c r="N120" s="76"/>
      <c r="O120" s="76"/>
      <c r="P120" s="76"/>
      <c r="Q120" s="24" t="s">
        <v>325</v>
      </c>
      <c r="R120" s="76" t="str">
        <f t="shared" si="11"/>
        <v>SI</v>
      </c>
      <c r="S120" s="25">
        <v>790</v>
      </c>
      <c r="T120" s="76">
        <f t="shared" si="7"/>
        <v>9.0007975390224448</v>
      </c>
      <c r="U120" s="76">
        <f t="shared" si="8"/>
        <v>0.5</v>
      </c>
      <c r="V120" s="118">
        <v>31.33</v>
      </c>
      <c r="W120" s="76">
        <f t="shared" si="9"/>
        <v>28.818362142249917</v>
      </c>
      <c r="X120" s="76">
        <f t="shared" si="10"/>
        <v>0.39</v>
      </c>
    </row>
    <row r="121" spans="1:26" x14ac:dyDescent="0.2">
      <c r="A121" s="74" t="s">
        <v>215</v>
      </c>
      <c r="B121" s="74" t="s">
        <v>216</v>
      </c>
      <c r="C121" s="23" t="s">
        <v>61</v>
      </c>
      <c r="D121" s="74" t="s">
        <v>216</v>
      </c>
      <c r="E121" s="75">
        <v>15101</v>
      </c>
      <c r="F121" s="74" t="s">
        <v>216</v>
      </c>
      <c r="G121" s="75">
        <v>15101</v>
      </c>
      <c r="H121" s="88"/>
      <c r="I121" s="88"/>
      <c r="J121" s="88"/>
      <c r="K121" s="88"/>
      <c r="L121" s="88"/>
      <c r="M121" s="88"/>
      <c r="N121" s="88"/>
      <c r="O121" s="88"/>
      <c r="P121" s="88"/>
      <c r="Q121" s="24" t="s">
        <v>326</v>
      </c>
      <c r="R121" s="76" t="str">
        <f t="shared" si="11"/>
        <v>NO</v>
      </c>
      <c r="S121" s="25">
        <v>150.19999999999999</v>
      </c>
      <c r="T121" s="76">
        <f t="shared" si="7"/>
        <v>1.7112908738749002</v>
      </c>
      <c r="U121" s="76">
        <f t="shared" si="8"/>
        <v>0.26</v>
      </c>
      <c r="V121" s="118">
        <v>29.07</v>
      </c>
      <c r="W121" s="76">
        <f t="shared" si="9"/>
        <v>22.414281666194384</v>
      </c>
      <c r="X121" s="76">
        <f t="shared" si="10"/>
        <v>0.28000000000000003</v>
      </c>
    </row>
    <row r="122" spans="1:26" x14ac:dyDescent="0.2">
      <c r="A122" s="74" t="s">
        <v>217</v>
      </c>
      <c r="B122" s="22" t="s">
        <v>218</v>
      </c>
      <c r="C122" s="23" t="s">
        <v>61</v>
      </c>
      <c r="D122" s="74" t="s">
        <v>219</v>
      </c>
      <c r="E122" s="75">
        <v>16101</v>
      </c>
      <c r="F122" s="74" t="s">
        <v>220</v>
      </c>
      <c r="G122" s="75">
        <v>16101</v>
      </c>
      <c r="H122" s="76"/>
      <c r="I122" s="76"/>
      <c r="J122" s="76"/>
      <c r="K122" s="76"/>
      <c r="L122" s="76"/>
      <c r="M122" s="76"/>
      <c r="N122" s="76"/>
      <c r="O122" s="76"/>
      <c r="P122" s="76"/>
      <c r="Q122" s="24"/>
      <c r="R122" s="76" t="str">
        <f t="shared" si="11"/>
        <v/>
      </c>
      <c r="S122" s="24"/>
      <c r="T122" s="76"/>
      <c r="U122" s="76" t="str">
        <f t="shared" si="8"/>
        <v/>
      </c>
      <c r="V122" s="118">
        <v>33.79</v>
      </c>
      <c r="W122" s="76">
        <f t="shared" si="9"/>
        <v>35.789175403797103</v>
      </c>
      <c r="X122" s="76">
        <f t="shared" si="10"/>
        <v>0.48</v>
      </c>
    </row>
    <row r="123" spans="1:26" x14ac:dyDescent="0.2">
      <c r="A123" s="74" t="s">
        <v>217</v>
      </c>
      <c r="B123" s="22" t="s">
        <v>218</v>
      </c>
      <c r="C123" s="23" t="s">
        <v>61</v>
      </c>
      <c r="D123" s="74" t="s">
        <v>219</v>
      </c>
      <c r="E123" s="75">
        <v>16101</v>
      </c>
      <c r="F123" s="74" t="s">
        <v>221</v>
      </c>
      <c r="G123" s="75">
        <v>16103</v>
      </c>
      <c r="H123" s="76"/>
      <c r="I123" s="76"/>
      <c r="J123" s="76"/>
      <c r="K123" s="76"/>
      <c r="L123" s="76"/>
      <c r="M123" s="76"/>
      <c r="N123" s="76"/>
      <c r="O123" s="76"/>
      <c r="P123" s="76"/>
      <c r="Q123" s="24"/>
      <c r="R123" s="76" t="str">
        <f t="shared" si="11"/>
        <v/>
      </c>
      <c r="S123" s="24"/>
      <c r="T123" s="76"/>
      <c r="U123" s="76" t="str">
        <f t="shared" si="8"/>
        <v/>
      </c>
      <c r="V123" s="118">
        <v>46.03</v>
      </c>
      <c r="W123" s="76">
        <f t="shared" si="9"/>
        <v>70.473221875885514</v>
      </c>
      <c r="X123" s="76">
        <f t="shared" si="10"/>
        <v>0.83</v>
      </c>
    </row>
    <row r="124" spans="1:26" x14ac:dyDescent="0.2">
      <c r="A124" s="74" t="s">
        <v>217</v>
      </c>
      <c r="B124" s="22" t="s">
        <v>222</v>
      </c>
      <c r="C124" s="23" t="s">
        <v>61</v>
      </c>
      <c r="D124" s="79" t="s">
        <v>223</v>
      </c>
      <c r="E124" s="75">
        <v>16301</v>
      </c>
      <c r="F124" s="79" t="s">
        <v>223</v>
      </c>
      <c r="G124" s="75">
        <v>16301</v>
      </c>
      <c r="H124" s="76"/>
      <c r="I124" s="76"/>
      <c r="J124" s="76"/>
      <c r="K124" s="76"/>
      <c r="L124" s="76"/>
      <c r="M124" s="76"/>
      <c r="N124" s="76"/>
      <c r="O124" s="76"/>
      <c r="P124" s="76"/>
      <c r="Q124" s="24" t="s">
        <v>326</v>
      </c>
      <c r="R124" s="76" t="str">
        <f t="shared" si="11"/>
        <v>NO</v>
      </c>
      <c r="S124" s="24"/>
      <c r="T124" s="76"/>
      <c r="U124" s="76" t="str">
        <f t="shared" si="8"/>
        <v/>
      </c>
      <c r="V124" s="118">
        <v>41.75</v>
      </c>
      <c r="W124" s="76">
        <f t="shared" si="9"/>
        <v>58.345140266364396</v>
      </c>
      <c r="X124" s="76">
        <f>+IF(V124&lt;&gt;"",_xlfn.PERCENTRANK.EXC(V$8:V$124,V124,2),"")</f>
        <v>0.71</v>
      </c>
    </row>
    <row r="125" spans="1:26" x14ac:dyDescent="0.2">
      <c r="A125" s="40"/>
      <c r="B125" s="41"/>
      <c r="C125" s="41"/>
      <c r="D125" s="84"/>
      <c r="E125" s="40"/>
      <c r="F125" s="42"/>
      <c r="G125" s="41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</row>
    <row r="126" spans="1:26" x14ac:dyDescent="0.2">
      <c r="C126" s="84"/>
      <c r="D126" s="84"/>
      <c r="E126" s="85"/>
      <c r="F126" s="43"/>
      <c r="G126" s="86" t="s">
        <v>224</v>
      </c>
      <c r="H126" s="87">
        <v>2.46</v>
      </c>
      <c r="I126" s="76">
        <f t="shared" ref="I126:I131" si="12">+IF(H126&lt;&gt;"",(H126-H$126)*100/(H$127-H$126),"")</f>
        <v>0</v>
      </c>
      <c r="J126" s="76">
        <f t="shared" ref="J126:J131" si="13">+IF(H126&lt;&gt;"",_xlfn.PERCENTRANK.EXC(H$135:H$169,H126,2),"")</f>
        <v>0.02</v>
      </c>
      <c r="K126" s="87">
        <v>1.3936914346047249</v>
      </c>
      <c r="L126" s="76">
        <f t="shared" ref="L126:L131" si="14">+IF(K126&lt;&gt;"",(K126-K$126)*100/(K$127-K$126),"")</f>
        <v>0</v>
      </c>
      <c r="M126" s="76">
        <f t="shared" ref="M126:M131" si="15">+IF(K126&lt;&gt;"",_xlfn.PERCENTRANK.EXC(K$135:K$169,K126,2),"")</f>
        <v>0.02</v>
      </c>
      <c r="N126" s="76">
        <v>0</v>
      </c>
      <c r="O126" s="76">
        <f t="shared" ref="O126:O131" si="16">+IF(N126&lt;&gt;"",(N126-N$126)*100/(N$127-N$126),"")</f>
        <v>0</v>
      </c>
      <c r="P126" s="76" t="str">
        <f t="shared" ref="P126:P132" si="17">+IF(AND(O126&lt;&gt;"",O126&gt;=P$6),"Nula",IF(AND(O126&lt;&gt;"",O126&lt;P$6,O126&gt;P$6-(_xlfn.STDEV.S(O$135:O$169)/2)),"Baja",IF(AND(O126&lt;&gt;"",O126&lt;P$6-(_xlfn.STDEV.S(O$135:O$169)/2),O126&gt;P$6-(_xlfn.STDEV.S(O$135:O$169))),"Media",IF(AND(O126&lt;&gt;"",O126&lt;P$6-(_xlfn.STDEV.S(O$135:O$169))),"Alta",""))))</f>
        <v>Alta</v>
      </c>
      <c r="Q126" s="76" t="s">
        <v>471</v>
      </c>
      <c r="R126" s="76" t="str">
        <f t="shared" ref="R126:R132" si="18">+IF(Q126="NO","Alta",IF(Q126="SI","Nula",""))</f>
        <v/>
      </c>
      <c r="S126" s="87">
        <v>0</v>
      </c>
      <c r="T126" s="76">
        <f t="shared" ref="T126:T131" si="19">+IF(S126&lt;&gt;"",(S126-S$126)*100/(S$127-S$126),"")</f>
        <v>0</v>
      </c>
      <c r="U126" s="76">
        <f t="shared" ref="U126:U131" si="20">+IF(S126&lt;&gt;"",_xlfn.PERCENTRANK.EXC(S$8:S$124,S126,2),"")</f>
        <v>0.02</v>
      </c>
      <c r="V126" s="76">
        <v>21.16</v>
      </c>
      <c r="W126" s="76">
        <f t="shared" ref="W126:W131" si="21">+IF(V126&lt;&gt;"",(V126-V$126)*100/(V$127-V$126),"")</f>
        <v>0</v>
      </c>
      <c r="X126" s="76">
        <f t="shared" ref="X126:X131" si="22">+IF(V126&lt;&gt;"",_xlfn.PERCENTRANK.EXC(V$8:V$124,V126,2),"")</f>
        <v>0</v>
      </c>
      <c r="Z126" s="56"/>
    </row>
    <row r="127" spans="1:26" x14ac:dyDescent="0.2">
      <c r="C127" s="84"/>
      <c r="D127" s="84"/>
      <c r="E127" s="85"/>
      <c r="F127" s="43"/>
      <c r="G127" s="86" t="s">
        <v>225</v>
      </c>
      <c r="H127" s="87">
        <v>27.83</v>
      </c>
      <c r="I127" s="76">
        <f t="shared" si="12"/>
        <v>99.999999999999986</v>
      </c>
      <c r="J127" s="76">
        <f t="shared" si="13"/>
        <v>0.97</v>
      </c>
      <c r="K127" s="87">
        <v>24.770321509860899</v>
      </c>
      <c r="L127" s="76">
        <f t="shared" si="14"/>
        <v>99.999999999999986</v>
      </c>
      <c r="M127" s="76">
        <f t="shared" si="15"/>
        <v>0.97</v>
      </c>
      <c r="N127" s="76">
        <v>100</v>
      </c>
      <c r="O127" s="76">
        <f t="shared" si="16"/>
        <v>100</v>
      </c>
      <c r="P127" s="76" t="str">
        <f t="shared" si="17"/>
        <v>Nula</v>
      </c>
      <c r="Q127" s="76" t="s">
        <v>472</v>
      </c>
      <c r="R127" s="76" t="str">
        <f t="shared" si="18"/>
        <v/>
      </c>
      <c r="S127" s="87">
        <v>8777</v>
      </c>
      <c r="T127" s="76">
        <f t="shared" si="19"/>
        <v>100</v>
      </c>
      <c r="U127" s="76">
        <f t="shared" si="20"/>
        <v>0.98</v>
      </c>
      <c r="V127" s="76">
        <v>56.45</v>
      </c>
      <c r="W127" s="76">
        <f t="shared" si="21"/>
        <v>100</v>
      </c>
      <c r="X127" s="76">
        <f t="shared" si="22"/>
        <v>0.99</v>
      </c>
      <c r="Z127" s="56"/>
    </row>
    <row r="128" spans="1:26" x14ac:dyDescent="0.2">
      <c r="C128" s="84"/>
      <c r="D128" s="84"/>
      <c r="E128" s="85"/>
      <c r="F128" s="43"/>
      <c r="G128" s="90" t="s">
        <v>226</v>
      </c>
      <c r="H128" s="87">
        <v>14.078571428571429</v>
      </c>
      <c r="I128" s="76">
        <f t="shared" si="12"/>
        <v>45.796497550537758</v>
      </c>
      <c r="J128" s="76">
        <f t="shared" si="13"/>
        <v>0.54</v>
      </c>
      <c r="K128" s="76">
        <v>11.734508882957298</v>
      </c>
      <c r="L128" s="76">
        <f t="shared" si="14"/>
        <v>44.235706408761551</v>
      </c>
      <c r="M128" s="76">
        <f t="shared" si="15"/>
        <v>0.54</v>
      </c>
      <c r="N128" s="76">
        <v>64.400000000000006</v>
      </c>
      <c r="O128" s="76">
        <f t="shared" si="16"/>
        <v>64.400000000000006</v>
      </c>
      <c r="P128" s="76" t="str">
        <f t="shared" si="17"/>
        <v>Media</v>
      </c>
      <c r="Q128" s="96"/>
      <c r="R128" s="96" t="str">
        <f t="shared" si="18"/>
        <v/>
      </c>
      <c r="S128" s="87">
        <v>1149.1142857142854</v>
      </c>
      <c r="T128" s="76">
        <f t="shared" si="19"/>
        <v>13.092335487231233</v>
      </c>
      <c r="U128" s="76">
        <f t="shared" si="20"/>
        <v>0.7</v>
      </c>
      <c r="V128" s="76">
        <v>36.029487179487163</v>
      </c>
      <c r="W128" s="76">
        <f t="shared" si="21"/>
        <v>42.135129440314991</v>
      </c>
      <c r="X128" s="76">
        <f t="shared" si="22"/>
        <v>0.53</v>
      </c>
      <c r="Z128" s="56"/>
    </row>
    <row r="129" spans="1:26" x14ac:dyDescent="0.2">
      <c r="C129" s="84"/>
      <c r="D129" s="84"/>
      <c r="E129" s="85"/>
      <c r="F129" s="43"/>
      <c r="G129" s="86" t="s">
        <v>227</v>
      </c>
      <c r="H129" s="87">
        <v>7.9850000000000003</v>
      </c>
      <c r="I129" s="76">
        <f t="shared" si="12"/>
        <v>21.77769018525818</v>
      </c>
      <c r="J129" s="76">
        <f t="shared" si="13"/>
        <v>0.26</v>
      </c>
      <c r="K129" s="76">
        <v>6.1092431643722644</v>
      </c>
      <c r="L129" s="76">
        <f t="shared" si="14"/>
        <v>20.172076619199629</v>
      </c>
      <c r="M129" s="76">
        <f t="shared" si="15"/>
        <v>0.25</v>
      </c>
      <c r="N129" s="76">
        <v>48.5</v>
      </c>
      <c r="O129" s="76">
        <f t="shared" si="16"/>
        <v>48.5</v>
      </c>
      <c r="P129" s="76" t="str">
        <f t="shared" si="17"/>
        <v>Alta</v>
      </c>
      <c r="Q129" s="76"/>
      <c r="R129" s="76" t="str">
        <f t="shared" si="18"/>
        <v/>
      </c>
      <c r="S129" s="87">
        <v>150.19999999999999</v>
      </c>
      <c r="T129" s="76">
        <f t="shared" si="19"/>
        <v>1.7112908738749002</v>
      </c>
      <c r="U129" s="76">
        <f t="shared" si="20"/>
        <v>0.26</v>
      </c>
      <c r="V129" s="76">
        <v>28.38</v>
      </c>
      <c r="W129" s="76">
        <f t="shared" si="21"/>
        <v>20.459053556248222</v>
      </c>
      <c r="X129" s="76">
        <f t="shared" si="22"/>
        <v>0.25</v>
      </c>
      <c r="Z129" s="56"/>
    </row>
    <row r="130" spans="1:26" x14ac:dyDescent="0.2">
      <c r="C130" s="84"/>
      <c r="D130" s="84"/>
      <c r="E130" s="85"/>
      <c r="F130" s="43"/>
      <c r="G130" s="86" t="s">
        <v>228</v>
      </c>
      <c r="H130" s="87">
        <v>13.72</v>
      </c>
      <c r="I130" s="76">
        <f t="shared" si="12"/>
        <v>44.383129680725283</v>
      </c>
      <c r="J130" s="76">
        <f t="shared" si="13"/>
        <v>0.5</v>
      </c>
      <c r="K130" s="76">
        <v>10.915395830870473</v>
      </c>
      <c r="L130" s="76">
        <f t="shared" si="14"/>
        <v>40.731723801132205</v>
      </c>
      <c r="M130" s="76">
        <f t="shared" si="15"/>
        <v>0.5</v>
      </c>
      <c r="N130" s="76">
        <v>73.5</v>
      </c>
      <c r="O130" s="76">
        <f t="shared" si="16"/>
        <v>73.5</v>
      </c>
      <c r="P130" s="76" t="str">
        <f t="shared" si="17"/>
        <v>Media</v>
      </c>
      <c r="Q130" s="76"/>
      <c r="R130" s="76" t="str">
        <f t="shared" si="18"/>
        <v/>
      </c>
      <c r="S130" s="87">
        <v>790</v>
      </c>
      <c r="T130" s="76">
        <f t="shared" si="19"/>
        <v>9.0007975390224448</v>
      </c>
      <c r="U130" s="76">
        <f t="shared" si="20"/>
        <v>0.5</v>
      </c>
      <c r="V130" s="76">
        <v>34.380000000000003</v>
      </c>
      <c r="W130" s="76">
        <f t="shared" si="21"/>
        <v>37.461037120997446</v>
      </c>
      <c r="X130" s="76">
        <f t="shared" si="22"/>
        <v>0.5</v>
      </c>
      <c r="Z130" s="56"/>
    </row>
    <row r="131" spans="1:26" x14ac:dyDescent="0.2">
      <c r="C131" s="84"/>
      <c r="D131" s="84"/>
      <c r="E131" s="85"/>
      <c r="F131" s="43"/>
      <c r="G131" s="86" t="s">
        <v>229</v>
      </c>
      <c r="H131" s="87">
        <v>19.195</v>
      </c>
      <c r="I131" s="76">
        <f t="shared" si="12"/>
        <v>65.963736696886087</v>
      </c>
      <c r="J131" s="76">
        <f t="shared" si="13"/>
        <v>0.73</v>
      </c>
      <c r="K131" s="76">
        <v>16.73808707576277</v>
      </c>
      <c r="L131" s="76">
        <f t="shared" si="14"/>
        <v>65.639895877891604</v>
      </c>
      <c r="M131" s="76">
        <f t="shared" si="15"/>
        <v>0.75</v>
      </c>
      <c r="N131" s="76">
        <v>100</v>
      </c>
      <c r="O131" s="76">
        <f t="shared" si="16"/>
        <v>100</v>
      </c>
      <c r="P131" s="76" t="str">
        <f t="shared" si="17"/>
        <v>Nula</v>
      </c>
      <c r="Q131" s="76"/>
      <c r="R131" s="76" t="str">
        <f t="shared" si="18"/>
        <v/>
      </c>
      <c r="S131" s="87">
        <v>1185.9000000000001</v>
      </c>
      <c r="T131" s="76">
        <f t="shared" si="19"/>
        <v>13.51145038167939</v>
      </c>
      <c r="U131" s="76">
        <f t="shared" si="20"/>
        <v>0.74</v>
      </c>
      <c r="V131" s="76">
        <v>42.6</v>
      </c>
      <c r="W131" s="76">
        <f t="shared" si="21"/>
        <v>60.753754604703872</v>
      </c>
      <c r="X131" s="76">
        <f t="shared" si="22"/>
        <v>0.74</v>
      </c>
      <c r="Z131" s="56"/>
    </row>
    <row r="132" spans="1:26" x14ac:dyDescent="0.2">
      <c r="G132" s="86" t="s">
        <v>230</v>
      </c>
      <c r="H132" s="87">
        <v>7.4925367348241343</v>
      </c>
      <c r="I132" s="76"/>
      <c r="J132" s="76"/>
      <c r="K132" s="76">
        <v>6.8384228762798065</v>
      </c>
      <c r="L132" s="76"/>
      <c r="M132" s="76"/>
      <c r="N132" s="76">
        <v>36.92</v>
      </c>
      <c r="O132" s="76"/>
      <c r="P132" s="76" t="str">
        <f t="shared" si="17"/>
        <v/>
      </c>
      <c r="Q132" s="76"/>
      <c r="R132" s="76" t="str">
        <f t="shared" si="18"/>
        <v/>
      </c>
      <c r="S132" s="87">
        <v>1544.6323883047387</v>
      </c>
      <c r="T132" s="76"/>
      <c r="U132" s="76"/>
      <c r="V132" s="76">
        <v>9.3104424916284696</v>
      </c>
      <c r="W132" s="76"/>
      <c r="X132" s="76"/>
      <c r="Z132" s="56"/>
    </row>
    <row r="133" spans="1:26" x14ac:dyDescent="0.2">
      <c r="G133" s="43"/>
      <c r="H133" s="83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3"/>
      <c r="T133" s="82"/>
      <c r="U133" s="82"/>
      <c r="V133" s="82"/>
      <c r="W133" s="82"/>
      <c r="X133" s="82"/>
      <c r="Z133" s="56"/>
    </row>
    <row r="134" spans="1:26" x14ac:dyDescent="0.2">
      <c r="A134" s="44"/>
      <c r="B134" s="44"/>
      <c r="D134" s="5" t="s">
        <v>45</v>
      </c>
      <c r="E134" s="5" t="s">
        <v>47</v>
      </c>
      <c r="F134" s="5" t="s">
        <v>48</v>
      </c>
      <c r="G134" s="5" t="s">
        <v>49</v>
      </c>
    </row>
    <row r="135" spans="1:26" x14ac:dyDescent="0.2">
      <c r="A135" s="120"/>
      <c r="B135" s="120"/>
      <c r="D135" s="92" t="s">
        <v>59</v>
      </c>
      <c r="E135" s="28" t="s">
        <v>61</v>
      </c>
      <c r="F135" s="92" t="s">
        <v>62</v>
      </c>
      <c r="G135" s="6">
        <v>1001</v>
      </c>
      <c r="H135" s="20">
        <v>8.77</v>
      </c>
      <c r="I135" s="76">
        <f t="shared" ref="I135:I169" si="23">+IF(H135&lt;&gt;"",(H135-H$126)*100/(H$127-H$126),"")</f>
        <v>24.87189594008672</v>
      </c>
      <c r="J135" s="76">
        <f t="shared" ref="J135:J169" si="24">+IF(H135&lt;&gt;"",_xlfn.PERCENTRANK.EXC(H$135:H$169,H135,2),"")</f>
        <v>0.33</v>
      </c>
      <c r="K135" s="21">
        <v>6.6684930623821597</v>
      </c>
      <c r="L135" s="76">
        <f t="shared" ref="L135:L169" si="25">+IF(K135&lt;&gt;"",(K135-K$126)*100/(K$127-K$126),"")</f>
        <v>22.564422719597793</v>
      </c>
      <c r="M135" s="76">
        <f t="shared" ref="M135:M169" si="26">+IF(K135&lt;&gt;"",_xlfn.PERCENTRANK.EXC(K$135:K$169,K135,2),"")</f>
        <v>0.33</v>
      </c>
      <c r="N135" s="32">
        <v>50</v>
      </c>
      <c r="O135" s="76">
        <f t="shared" ref="O135:O169" si="27">+IF(N135&lt;&gt;"",(N135-N$126)*100/(N$127-N$126),"")</f>
        <v>50</v>
      </c>
      <c r="P135" s="76" t="str">
        <f t="shared" ref="P135:P169" si="28">+IF(AND(O135&lt;&gt;"",O135&gt;=P$6),"Nula",IF(AND(O135&lt;&gt;"",O135&lt;P$6,O135&gt;P$6-(_xlfn.STDEV.S(O$135:O$169)/2)),"Baja",IF(AND(O135&lt;&gt;"",O135&lt;P$6-(_xlfn.STDEV.S(O$135:O$169)/2),O135&gt;P$6-(_xlfn.STDEV.S(O$135:O$169))),"Media",IF(AND(O135&lt;&gt;"",O135&lt;P$6-(_xlfn.STDEV.S(O$135:O$169))),"Alta",""))))</f>
        <v>Alta</v>
      </c>
      <c r="Q135" s="16"/>
      <c r="R135" s="76" t="str">
        <f>+IF(Q135="NO","Alta",IF(Q135="SI","Nula",""))</f>
        <v/>
      </c>
      <c r="S135" s="16"/>
      <c r="T135" s="16"/>
      <c r="U135" s="16"/>
      <c r="V135" s="16"/>
      <c r="W135" s="16"/>
      <c r="X135" s="16"/>
    </row>
    <row r="136" spans="1:26" x14ac:dyDescent="0.2">
      <c r="A136" s="120"/>
      <c r="B136" s="120"/>
      <c r="D136" s="92" t="s">
        <v>64</v>
      </c>
      <c r="E136" s="28" t="s">
        <v>61</v>
      </c>
      <c r="F136" s="92" t="s">
        <v>64</v>
      </c>
      <c r="G136" s="6">
        <v>2101</v>
      </c>
      <c r="H136" s="20">
        <v>13.11</v>
      </c>
      <c r="I136" s="76">
        <f t="shared" si="23"/>
        <v>41.978715017737478</v>
      </c>
      <c r="J136" s="76">
        <f t="shared" si="24"/>
        <v>0.41</v>
      </c>
      <c r="K136" s="21">
        <v>10.847495267605037</v>
      </c>
      <c r="L136" s="76">
        <f t="shared" si="25"/>
        <v>40.441260363729796</v>
      </c>
      <c r="M136" s="76">
        <f t="shared" si="26"/>
        <v>0.47</v>
      </c>
      <c r="N136" s="32">
        <v>17</v>
      </c>
      <c r="O136" s="76">
        <f t="shared" si="27"/>
        <v>17</v>
      </c>
      <c r="P136" s="76" t="str">
        <f t="shared" si="28"/>
        <v>Alta</v>
      </c>
      <c r="Q136" s="16"/>
      <c r="R136" s="76" t="str">
        <f>+IF(Q136="NO","Alta",IF(Q136="SI","Nula",""))</f>
        <v/>
      </c>
      <c r="S136" s="16"/>
      <c r="T136" s="16"/>
      <c r="U136" s="16"/>
      <c r="V136" s="16"/>
      <c r="W136" s="16"/>
      <c r="X136" s="16"/>
    </row>
    <row r="137" spans="1:26" x14ac:dyDescent="0.2">
      <c r="A137" s="120"/>
      <c r="B137" s="120"/>
      <c r="D137" s="92" t="s">
        <v>64</v>
      </c>
      <c r="E137" s="28" t="s">
        <v>61</v>
      </c>
      <c r="F137" s="92" t="s">
        <v>66</v>
      </c>
      <c r="G137" s="6">
        <v>2201</v>
      </c>
      <c r="H137" s="20">
        <v>11.13</v>
      </c>
      <c r="I137" s="76">
        <f t="shared" si="23"/>
        <v>34.174221521482075</v>
      </c>
      <c r="J137" s="76">
        <f t="shared" si="24"/>
        <v>0.38</v>
      </c>
      <c r="K137" s="21">
        <v>10.206336882788637</v>
      </c>
      <c r="L137" s="76">
        <f t="shared" si="25"/>
        <v>37.698528059063449</v>
      </c>
      <c r="M137" s="76">
        <f t="shared" si="26"/>
        <v>0.41</v>
      </c>
      <c r="N137" s="32">
        <v>100</v>
      </c>
      <c r="O137" s="76">
        <f t="shared" si="27"/>
        <v>100</v>
      </c>
      <c r="P137" s="76" t="str">
        <f t="shared" si="28"/>
        <v>Nula</v>
      </c>
      <c r="Q137" s="16"/>
      <c r="R137" s="76" t="str">
        <f>+IF(Q137="NO","Alta",IF(Q137="SI","Nula",""))</f>
        <v/>
      </c>
      <c r="S137" s="16"/>
      <c r="T137" s="16"/>
      <c r="U137" s="16"/>
      <c r="V137" s="16"/>
      <c r="W137" s="16"/>
      <c r="X137" s="16"/>
    </row>
    <row r="138" spans="1:26" x14ac:dyDescent="0.2">
      <c r="A138" s="120"/>
      <c r="B138" s="120"/>
      <c r="D138" s="92" t="s">
        <v>67</v>
      </c>
      <c r="E138" s="28" t="s">
        <v>61</v>
      </c>
      <c r="F138" s="92" t="s">
        <v>69</v>
      </c>
      <c r="G138" s="6">
        <v>3001</v>
      </c>
      <c r="H138" s="20">
        <v>3.67</v>
      </c>
      <c r="I138" s="76">
        <f t="shared" si="23"/>
        <v>4.7694126921560906</v>
      </c>
      <c r="J138" s="76">
        <f t="shared" si="24"/>
        <v>0.11</v>
      </c>
      <c r="K138" s="21">
        <v>1.3936914346047249</v>
      </c>
      <c r="L138" s="76">
        <f t="shared" si="25"/>
        <v>0</v>
      </c>
      <c r="M138" s="76">
        <f t="shared" si="26"/>
        <v>0.02</v>
      </c>
      <c r="N138" s="32">
        <v>50</v>
      </c>
      <c r="O138" s="76">
        <f t="shared" si="27"/>
        <v>50</v>
      </c>
      <c r="P138" s="76" t="str">
        <f t="shared" si="28"/>
        <v>Alta</v>
      </c>
      <c r="Q138" s="16"/>
      <c r="R138" s="76" t="str">
        <f>+IF(Q138="NO","Alta",IF(Q138="SI","Nula",""))</f>
        <v/>
      </c>
      <c r="S138" s="16"/>
      <c r="T138" s="16"/>
      <c r="U138" s="16"/>
      <c r="V138" s="16"/>
      <c r="W138" s="16"/>
      <c r="X138" s="16"/>
    </row>
    <row r="139" spans="1:26" x14ac:dyDescent="0.2">
      <c r="A139" s="120"/>
      <c r="B139" s="120"/>
      <c r="D139" s="92" t="s">
        <v>67</v>
      </c>
      <c r="E139" s="28" t="s">
        <v>61</v>
      </c>
      <c r="F139" s="93" t="s">
        <v>72</v>
      </c>
      <c r="G139" s="6">
        <v>3301</v>
      </c>
      <c r="H139" s="20">
        <v>7.98</v>
      </c>
      <c r="I139" s="76">
        <f t="shared" si="23"/>
        <v>21.757981868348445</v>
      </c>
      <c r="J139" s="76">
        <f t="shared" si="24"/>
        <v>0.25</v>
      </c>
      <c r="K139" s="21">
        <v>6.4234181626386873</v>
      </c>
      <c r="L139" s="76">
        <f t="shared" si="25"/>
        <v>21.516047059998847</v>
      </c>
      <c r="M139" s="76">
        <f t="shared" si="26"/>
        <v>0.3</v>
      </c>
      <c r="N139" s="32">
        <v>57</v>
      </c>
      <c r="O139" s="76">
        <f t="shared" si="27"/>
        <v>57</v>
      </c>
      <c r="P139" s="76" t="str">
        <f t="shared" si="28"/>
        <v>Alta</v>
      </c>
      <c r="Q139" s="16"/>
      <c r="R139" s="76" t="str">
        <f>+IF(Q139="NO","Alta",IF(Q139="SI","Nula",""))</f>
        <v/>
      </c>
      <c r="S139" s="16"/>
      <c r="T139" s="16"/>
      <c r="U139" s="16"/>
      <c r="V139" s="16"/>
      <c r="W139" s="16"/>
      <c r="X139" s="16"/>
    </row>
    <row r="140" spans="1:26" x14ac:dyDescent="0.2">
      <c r="A140" s="120"/>
      <c r="B140" s="120"/>
      <c r="D140" s="92" t="s">
        <v>73</v>
      </c>
      <c r="E140" s="28" t="s">
        <v>61</v>
      </c>
      <c r="F140" s="92" t="s">
        <v>75</v>
      </c>
      <c r="G140" s="6">
        <v>4001</v>
      </c>
      <c r="H140" s="20">
        <v>7.82</v>
      </c>
      <c r="I140" s="76">
        <f t="shared" si="23"/>
        <v>21.127315727236898</v>
      </c>
      <c r="J140" s="76">
        <f t="shared" si="24"/>
        <v>0.22</v>
      </c>
      <c r="K140" s="21">
        <v>5.8677776266166495</v>
      </c>
      <c r="L140" s="76">
        <f t="shared" si="25"/>
        <v>19.13914100367991</v>
      </c>
      <c r="M140" s="76">
        <f t="shared" si="26"/>
        <v>0.22</v>
      </c>
      <c r="N140" s="32">
        <v>100</v>
      </c>
      <c r="O140" s="76">
        <f t="shared" si="27"/>
        <v>100</v>
      </c>
      <c r="P140" s="76" t="str">
        <f t="shared" si="28"/>
        <v>Nula</v>
      </c>
      <c r="Q140" s="16"/>
      <c r="R140" s="76" t="str">
        <f t="shared" ref="R140:R169" si="29">+IF(Q140="NO","Alta",IF(Q140="SI","Nula",""))</f>
        <v/>
      </c>
      <c r="S140" s="16"/>
      <c r="T140" s="16"/>
      <c r="U140" s="16"/>
      <c r="V140" s="16"/>
      <c r="W140" s="16"/>
      <c r="X140" s="16"/>
    </row>
    <row r="141" spans="1:26" x14ac:dyDescent="0.2">
      <c r="A141" s="120"/>
      <c r="B141" s="120"/>
      <c r="D141" s="92" t="s">
        <v>73</v>
      </c>
      <c r="E141" s="28" t="s">
        <v>61</v>
      </c>
      <c r="F141" s="92" t="s">
        <v>78</v>
      </c>
      <c r="G141" s="6">
        <v>4301</v>
      </c>
      <c r="H141" s="20">
        <v>4.05</v>
      </c>
      <c r="I141" s="76">
        <f t="shared" si="23"/>
        <v>6.2672447772960194</v>
      </c>
      <c r="J141" s="76">
        <f t="shared" si="24"/>
        <v>0.16</v>
      </c>
      <c r="K141" s="21">
        <v>2.6811876914392916</v>
      </c>
      <c r="L141" s="76">
        <f t="shared" si="25"/>
        <v>5.5076212982356374</v>
      </c>
      <c r="M141" s="76">
        <f t="shared" si="26"/>
        <v>0.16</v>
      </c>
      <c r="N141" s="32"/>
      <c r="O141" s="76" t="str">
        <f t="shared" si="27"/>
        <v/>
      </c>
      <c r="P141" s="76" t="str">
        <f t="shared" si="28"/>
        <v/>
      </c>
      <c r="Q141" s="16"/>
      <c r="R141" s="76" t="str">
        <f t="shared" si="29"/>
        <v/>
      </c>
      <c r="S141" s="16"/>
      <c r="T141" s="16"/>
      <c r="U141" s="16"/>
      <c r="V141" s="16"/>
      <c r="W141" s="16"/>
      <c r="X141" s="16"/>
    </row>
    <row r="142" spans="1:26" x14ac:dyDescent="0.2">
      <c r="A142" s="120"/>
      <c r="B142" s="120"/>
      <c r="D142" s="92" t="s">
        <v>79</v>
      </c>
      <c r="E142" s="28" t="s">
        <v>80</v>
      </c>
      <c r="F142" s="92" t="s">
        <v>80</v>
      </c>
      <c r="G142" s="6">
        <v>5001</v>
      </c>
      <c r="H142" s="20">
        <v>7.99</v>
      </c>
      <c r="I142" s="76">
        <f t="shared" si="23"/>
        <v>21.797398502167916</v>
      </c>
      <c r="J142" s="76">
        <f t="shared" si="24"/>
        <v>0.27</v>
      </c>
      <c r="K142" s="21">
        <v>5.6817977042149455</v>
      </c>
      <c r="L142" s="76">
        <f t="shared" si="25"/>
        <v>18.34356045249276</v>
      </c>
      <c r="M142" s="76">
        <f t="shared" si="26"/>
        <v>0.19</v>
      </c>
      <c r="N142" s="32">
        <v>90</v>
      </c>
      <c r="O142" s="76">
        <f t="shared" si="27"/>
        <v>90</v>
      </c>
      <c r="P142" s="76" t="str">
        <f t="shared" si="28"/>
        <v>Baja</v>
      </c>
      <c r="Q142" s="16"/>
      <c r="R142" s="76" t="str">
        <f t="shared" si="29"/>
        <v/>
      </c>
      <c r="S142" s="16"/>
      <c r="T142" s="16"/>
      <c r="U142" s="16"/>
      <c r="V142" s="16"/>
      <c r="W142" s="16"/>
      <c r="X142" s="16"/>
    </row>
    <row r="143" spans="1:26" x14ac:dyDescent="0.2">
      <c r="A143" s="120"/>
      <c r="B143" s="120"/>
      <c r="D143" s="92" t="s">
        <v>79</v>
      </c>
      <c r="E143" s="28" t="s">
        <v>61</v>
      </c>
      <c r="F143" s="93" t="s">
        <v>88</v>
      </c>
      <c r="G143" s="6">
        <v>5301</v>
      </c>
      <c r="H143" s="20">
        <v>13.41</v>
      </c>
      <c r="I143" s="76">
        <f t="shared" si="23"/>
        <v>43.161214032321645</v>
      </c>
      <c r="J143" s="76">
        <f t="shared" si="24"/>
        <v>0.47</v>
      </c>
      <c r="K143" s="21">
        <v>10.702603992094405</v>
      </c>
      <c r="L143" s="76">
        <f t="shared" si="25"/>
        <v>39.821447862765432</v>
      </c>
      <c r="M143" s="76">
        <f t="shared" si="26"/>
        <v>0.44</v>
      </c>
      <c r="N143" s="32"/>
      <c r="O143" s="76" t="str">
        <f t="shared" si="27"/>
        <v/>
      </c>
      <c r="P143" s="76" t="str">
        <f t="shared" si="28"/>
        <v/>
      </c>
      <c r="Q143" s="16"/>
      <c r="R143" s="76" t="str">
        <f t="shared" si="29"/>
        <v/>
      </c>
      <c r="S143" s="16"/>
      <c r="T143" s="16"/>
      <c r="U143" s="16"/>
      <c r="V143" s="16"/>
      <c r="W143" s="16"/>
      <c r="X143" s="16"/>
    </row>
    <row r="144" spans="1:26" x14ac:dyDescent="0.2">
      <c r="A144" s="120"/>
      <c r="B144" s="120"/>
      <c r="D144" s="92" t="s">
        <v>79</v>
      </c>
      <c r="E144" s="28" t="s">
        <v>61</v>
      </c>
      <c r="F144" s="93" t="s">
        <v>91</v>
      </c>
      <c r="G144" s="6">
        <v>5501</v>
      </c>
      <c r="H144" s="20">
        <v>13.95</v>
      </c>
      <c r="I144" s="76">
        <f t="shared" si="23"/>
        <v>45.289712258573111</v>
      </c>
      <c r="J144" s="76">
        <f t="shared" si="24"/>
        <v>0.52</v>
      </c>
      <c r="K144" s="21">
        <v>11.987157769065712</v>
      </c>
      <c r="L144" s="76">
        <f t="shared" si="25"/>
        <v>45.31648188963738</v>
      </c>
      <c r="M144" s="76">
        <f t="shared" si="26"/>
        <v>0.55000000000000004</v>
      </c>
      <c r="N144" s="32"/>
      <c r="O144" s="76" t="str">
        <f t="shared" si="27"/>
        <v/>
      </c>
      <c r="P144" s="76" t="str">
        <f t="shared" si="28"/>
        <v/>
      </c>
      <c r="Q144" s="16"/>
      <c r="R144" s="76" t="str">
        <f t="shared" si="29"/>
        <v/>
      </c>
      <c r="S144" s="16"/>
      <c r="T144" s="16"/>
      <c r="U144" s="16"/>
      <c r="V144" s="16"/>
      <c r="W144" s="16"/>
      <c r="X144" s="16"/>
    </row>
    <row r="145" spans="1:24" x14ac:dyDescent="0.2">
      <c r="A145" s="120"/>
      <c r="B145" s="120"/>
      <c r="D145" s="92" t="s">
        <v>79</v>
      </c>
      <c r="E145" s="28" t="s">
        <v>61</v>
      </c>
      <c r="F145" s="92" t="s">
        <v>97</v>
      </c>
      <c r="G145" s="6">
        <v>5601</v>
      </c>
      <c r="H145" s="20">
        <v>26.12</v>
      </c>
      <c r="I145" s="76">
        <f t="shared" si="23"/>
        <v>93.259755616870322</v>
      </c>
      <c r="J145" s="76">
        <f t="shared" si="24"/>
        <v>0.94</v>
      </c>
      <c r="K145" s="21">
        <v>23.195223161962684</v>
      </c>
      <c r="L145" s="76">
        <f t="shared" si="25"/>
        <v>93.262081220314826</v>
      </c>
      <c r="M145" s="76">
        <f t="shared" si="26"/>
        <v>0.94</v>
      </c>
      <c r="N145" s="32"/>
      <c r="O145" s="76" t="str">
        <f t="shared" si="27"/>
        <v/>
      </c>
      <c r="P145" s="76" t="str">
        <f t="shared" si="28"/>
        <v/>
      </c>
      <c r="Q145" s="16"/>
      <c r="R145" s="76" t="str">
        <f t="shared" si="29"/>
        <v/>
      </c>
      <c r="S145" s="16"/>
      <c r="T145" s="16"/>
      <c r="U145" s="16"/>
      <c r="V145" s="16"/>
      <c r="W145" s="16"/>
      <c r="X145" s="16"/>
    </row>
    <row r="146" spans="1:24" x14ac:dyDescent="0.2">
      <c r="A146" s="120"/>
      <c r="B146" s="120"/>
      <c r="D146" s="92" t="s">
        <v>79</v>
      </c>
      <c r="E146" s="28" t="s">
        <v>61</v>
      </c>
      <c r="F146" s="93" t="s">
        <v>101</v>
      </c>
      <c r="G146" s="6">
        <v>5701</v>
      </c>
      <c r="H146" s="20">
        <v>14.17</v>
      </c>
      <c r="I146" s="76">
        <f t="shared" si="23"/>
        <v>46.156878202601504</v>
      </c>
      <c r="J146" s="76">
        <f t="shared" si="24"/>
        <v>0.55000000000000004</v>
      </c>
      <c r="K146" s="21">
        <v>11.240215595460578</v>
      </c>
      <c r="L146" s="76">
        <f t="shared" si="25"/>
        <v>42.121230173712071</v>
      </c>
      <c r="M146" s="76">
        <f t="shared" si="26"/>
        <v>0.52</v>
      </c>
      <c r="N146" s="32"/>
      <c r="O146" s="76" t="str">
        <f t="shared" si="27"/>
        <v/>
      </c>
      <c r="P146" s="76" t="str">
        <f t="shared" si="28"/>
        <v/>
      </c>
      <c r="Q146" s="16"/>
      <c r="R146" s="76" t="str">
        <f t="shared" si="29"/>
        <v/>
      </c>
      <c r="S146" s="16"/>
      <c r="T146" s="16"/>
      <c r="U146" s="16"/>
      <c r="V146" s="16"/>
      <c r="W146" s="16"/>
      <c r="X146" s="16"/>
    </row>
    <row r="147" spans="1:24" x14ac:dyDescent="0.2">
      <c r="A147" s="120"/>
      <c r="B147" s="120"/>
      <c r="D147" s="92" t="s">
        <v>107</v>
      </c>
      <c r="E147" s="28" t="s">
        <v>61</v>
      </c>
      <c r="F147" s="92" t="s">
        <v>109</v>
      </c>
      <c r="G147" s="6">
        <v>6001</v>
      </c>
      <c r="H147" s="20">
        <v>17.07</v>
      </c>
      <c r="I147" s="76">
        <f t="shared" si="23"/>
        <v>57.587702010248329</v>
      </c>
      <c r="J147" s="76">
        <f t="shared" si="24"/>
        <v>0.61</v>
      </c>
      <c r="K147" s="21">
        <v>14.281504557031299</v>
      </c>
      <c r="L147" s="76">
        <f t="shared" si="25"/>
        <v>55.131184781283508</v>
      </c>
      <c r="M147" s="76">
        <f t="shared" si="26"/>
        <v>0.57999999999999996</v>
      </c>
      <c r="N147" s="32">
        <v>50</v>
      </c>
      <c r="O147" s="76">
        <f t="shared" si="27"/>
        <v>50</v>
      </c>
      <c r="P147" s="76" t="str">
        <f t="shared" si="28"/>
        <v>Alta</v>
      </c>
      <c r="Q147" s="16"/>
      <c r="R147" s="76" t="str">
        <f t="shared" si="29"/>
        <v/>
      </c>
      <c r="S147" s="16"/>
      <c r="T147" s="16"/>
      <c r="U147" s="16"/>
      <c r="V147" s="16"/>
      <c r="W147" s="16"/>
      <c r="X147" s="16"/>
    </row>
    <row r="148" spans="1:24" x14ac:dyDescent="0.2">
      <c r="A148" s="120"/>
      <c r="B148" s="120"/>
      <c r="D148" s="92" t="s">
        <v>107</v>
      </c>
      <c r="E148" s="28" t="s">
        <v>61</v>
      </c>
      <c r="F148" s="93" t="s">
        <v>112</v>
      </c>
      <c r="G148" s="6">
        <v>6115</v>
      </c>
      <c r="H148" s="20">
        <v>18.05</v>
      </c>
      <c r="I148" s="76">
        <f t="shared" si="23"/>
        <v>61.450532124556567</v>
      </c>
      <c r="J148" s="76">
        <f t="shared" si="24"/>
        <v>0.66</v>
      </c>
      <c r="K148" s="21">
        <v>15.367745736637099</v>
      </c>
      <c r="L148" s="76">
        <f t="shared" si="25"/>
        <v>59.777881829185084</v>
      </c>
      <c r="M148" s="76">
        <f t="shared" si="26"/>
        <v>0.66</v>
      </c>
      <c r="N148" s="32">
        <v>0</v>
      </c>
      <c r="O148" s="76">
        <f t="shared" si="27"/>
        <v>0</v>
      </c>
      <c r="P148" s="76" t="str">
        <f t="shared" si="28"/>
        <v>Alta</v>
      </c>
      <c r="Q148" s="16"/>
      <c r="R148" s="76" t="str">
        <f t="shared" si="29"/>
        <v/>
      </c>
      <c r="S148" s="16"/>
      <c r="T148" s="16"/>
      <c r="U148" s="16"/>
      <c r="V148" s="16"/>
      <c r="W148" s="16"/>
      <c r="X148" s="16"/>
    </row>
    <row r="149" spans="1:24" x14ac:dyDescent="0.2">
      <c r="A149" s="120"/>
      <c r="B149" s="120"/>
      <c r="D149" s="92" t="s">
        <v>107</v>
      </c>
      <c r="E149" s="28" t="s">
        <v>61</v>
      </c>
      <c r="F149" s="93" t="s">
        <v>114</v>
      </c>
      <c r="G149" s="6">
        <v>6301</v>
      </c>
      <c r="H149" s="20">
        <v>3.57</v>
      </c>
      <c r="I149" s="76">
        <f t="shared" si="23"/>
        <v>4.375246353961372</v>
      </c>
      <c r="J149" s="76">
        <f t="shared" si="24"/>
        <v>0.08</v>
      </c>
      <c r="K149" s="21">
        <v>2.0927893892860054</v>
      </c>
      <c r="L149" s="76">
        <f t="shared" si="25"/>
        <v>2.9905848380655415</v>
      </c>
      <c r="M149" s="76">
        <f t="shared" si="26"/>
        <v>0.11</v>
      </c>
      <c r="N149" s="32">
        <v>0</v>
      </c>
      <c r="O149" s="76">
        <f t="shared" si="27"/>
        <v>0</v>
      </c>
      <c r="P149" s="76" t="str">
        <f t="shared" si="28"/>
        <v>Alta</v>
      </c>
      <c r="Q149" s="16"/>
      <c r="R149" s="76" t="str">
        <f t="shared" si="29"/>
        <v/>
      </c>
      <c r="S149" s="16"/>
      <c r="T149" s="16"/>
      <c r="U149" s="16"/>
      <c r="V149" s="16"/>
      <c r="W149" s="16"/>
      <c r="X149" s="16"/>
    </row>
    <row r="150" spans="1:24" x14ac:dyDescent="0.2">
      <c r="A150" s="120"/>
      <c r="B150" s="120"/>
      <c r="D150" s="92" t="s">
        <v>115</v>
      </c>
      <c r="E150" s="28" t="s">
        <v>61</v>
      </c>
      <c r="F150" s="92" t="s">
        <v>117</v>
      </c>
      <c r="G150" s="6">
        <v>7001</v>
      </c>
      <c r="H150" s="20">
        <v>17.61</v>
      </c>
      <c r="I150" s="76">
        <f t="shared" si="23"/>
        <v>59.716200236499802</v>
      </c>
      <c r="J150" s="76">
        <f t="shared" si="24"/>
        <v>0.63</v>
      </c>
      <c r="K150" s="21">
        <v>15.349891924591313</v>
      </c>
      <c r="L150" s="76">
        <f t="shared" si="25"/>
        <v>59.701507210652345</v>
      </c>
      <c r="M150" s="76">
        <f t="shared" si="26"/>
        <v>0.63</v>
      </c>
      <c r="N150" s="32"/>
      <c r="O150" s="76" t="str">
        <f t="shared" si="27"/>
        <v/>
      </c>
      <c r="P150" s="76" t="str">
        <f t="shared" si="28"/>
        <v/>
      </c>
      <c r="Q150" s="16"/>
      <c r="R150" s="76" t="str">
        <f t="shared" si="29"/>
        <v/>
      </c>
      <c r="S150" s="16"/>
      <c r="T150" s="16"/>
      <c r="U150" s="16"/>
      <c r="V150" s="16"/>
      <c r="W150" s="16"/>
      <c r="X150" s="16"/>
    </row>
    <row r="151" spans="1:24" x14ac:dyDescent="0.2">
      <c r="A151" s="120"/>
      <c r="B151" s="120"/>
      <c r="D151" s="92" t="s">
        <v>115</v>
      </c>
      <c r="E151" s="28" t="s">
        <v>61</v>
      </c>
      <c r="F151" s="93" t="s">
        <v>118</v>
      </c>
      <c r="G151" s="6">
        <v>7102</v>
      </c>
      <c r="H151" s="20">
        <v>13.18</v>
      </c>
      <c r="I151" s="76">
        <f t="shared" si="23"/>
        <v>42.254631454473795</v>
      </c>
      <c r="J151" s="76">
        <f t="shared" si="24"/>
        <v>0.44</v>
      </c>
      <c r="K151" s="21">
        <v>10.915395830870473</v>
      </c>
      <c r="L151" s="76">
        <f t="shared" si="25"/>
        <v>40.731723801132205</v>
      </c>
      <c r="M151" s="76">
        <f t="shared" si="26"/>
        <v>0.5</v>
      </c>
      <c r="N151" s="32"/>
      <c r="O151" s="76" t="str">
        <f t="shared" si="27"/>
        <v/>
      </c>
      <c r="P151" s="76" t="str">
        <f t="shared" si="28"/>
        <v/>
      </c>
      <c r="Q151" s="16"/>
      <c r="R151" s="76" t="str">
        <f t="shared" si="29"/>
        <v/>
      </c>
      <c r="S151" s="16"/>
      <c r="T151" s="16"/>
      <c r="U151" s="16"/>
      <c r="V151" s="16"/>
      <c r="W151" s="16"/>
      <c r="X151" s="16"/>
    </row>
    <row r="152" spans="1:24" x14ac:dyDescent="0.2">
      <c r="A152" s="120"/>
      <c r="B152" s="120"/>
      <c r="D152" s="92" t="s">
        <v>115</v>
      </c>
      <c r="E152" s="28" t="s">
        <v>61</v>
      </c>
      <c r="F152" s="92" t="s">
        <v>120</v>
      </c>
      <c r="G152" s="6">
        <v>7301</v>
      </c>
      <c r="H152" s="20">
        <v>23.46</v>
      </c>
      <c r="I152" s="76">
        <f t="shared" si="23"/>
        <v>82.774931020890818</v>
      </c>
      <c r="J152" s="76">
        <f t="shared" si="24"/>
        <v>0.86</v>
      </c>
      <c r="K152" s="21">
        <v>20.079086895100513</v>
      </c>
      <c r="L152" s="76">
        <f t="shared" si="25"/>
        <v>79.93194656518952</v>
      </c>
      <c r="M152" s="76">
        <f t="shared" si="26"/>
        <v>0.83</v>
      </c>
      <c r="N152" s="32">
        <v>0</v>
      </c>
      <c r="O152" s="76">
        <f t="shared" si="27"/>
        <v>0</v>
      </c>
      <c r="P152" s="76" t="str">
        <f t="shared" si="28"/>
        <v>Alta</v>
      </c>
      <c r="Q152" s="16"/>
      <c r="R152" s="76" t="str">
        <f t="shared" si="29"/>
        <v/>
      </c>
      <c r="S152" s="16"/>
      <c r="T152" s="16"/>
      <c r="U152" s="16"/>
      <c r="V152" s="16"/>
      <c r="W152" s="16"/>
      <c r="X152" s="16"/>
    </row>
    <row r="153" spans="1:24" x14ac:dyDescent="0.2">
      <c r="A153" s="120"/>
      <c r="B153" s="120"/>
      <c r="D153" s="92" t="s">
        <v>115</v>
      </c>
      <c r="E153" s="28" t="s">
        <v>61</v>
      </c>
      <c r="F153" s="93" t="s">
        <v>123</v>
      </c>
      <c r="G153" s="6">
        <v>7401</v>
      </c>
      <c r="H153" s="20">
        <v>21.09</v>
      </c>
      <c r="I153" s="76">
        <f t="shared" si="23"/>
        <v>73.433188805675996</v>
      </c>
      <c r="J153" s="76">
        <f t="shared" si="24"/>
        <v>0.77</v>
      </c>
      <c r="K153" s="21">
        <v>17.104251345710203</v>
      </c>
      <c r="L153" s="76">
        <f t="shared" si="25"/>
        <v>67.20626480604183</v>
      </c>
      <c r="M153" s="76">
        <f t="shared" si="26"/>
        <v>0.77</v>
      </c>
      <c r="N153" s="32">
        <v>67</v>
      </c>
      <c r="O153" s="76">
        <f t="shared" si="27"/>
        <v>67</v>
      </c>
      <c r="P153" s="76" t="str">
        <f t="shared" si="28"/>
        <v>Media</v>
      </c>
      <c r="Q153" s="16"/>
      <c r="R153" s="76" t="str">
        <f t="shared" si="29"/>
        <v/>
      </c>
      <c r="S153" s="16"/>
      <c r="T153" s="16"/>
      <c r="U153" s="16"/>
      <c r="V153" s="16"/>
      <c r="W153" s="16"/>
      <c r="X153" s="16"/>
    </row>
    <row r="154" spans="1:24" x14ac:dyDescent="0.2">
      <c r="A154" s="120"/>
      <c r="B154" s="120"/>
      <c r="D154" s="92" t="s">
        <v>124</v>
      </c>
      <c r="E154" s="28" t="s">
        <v>126</v>
      </c>
      <c r="F154" s="92" t="s">
        <v>126</v>
      </c>
      <c r="G154" s="6">
        <v>8001</v>
      </c>
      <c r="H154" s="20">
        <v>10.38</v>
      </c>
      <c r="I154" s="76">
        <f t="shared" si="23"/>
        <v>31.217973985021686</v>
      </c>
      <c r="J154" s="76">
        <f t="shared" si="24"/>
        <v>0.36</v>
      </c>
      <c r="K154" s="21">
        <v>8.3041365092647137</v>
      </c>
      <c r="L154" s="76">
        <f t="shared" si="25"/>
        <v>29.561339904054844</v>
      </c>
      <c r="M154" s="76">
        <f t="shared" si="26"/>
        <v>0.36</v>
      </c>
      <c r="N154" s="32">
        <v>83</v>
      </c>
      <c r="O154" s="76">
        <f t="shared" si="27"/>
        <v>83</v>
      </c>
      <c r="P154" s="76" t="str">
        <f t="shared" si="28"/>
        <v>Baja</v>
      </c>
      <c r="Q154" s="16"/>
      <c r="R154" s="76" t="str">
        <f t="shared" si="29"/>
        <v/>
      </c>
      <c r="S154" s="16"/>
      <c r="T154" s="16"/>
      <c r="U154" s="16"/>
      <c r="V154" s="16"/>
      <c r="W154" s="16"/>
      <c r="X154" s="16"/>
    </row>
    <row r="155" spans="1:24" x14ac:dyDescent="0.2">
      <c r="A155" s="120"/>
      <c r="B155" s="120"/>
      <c r="D155" s="92" t="s">
        <v>124</v>
      </c>
      <c r="E155" s="28" t="s">
        <v>61</v>
      </c>
      <c r="F155" s="92" t="s">
        <v>137</v>
      </c>
      <c r="G155" s="6">
        <v>8301</v>
      </c>
      <c r="H155" s="20">
        <v>3.14</v>
      </c>
      <c r="I155" s="76">
        <f t="shared" si="23"/>
        <v>2.6803310997240843</v>
      </c>
      <c r="J155" s="76">
        <f t="shared" si="24"/>
        <v>0.05</v>
      </c>
      <c r="K155" s="21">
        <v>2.3425392588080372</v>
      </c>
      <c r="L155" s="76">
        <f t="shared" si="25"/>
        <v>4.0589589737643745</v>
      </c>
      <c r="M155" s="76">
        <f t="shared" si="26"/>
        <v>0.13</v>
      </c>
      <c r="N155" s="32">
        <v>100</v>
      </c>
      <c r="O155" s="76">
        <f t="shared" si="27"/>
        <v>100</v>
      </c>
      <c r="P155" s="76" t="str">
        <f t="shared" si="28"/>
        <v>Nula</v>
      </c>
      <c r="Q155" s="16"/>
      <c r="R155" s="76" t="str">
        <f t="shared" si="29"/>
        <v/>
      </c>
      <c r="S155" s="16"/>
      <c r="T155" s="16"/>
      <c r="U155" s="16"/>
      <c r="V155" s="16"/>
      <c r="W155" s="16"/>
      <c r="X155" s="16"/>
    </row>
    <row r="156" spans="1:24" x14ac:dyDescent="0.2">
      <c r="A156" s="120"/>
      <c r="B156" s="120"/>
      <c r="D156" s="92" t="s">
        <v>140</v>
      </c>
      <c r="E156" s="28" t="s">
        <v>61</v>
      </c>
      <c r="F156" s="92" t="s">
        <v>142</v>
      </c>
      <c r="G156" s="6">
        <v>9001</v>
      </c>
      <c r="H156" s="20">
        <v>27.83</v>
      </c>
      <c r="I156" s="76">
        <f t="shared" si="23"/>
        <v>99.999999999999986</v>
      </c>
      <c r="J156" s="76">
        <f t="shared" si="24"/>
        <v>0.97</v>
      </c>
      <c r="K156" s="21">
        <v>24.770321509860899</v>
      </c>
      <c r="L156" s="76">
        <f t="shared" si="25"/>
        <v>99.999999999999986</v>
      </c>
      <c r="M156" s="76">
        <f t="shared" si="26"/>
        <v>0.97</v>
      </c>
      <c r="N156" s="32"/>
      <c r="O156" s="76" t="str">
        <f t="shared" si="27"/>
        <v/>
      </c>
      <c r="P156" s="76" t="str">
        <f t="shared" si="28"/>
        <v/>
      </c>
      <c r="Q156" s="16"/>
      <c r="R156" s="76" t="str">
        <f t="shared" si="29"/>
        <v/>
      </c>
      <c r="S156" s="16"/>
      <c r="T156" s="16"/>
      <c r="U156" s="16"/>
      <c r="V156" s="16"/>
      <c r="W156" s="16"/>
      <c r="X156" s="16"/>
    </row>
    <row r="157" spans="1:24" x14ac:dyDescent="0.2">
      <c r="A157" s="120"/>
      <c r="B157" s="120"/>
      <c r="D157" s="92" t="s">
        <v>140</v>
      </c>
      <c r="E157" s="28" t="s">
        <v>61</v>
      </c>
      <c r="F157" s="93" t="s">
        <v>145</v>
      </c>
      <c r="G157" s="6">
        <v>9120</v>
      </c>
      <c r="H157" s="20">
        <v>13.72</v>
      </c>
      <c r="I157" s="76">
        <f t="shared" si="23"/>
        <v>44.383129680725283</v>
      </c>
      <c r="J157" s="76">
        <f t="shared" si="24"/>
        <v>0.5</v>
      </c>
      <c r="K157" s="21">
        <v>10.199629104396204</v>
      </c>
      <c r="L157" s="76">
        <f t="shared" si="25"/>
        <v>37.669833681940489</v>
      </c>
      <c r="M157" s="76">
        <f t="shared" si="26"/>
        <v>0.38</v>
      </c>
      <c r="N157" s="32"/>
      <c r="O157" s="76" t="str">
        <f t="shared" si="27"/>
        <v/>
      </c>
      <c r="P157" s="76" t="str">
        <f t="shared" si="28"/>
        <v/>
      </c>
      <c r="Q157" s="16"/>
      <c r="R157" s="76" t="str">
        <f t="shared" si="29"/>
        <v/>
      </c>
      <c r="S157" s="16"/>
      <c r="T157" s="16"/>
      <c r="U157" s="16"/>
      <c r="V157" s="16"/>
      <c r="W157" s="16"/>
      <c r="X157" s="16"/>
    </row>
    <row r="158" spans="1:24" x14ac:dyDescent="0.2">
      <c r="A158" s="120"/>
      <c r="B158" s="120"/>
      <c r="D158" s="92" t="s">
        <v>140</v>
      </c>
      <c r="E158" s="28" t="s">
        <v>61</v>
      </c>
      <c r="F158" s="93" t="s">
        <v>147</v>
      </c>
      <c r="G158" s="6">
        <v>9201</v>
      </c>
      <c r="H158" s="20">
        <v>23.06</v>
      </c>
      <c r="I158" s="76">
        <f t="shared" si="23"/>
        <v>81.198265668111958</v>
      </c>
      <c r="J158" s="76">
        <f t="shared" si="24"/>
        <v>0.8</v>
      </c>
      <c r="K158" s="21">
        <v>21.830743909276709</v>
      </c>
      <c r="L158" s="76">
        <f t="shared" si="25"/>
        <v>87.425143867525662</v>
      </c>
      <c r="M158" s="76">
        <f t="shared" si="26"/>
        <v>0.91</v>
      </c>
      <c r="N158" s="32"/>
      <c r="O158" s="76" t="str">
        <f t="shared" si="27"/>
        <v/>
      </c>
      <c r="P158" s="76" t="str">
        <f t="shared" si="28"/>
        <v/>
      </c>
      <c r="Q158" s="16"/>
      <c r="R158" s="76" t="str">
        <f t="shared" si="29"/>
        <v/>
      </c>
      <c r="S158" s="16"/>
      <c r="T158" s="16"/>
      <c r="U158" s="16"/>
      <c r="V158" s="16"/>
      <c r="W158" s="16"/>
      <c r="X158" s="16"/>
    </row>
    <row r="159" spans="1:24" x14ac:dyDescent="0.2">
      <c r="A159" s="120"/>
      <c r="B159" s="120"/>
      <c r="D159" s="92" t="s">
        <v>148</v>
      </c>
      <c r="E159" s="28" t="s">
        <v>61</v>
      </c>
      <c r="F159" s="92" t="s">
        <v>150</v>
      </c>
      <c r="G159" s="6">
        <v>10001</v>
      </c>
      <c r="H159" s="20">
        <v>19.440000000000001</v>
      </c>
      <c r="I159" s="76">
        <f t="shared" si="23"/>
        <v>66.929444225463158</v>
      </c>
      <c r="J159" s="76">
        <f t="shared" si="24"/>
        <v>0.75</v>
      </c>
      <c r="K159" s="21">
        <v>16.666608101032747</v>
      </c>
      <c r="L159" s="76">
        <f t="shared" si="25"/>
        <v>65.334124795832679</v>
      </c>
      <c r="M159" s="76">
        <f t="shared" si="26"/>
        <v>0.72</v>
      </c>
      <c r="N159" s="32">
        <v>100</v>
      </c>
      <c r="O159" s="76">
        <f t="shared" si="27"/>
        <v>100</v>
      </c>
      <c r="P159" s="76" t="str">
        <f t="shared" si="28"/>
        <v>Nula</v>
      </c>
      <c r="Q159" s="16"/>
      <c r="R159" s="76" t="str">
        <f t="shared" si="29"/>
        <v/>
      </c>
      <c r="S159" s="16"/>
      <c r="T159" s="16"/>
      <c r="U159" s="16"/>
      <c r="V159" s="16"/>
      <c r="W159" s="16"/>
      <c r="X159" s="16"/>
    </row>
    <row r="160" spans="1:24" x14ac:dyDescent="0.2">
      <c r="A160" s="120"/>
      <c r="B160" s="120"/>
      <c r="D160" s="92" t="s">
        <v>148</v>
      </c>
      <c r="E160" s="28" t="s">
        <v>61</v>
      </c>
      <c r="F160" s="93" t="s">
        <v>154</v>
      </c>
      <c r="G160" s="6">
        <v>10201</v>
      </c>
      <c r="H160" s="20">
        <v>2.46</v>
      </c>
      <c r="I160" s="76">
        <f t="shared" si="23"/>
        <v>0</v>
      </c>
      <c r="J160" s="76">
        <f t="shared" si="24"/>
        <v>0.02</v>
      </c>
      <c r="K160" s="21">
        <v>1.6849892119593137</v>
      </c>
      <c r="L160" s="76">
        <f t="shared" si="25"/>
        <v>1.2461068016083436</v>
      </c>
      <c r="M160" s="76">
        <f t="shared" si="26"/>
        <v>0.08</v>
      </c>
      <c r="N160" s="32"/>
      <c r="O160" s="76" t="str">
        <f t="shared" si="27"/>
        <v/>
      </c>
      <c r="P160" s="76" t="str">
        <f t="shared" si="28"/>
        <v/>
      </c>
      <c r="Q160" s="16"/>
      <c r="R160" s="76" t="str">
        <f t="shared" si="29"/>
        <v/>
      </c>
      <c r="S160" s="16"/>
      <c r="T160" s="16"/>
      <c r="U160" s="16"/>
      <c r="V160" s="16"/>
      <c r="W160" s="16"/>
      <c r="X160" s="16"/>
    </row>
    <row r="161" spans="1:24" x14ac:dyDescent="0.2">
      <c r="A161" s="120"/>
      <c r="B161" s="120"/>
      <c r="D161" s="92" t="s">
        <v>148</v>
      </c>
      <c r="E161" s="28" t="s">
        <v>61</v>
      </c>
      <c r="F161" s="92" t="s">
        <v>155</v>
      </c>
      <c r="G161" s="6">
        <v>10301</v>
      </c>
      <c r="H161" s="20">
        <v>8.5500000000000007</v>
      </c>
      <c r="I161" s="76">
        <f t="shared" si="23"/>
        <v>24.004729996058344</v>
      </c>
      <c r="J161" s="76">
        <f t="shared" si="24"/>
        <v>0.3</v>
      </c>
      <c r="K161" s="21">
        <v>6.1092431643722644</v>
      </c>
      <c r="L161" s="76">
        <f t="shared" si="25"/>
        <v>20.172076619199629</v>
      </c>
      <c r="M161" s="76">
        <f t="shared" si="26"/>
        <v>0.25</v>
      </c>
      <c r="N161" s="32">
        <v>100</v>
      </c>
      <c r="O161" s="76">
        <f t="shared" si="27"/>
        <v>100</v>
      </c>
      <c r="P161" s="76" t="str">
        <f t="shared" si="28"/>
        <v>Nula</v>
      </c>
      <c r="Q161" s="16"/>
      <c r="R161" s="76" t="str">
        <f t="shared" si="29"/>
        <v/>
      </c>
      <c r="S161" s="16"/>
      <c r="T161" s="16"/>
      <c r="U161" s="16"/>
      <c r="V161" s="16"/>
      <c r="W161" s="16"/>
      <c r="X161" s="16"/>
    </row>
    <row r="162" spans="1:24" x14ac:dyDescent="0.2">
      <c r="A162" s="120"/>
      <c r="B162" s="120"/>
      <c r="D162" s="92" t="s">
        <v>156</v>
      </c>
      <c r="E162" s="28" t="s">
        <v>61</v>
      </c>
      <c r="F162" s="93" t="s">
        <v>157</v>
      </c>
      <c r="G162" s="6">
        <v>11101</v>
      </c>
      <c r="H162" s="20">
        <v>25.37</v>
      </c>
      <c r="I162" s="76">
        <f t="shared" si="23"/>
        <v>90.303508080409941</v>
      </c>
      <c r="J162" s="76">
        <f t="shared" si="24"/>
        <v>0.91</v>
      </c>
      <c r="K162" s="21">
        <v>21.609735127806619</v>
      </c>
      <c r="L162" s="76">
        <f t="shared" si="25"/>
        <v>86.479717684373526</v>
      </c>
      <c r="M162" s="76">
        <f t="shared" si="26"/>
        <v>0.88</v>
      </c>
      <c r="N162" s="32"/>
      <c r="O162" s="76" t="str">
        <f t="shared" si="27"/>
        <v/>
      </c>
      <c r="P162" s="76" t="str">
        <f t="shared" si="28"/>
        <v/>
      </c>
      <c r="Q162" s="16"/>
      <c r="R162" s="76" t="str">
        <f t="shared" si="29"/>
        <v/>
      </c>
      <c r="S162" s="16"/>
      <c r="T162" s="16"/>
      <c r="U162" s="16"/>
      <c r="V162" s="16"/>
      <c r="W162" s="16"/>
      <c r="X162" s="16"/>
    </row>
    <row r="163" spans="1:24" x14ac:dyDescent="0.2">
      <c r="A163" s="120"/>
      <c r="B163" s="120"/>
      <c r="D163" s="92" t="s">
        <v>158</v>
      </c>
      <c r="E163" s="28" t="s">
        <v>61</v>
      </c>
      <c r="F163" s="92" t="s">
        <v>159</v>
      </c>
      <c r="G163" s="6">
        <v>12101</v>
      </c>
      <c r="H163" s="20">
        <v>18.95</v>
      </c>
      <c r="I163" s="76">
        <f t="shared" si="23"/>
        <v>64.998029168309017</v>
      </c>
      <c r="J163" s="76">
        <f t="shared" si="24"/>
        <v>0.72</v>
      </c>
      <c r="K163" s="21">
        <v>15.647647398033135</v>
      </c>
      <c r="L163" s="76">
        <f t="shared" si="25"/>
        <v>60.975238593162402</v>
      </c>
      <c r="M163" s="76">
        <f t="shared" si="26"/>
        <v>0.69</v>
      </c>
      <c r="N163" s="32"/>
      <c r="O163" s="76" t="str">
        <f t="shared" si="27"/>
        <v/>
      </c>
      <c r="P163" s="76" t="str">
        <f t="shared" si="28"/>
        <v/>
      </c>
      <c r="Q163" s="16"/>
      <c r="R163" s="76" t="str">
        <f t="shared" si="29"/>
        <v/>
      </c>
      <c r="S163" s="16"/>
      <c r="T163" s="16"/>
      <c r="U163" s="16"/>
      <c r="V163" s="16"/>
      <c r="W163" s="16"/>
      <c r="X163" s="16"/>
    </row>
    <row r="164" spans="1:24" x14ac:dyDescent="0.2">
      <c r="A164" s="120"/>
      <c r="B164" s="120"/>
      <c r="D164" s="92" t="s">
        <v>160</v>
      </c>
      <c r="E164" s="28" t="s">
        <v>162</v>
      </c>
      <c r="F164" s="92" t="s">
        <v>162</v>
      </c>
      <c r="G164" s="6">
        <v>13001</v>
      </c>
      <c r="H164" s="20">
        <v>7.73</v>
      </c>
      <c r="I164" s="76">
        <f t="shared" si="23"/>
        <v>20.77256602286165</v>
      </c>
      <c r="J164" s="76">
        <f t="shared" si="24"/>
        <v>0.19</v>
      </c>
      <c r="K164" s="21">
        <v>6.1542620355047655</v>
      </c>
      <c r="L164" s="76">
        <f t="shared" si="25"/>
        <v>20.364657290526388</v>
      </c>
      <c r="M164" s="76">
        <f t="shared" si="26"/>
        <v>0.27</v>
      </c>
      <c r="N164" s="32">
        <v>44</v>
      </c>
      <c r="O164" s="76">
        <f t="shared" si="27"/>
        <v>44</v>
      </c>
      <c r="P164" s="76" t="str">
        <f t="shared" si="28"/>
        <v>Alta</v>
      </c>
      <c r="Q164" s="16"/>
      <c r="R164" s="76" t="str">
        <f t="shared" si="29"/>
        <v/>
      </c>
      <c r="S164" s="16"/>
      <c r="T164" s="16"/>
      <c r="U164" s="16"/>
      <c r="V164" s="16"/>
      <c r="W164" s="16"/>
      <c r="X164" s="16"/>
    </row>
    <row r="165" spans="1:24" x14ac:dyDescent="0.2">
      <c r="A165" s="120"/>
      <c r="B165" s="120"/>
      <c r="D165" s="92" t="s">
        <v>160</v>
      </c>
      <c r="E165" s="28" t="s">
        <v>61</v>
      </c>
      <c r="F165" s="92" t="s">
        <v>207</v>
      </c>
      <c r="G165" s="6">
        <v>13501</v>
      </c>
      <c r="H165" s="20">
        <v>18.77</v>
      </c>
      <c r="I165" s="76">
        <f t="shared" si="23"/>
        <v>64.288529759558529</v>
      </c>
      <c r="J165" s="76">
        <f t="shared" si="24"/>
        <v>0.69</v>
      </c>
      <c r="K165" s="21">
        <v>16.73808707576277</v>
      </c>
      <c r="L165" s="76">
        <f t="shared" si="25"/>
        <v>65.639895877891604</v>
      </c>
      <c r="M165" s="76">
        <f t="shared" si="26"/>
        <v>0.75</v>
      </c>
      <c r="N165" s="32">
        <v>100</v>
      </c>
      <c r="O165" s="76">
        <f t="shared" si="27"/>
        <v>100</v>
      </c>
      <c r="P165" s="76" t="str">
        <f t="shared" si="28"/>
        <v>Nula</v>
      </c>
      <c r="Q165" s="16"/>
      <c r="R165" s="76" t="str">
        <f t="shared" si="29"/>
        <v/>
      </c>
      <c r="S165" s="16"/>
      <c r="T165" s="16"/>
      <c r="U165" s="16"/>
      <c r="V165" s="16"/>
      <c r="W165" s="16"/>
      <c r="X165" s="16"/>
    </row>
    <row r="166" spans="1:24" x14ac:dyDescent="0.2">
      <c r="A166" s="120"/>
      <c r="B166" s="120"/>
      <c r="D166" s="92" t="s">
        <v>213</v>
      </c>
      <c r="E166" s="28" t="s">
        <v>61</v>
      </c>
      <c r="F166" s="92" t="s">
        <v>214</v>
      </c>
      <c r="G166" s="6">
        <v>14101</v>
      </c>
      <c r="H166" s="20">
        <v>23.32</v>
      </c>
      <c r="I166" s="76">
        <f t="shared" si="23"/>
        <v>82.223098147418213</v>
      </c>
      <c r="J166" s="76">
        <f t="shared" si="24"/>
        <v>0.83</v>
      </c>
      <c r="K166" s="21">
        <v>19.349342610850641</v>
      </c>
      <c r="L166" s="76">
        <f t="shared" si="25"/>
        <v>76.810263577091519</v>
      </c>
      <c r="M166" s="76">
        <f t="shared" si="26"/>
        <v>0.8</v>
      </c>
      <c r="N166" s="32">
        <v>80</v>
      </c>
      <c r="O166" s="76">
        <f t="shared" si="27"/>
        <v>80</v>
      </c>
      <c r="P166" s="76" t="str">
        <f t="shared" si="28"/>
        <v>Media</v>
      </c>
      <c r="Q166" s="16"/>
      <c r="R166" s="76" t="str">
        <f t="shared" si="29"/>
        <v/>
      </c>
      <c r="S166" s="16"/>
      <c r="T166" s="16"/>
      <c r="U166" s="16"/>
      <c r="V166" s="16"/>
      <c r="W166" s="16"/>
      <c r="X166" s="16"/>
    </row>
    <row r="167" spans="1:24" x14ac:dyDescent="0.2">
      <c r="A167" s="120"/>
      <c r="B167" s="120"/>
      <c r="D167" s="92" t="s">
        <v>215</v>
      </c>
      <c r="E167" s="28" t="s">
        <v>61</v>
      </c>
      <c r="F167" s="92" t="s">
        <v>216</v>
      </c>
      <c r="G167" s="6">
        <v>15101</v>
      </c>
      <c r="H167" s="20">
        <v>3.68</v>
      </c>
      <c r="I167" s="76">
        <f t="shared" si="23"/>
        <v>4.8088293259755623</v>
      </c>
      <c r="J167" s="76">
        <f t="shared" si="24"/>
        <v>0.13</v>
      </c>
      <c r="K167" s="21">
        <v>1.5190281614243222</v>
      </c>
      <c r="L167" s="76">
        <f t="shared" si="25"/>
        <v>0.53616251108950219</v>
      </c>
      <c r="M167" s="76">
        <f t="shared" si="26"/>
        <v>0.05</v>
      </c>
      <c r="N167" s="32">
        <v>100</v>
      </c>
      <c r="O167" s="76">
        <f t="shared" si="27"/>
        <v>100</v>
      </c>
      <c r="P167" s="76" t="str">
        <f t="shared" si="28"/>
        <v>Nula</v>
      </c>
      <c r="Q167" s="16"/>
      <c r="R167" s="76" t="str">
        <f t="shared" si="29"/>
        <v/>
      </c>
      <c r="S167" s="16"/>
      <c r="T167" s="16"/>
      <c r="U167" s="16"/>
      <c r="V167" s="16"/>
      <c r="W167" s="16"/>
      <c r="X167" s="16"/>
    </row>
    <row r="168" spans="1:24" x14ac:dyDescent="0.2">
      <c r="A168" s="120"/>
      <c r="B168" s="120"/>
      <c r="D168" s="92" t="s">
        <v>217</v>
      </c>
      <c r="E168" s="28" t="s">
        <v>61</v>
      </c>
      <c r="F168" s="92" t="s">
        <v>219</v>
      </c>
      <c r="G168" s="6">
        <v>16101</v>
      </c>
      <c r="H168" s="20">
        <v>15.55</v>
      </c>
      <c r="I168" s="76">
        <f t="shared" si="23"/>
        <v>51.596373669688617</v>
      </c>
      <c r="J168" s="76">
        <f t="shared" si="24"/>
        <v>0.57999999999999996</v>
      </c>
      <c r="K168" s="21">
        <v>14.314629324702407</v>
      </c>
      <c r="L168" s="76">
        <f t="shared" si="25"/>
        <v>55.272885135716415</v>
      </c>
      <c r="M168" s="76">
        <f t="shared" si="26"/>
        <v>0.61</v>
      </c>
      <c r="N168" s="46" t="s">
        <v>279</v>
      </c>
      <c r="O168" s="76" t="str">
        <f t="shared" si="27"/>
        <v/>
      </c>
      <c r="P168" s="76" t="str">
        <f t="shared" si="28"/>
        <v/>
      </c>
      <c r="Q168" s="16"/>
      <c r="R168" s="76" t="str">
        <f t="shared" si="29"/>
        <v/>
      </c>
      <c r="S168" s="16"/>
      <c r="T168" s="16"/>
      <c r="U168" s="16"/>
      <c r="V168" s="16"/>
      <c r="W168" s="16"/>
      <c r="X168" s="16"/>
    </row>
    <row r="169" spans="1:24" x14ac:dyDescent="0.2">
      <c r="A169" s="120"/>
      <c r="B169" s="120"/>
      <c r="D169" s="92" t="s">
        <v>217</v>
      </c>
      <c r="E169" s="28" t="s">
        <v>61</v>
      </c>
      <c r="F169" s="93" t="s">
        <v>223</v>
      </c>
      <c r="G169" s="6">
        <v>16301</v>
      </c>
      <c r="H169" s="20">
        <v>24.6</v>
      </c>
      <c r="I169" s="76">
        <f t="shared" si="23"/>
        <v>87.268427276310618</v>
      </c>
      <c r="J169" s="76">
        <f t="shared" si="24"/>
        <v>0.88</v>
      </c>
      <c r="K169" s="21">
        <v>21.380804370349438</v>
      </c>
      <c r="L169" s="76">
        <f t="shared" si="25"/>
        <v>85.500403058098541</v>
      </c>
      <c r="M169" s="76">
        <f t="shared" si="26"/>
        <v>0.86</v>
      </c>
      <c r="N169" s="46" t="s">
        <v>279</v>
      </c>
      <c r="O169" s="76" t="str">
        <f t="shared" si="27"/>
        <v/>
      </c>
      <c r="P169" s="76" t="str">
        <f t="shared" si="28"/>
        <v/>
      </c>
      <c r="Q169" s="16"/>
      <c r="R169" s="76" t="str">
        <f t="shared" si="29"/>
        <v/>
      </c>
      <c r="S169" s="16"/>
      <c r="T169" s="16"/>
      <c r="U169" s="16"/>
      <c r="V169" s="16"/>
      <c r="W169" s="16"/>
      <c r="X169" s="16"/>
    </row>
    <row r="170" spans="1:24" x14ac:dyDescent="0.2">
      <c r="A170" s="47"/>
    </row>
    <row r="171" spans="1:24" x14ac:dyDescent="0.2">
      <c r="A171" s="47"/>
      <c r="O171" s="9"/>
      <c r="P171" s="9"/>
    </row>
    <row r="172" spans="1:24" x14ac:dyDescent="0.2">
      <c r="A172" s="47"/>
      <c r="O172" s="9"/>
      <c r="P172" s="9"/>
    </row>
    <row r="173" spans="1:24" x14ac:dyDescent="0.2">
      <c r="A173" s="8"/>
      <c r="O173" s="9"/>
      <c r="P173" s="9"/>
    </row>
    <row r="174" spans="1:24" x14ac:dyDescent="0.2">
      <c r="A174" s="8"/>
      <c r="O174" s="9"/>
      <c r="P174" s="9"/>
    </row>
    <row r="175" spans="1:24" x14ac:dyDescent="0.2">
      <c r="A175" s="8"/>
    </row>
    <row r="176" spans="1:24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</sheetData>
  <mergeCells count="30">
    <mergeCell ref="B1:F1"/>
    <mergeCell ref="Q2:R2"/>
    <mergeCell ref="Q1:R1"/>
    <mergeCell ref="S1:U1"/>
    <mergeCell ref="Q5:R5"/>
    <mergeCell ref="N5:P5"/>
    <mergeCell ref="Q4:R4"/>
    <mergeCell ref="Q3:R3"/>
    <mergeCell ref="H5:J5"/>
    <mergeCell ref="K2:M2"/>
    <mergeCell ref="K3:M3"/>
    <mergeCell ref="K4:M4"/>
    <mergeCell ref="K5:M5"/>
    <mergeCell ref="H1:M1"/>
    <mergeCell ref="N1:P1"/>
    <mergeCell ref="N2:P2"/>
    <mergeCell ref="N3:P3"/>
    <mergeCell ref="N4:P4"/>
    <mergeCell ref="H2:J2"/>
    <mergeCell ref="H3:J3"/>
    <mergeCell ref="H4:J4"/>
    <mergeCell ref="S2:U2"/>
    <mergeCell ref="S3:U3"/>
    <mergeCell ref="S4:U4"/>
    <mergeCell ref="S5:U5"/>
    <mergeCell ref="V1:X1"/>
    <mergeCell ref="V2:X2"/>
    <mergeCell ref="V3:X3"/>
    <mergeCell ref="V4:X4"/>
    <mergeCell ref="V5:X5"/>
  </mergeCells>
  <conditionalFormatting sqref="R125:R133 R135:R169">
    <cfRule type="containsText" dxfId="53" priority="75" operator="containsText" text="Alta">
      <formula>NOT(ISERROR(SEARCH("Alta",R125)))</formula>
    </cfRule>
    <cfRule type="containsText" dxfId="52" priority="76" operator="containsText" text="Media">
      <formula>NOT(ISERROR(SEARCH("Media",R125)))</formula>
    </cfRule>
    <cfRule type="containsText" dxfId="51" priority="77" operator="containsText" text="Baja">
      <formula>NOT(ISERROR(SEARCH("Baja",R125)))</formula>
    </cfRule>
    <cfRule type="containsText" dxfId="50" priority="78" operator="containsText" text="Nula">
      <formula>NOT(ISERROR(SEARCH("Nula",R125)))</formula>
    </cfRule>
  </conditionalFormatting>
  <conditionalFormatting sqref="W125">
    <cfRule type="containsText" dxfId="49" priority="55" operator="containsText" text="Alta">
      <formula>NOT(ISERROR(SEARCH("Alta",W125)))</formula>
    </cfRule>
    <cfRule type="containsText" dxfId="48" priority="56" operator="containsText" text="Media">
      <formula>NOT(ISERROR(SEARCH("Media",W125)))</formula>
    </cfRule>
    <cfRule type="containsText" dxfId="47" priority="57" operator="containsText" text="Baja">
      <formula>NOT(ISERROR(SEARCH("Baja",W125)))</formula>
    </cfRule>
    <cfRule type="containsText" dxfId="46" priority="58" operator="containsText" text="Nula">
      <formula>NOT(ISERROR(SEARCH("Nula",W125)))</formula>
    </cfRule>
  </conditionalFormatting>
  <conditionalFormatting sqref="T125:U125">
    <cfRule type="containsText" dxfId="45" priority="51" operator="containsText" text="Alta">
      <formula>NOT(ISERROR(SEARCH("Alta",T125)))</formula>
    </cfRule>
    <cfRule type="containsText" dxfId="44" priority="52" operator="containsText" text="Media">
      <formula>NOT(ISERROR(SEARCH("Media",T125)))</formula>
    </cfRule>
    <cfRule type="containsText" dxfId="43" priority="53" operator="containsText" text="Baja">
      <formula>NOT(ISERROR(SEARCH("Baja",T125)))</formula>
    </cfRule>
    <cfRule type="containsText" dxfId="42" priority="54" operator="containsText" text="Nula">
      <formula>NOT(ISERROR(SEARCH("Nula",T125)))</formula>
    </cfRule>
  </conditionalFormatting>
  <conditionalFormatting sqref="O135:P169 O126:P133">
    <cfRule type="containsText" dxfId="41" priority="23" operator="containsText" text="Alta">
      <formula>NOT(ISERROR(SEARCH("Alta",O126)))</formula>
    </cfRule>
    <cfRule type="containsText" dxfId="40" priority="24" operator="containsText" text="Media">
      <formula>NOT(ISERROR(SEARCH("Media",O126)))</formula>
    </cfRule>
    <cfRule type="containsText" dxfId="39" priority="25" operator="containsText" text="Baja">
      <formula>NOT(ISERROR(SEARCH("Baja",O126)))</formula>
    </cfRule>
    <cfRule type="containsText" dxfId="38" priority="26" operator="containsText" text="Nula">
      <formula>NOT(ISERROR(SEARCH("Nula",O126)))</formula>
    </cfRule>
  </conditionalFormatting>
  <conditionalFormatting sqref="J135:J169 J126:J131">
    <cfRule type="cellIs" dxfId="37" priority="35" operator="between">
      <formula>0.75</formula>
      <formula>1</formula>
    </cfRule>
    <cfRule type="cellIs" dxfId="36" priority="36" operator="between">
      <formula>0.5</formula>
      <formula>0.75</formula>
    </cfRule>
    <cfRule type="cellIs" dxfId="35" priority="37" operator="between">
      <formula>0.25</formula>
      <formula>0.5</formula>
    </cfRule>
    <cfRule type="cellIs" dxfId="34" priority="38" operator="between">
      <formula>0</formula>
      <formula>0.25</formula>
    </cfRule>
  </conditionalFormatting>
  <conditionalFormatting sqref="I135:I169 I126:I133">
    <cfRule type="containsText" dxfId="33" priority="39" operator="containsText" text="Alta">
      <formula>NOT(ISERROR(SEARCH("Alta",I126)))</formula>
    </cfRule>
    <cfRule type="containsText" dxfId="32" priority="40" operator="containsText" text="Media">
      <formula>NOT(ISERROR(SEARCH("Media",I126)))</formula>
    </cfRule>
    <cfRule type="containsText" dxfId="31" priority="41" operator="containsText" text="Baja">
      <formula>NOT(ISERROR(SEARCH("Baja",I126)))</formula>
    </cfRule>
    <cfRule type="containsText" dxfId="30" priority="42" operator="containsText" text="Nula">
      <formula>NOT(ISERROR(SEARCH("Nula",I126)))</formula>
    </cfRule>
  </conditionalFormatting>
  <conditionalFormatting sqref="M135:M169 M126:M131">
    <cfRule type="cellIs" dxfId="29" priority="27" operator="between">
      <formula>0.75</formula>
      <formula>1</formula>
    </cfRule>
    <cfRule type="cellIs" dxfId="28" priority="28" operator="between">
      <formula>0.5</formula>
      <formula>0.75</formula>
    </cfRule>
    <cfRule type="cellIs" dxfId="27" priority="29" operator="between">
      <formula>0.25</formula>
      <formula>0.5</formula>
    </cfRule>
    <cfRule type="cellIs" dxfId="26" priority="30" operator="between">
      <formula>0</formula>
      <formula>0.25</formula>
    </cfRule>
  </conditionalFormatting>
  <conditionalFormatting sqref="L135:L169 L126:L133">
    <cfRule type="containsText" dxfId="25" priority="31" operator="containsText" text="Alta">
      <formula>NOT(ISERROR(SEARCH("Alta",L126)))</formula>
    </cfRule>
    <cfRule type="containsText" dxfId="24" priority="32" operator="containsText" text="Media">
      <formula>NOT(ISERROR(SEARCH("Media",L126)))</formula>
    </cfRule>
    <cfRule type="containsText" dxfId="23" priority="33" operator="containsText" text="Baja">
      <formula>NOT(ISERROR(SEARCH("Baja",L126)))</formula>
    </cfRule>
    <cfRule type="containsText" dxfId="22" priority="34" operator="containsText" text="Nula">
      <formula>NOT(ISERROR(SEARCH("Nula",L126)))</formula>
    </cfRule>
  </conditionalFormatting>
  <conditionalFormatting sqref="U126:U131 U8:U124">
    <cfRule type="cellIs" dxfId="21" priority="19" operator="between">
      <formula>0.75</formula>
      <formula>1</formula>
    </cfRule>
    <cfRule type="cellIs" dxfId="20" priority="20" operator="between">
      <formula>0.5</formula>
      <formula>0.75</formula>
    </cfRule>
    <cfRule type="cellIs" dxfId="19" priority="21" operator="between">
      <formula>0.25</formula>
      <formula>0.5</formula>
    </cfRule>
    <cfRule type="cellIs" dxfId="18" priority="22" operator="between">
      <formula>0</formula>
      <formula>0.25</formula>
    </cfRule>
  </conditionalFormatting>
  <conditionalFormatting sqref="T126:T133 T8:T124">
    <cfRule type="containsText" dxfId="17" priority="15" operator="containsText" text="Alta">
      <formula>NOT(ISERROR(SEARCH("Alta",T8)))</formula>
    </cfRule>
    <cfRule type="containsText" dxfId="16" priority="16" operator="containsText" text="Media">
      <formula>NOT(ISERROR(SEARCH("Media",T8)))</formula>
    </cfRule>
    <cfRule type="containsText" dxfId="15" priority="17" operator="containsText" text="Baja">
      <formula>NOT(ISERROR(SEARCH("Baja",T8)))</formula>
    </cfRule>
    <cfRule type="containsText" dxfId="14" priority="18" operator="containsText" text="Nula">
      <formula>NOT(ISERROR(SEARCH("Nula",T8)))</formula>
    </cfRule>
  </conditionalFormatting>
  <conditionalFormatting sqref="X125">
    <cfRule type="containsText" dxfId="13" priority="11" operator="containsText" text="Alta">
      <formula>NOT(ISERROR(SEARCH("Alta",X125)))</formula>
    </cfRule>
    <cfRule type="containsText" dxfId="12" priority="12" operator="containsText" text="Media">
      <formula>NOT(ISERROR(SEARCH("Media",X125)))</formula>
    </cfRule>
    <cfRule type="containsText" dxfId="11" priority="13" operator="containsText" text="Baja">
      <formula>NOT(ISERROR(SEARCH("Baja",X125)))</formula>
    </cfRule>
    <cfRule type="containsText" dxfId="10" priority="14" operator="containsText" text="Nula">
      <formula>NOT(ISERROR(SEARCH("Nula",X125)))</formula>
    </cfRule>
  </conditionalFormatting>
  <conditionalFormatting sqref="X126:X131 X8:X124">
    <cfRule type="cellIs" dxfId="9" priority="7" operator="between">
      <formula>0.75</formula>
      <formula>1</formula>
    </cfRule>
    <cfRule type="cellIs" dxfId="8" priority="8" operator="between">
      <formula>0.5</formula>
      <formula>0.75</formula>
    </cfRule>
    <cfRule type="cellIs" dxfId="7" priority="9" operator="between">
      <formula>0.25</formula>
      <formula>0.5</formula>
    </cfRule>
    <cfRule type="cellIs" dxfId="6" priority="10" operator="between">
      <formula>0</formula>
      <formula>0.25</formula>
    </cfRule>
  </conditionalFormatting>
  <conditionalFormatting sqref="W126:W133 W8:W124">
    <cfRule type="containsText" dxfId="5" priority="3" operator="containsText" text="Alta">
      <formula>NOT(ISERROR(SEARCH("Alta",W8)))</formula>
    </cfRule>
    <cfRule type="containsText" dxfId="4" priority="4" operator="containsText" text="Media">
      <formula>NOT(ISERROR(SEARCH("Media",W8)))</formula>
    </cfRule>
    <cfRule type="containsText" dxfId="3" priority="5" operator="containsText" text="Baja">
      <formula>NOT(ISERROR(SEARCH("Baja",W8)))</formula>
    </cfRule>
    <cfRule type="containsText" dxfId="2" priority="6" operator="containsText" text="Nula">
      <formula>NOT(ISERROR(SEARCH("Nula",W8)))</formula>
    </cfRule>
  </conditionalFormatting>
  <conditionalFormatting sqref="R8:R124">
    <cfRule type="containsText" dxfId="1" priority="1" operator="containsText" text="SI">
      <formula>NOT(ISERROR(SEARCH("SI",R8)))</formula>
    </cfRule>
    <cfRule type="containsText" dxfId="0" priority="2" operator="containsText" text="NO">
      <formula>NOT(ISERROR(SEARCH("NO",R8)))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COMPROMISO 1</vt:lpstr>
      <vt:lpstr>COMPROMISO 2</vt:lpstr>
      <vt:lpstr>COMPROMISO 3</vt:lpstr>
      <vt:lpstr>COMPROMISO 4</vt:lpstr>
      <vt:lpstr>COMPROMISO 5</vt:lpstr>
      <vt:lpstr>COMPROMISO 6</vt:lpstr>
      <vt:lpstr>COMPROMISO 7</vt:lpstr>
      <vt:lpstr>COMPROMISO 8</vt:lpstr>
    </vt:vector>
  </TitlesOfParts>
  <Manager/>
  <Company>Hewlett-Packard Company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Observaciones al autor</dc:creator>
  <cp:keywords/>
  <dc:description/>
  <cp:lastModifiedBy>Victoria Herrera Fuentes</cp:lastModifiedBy>
  <cp:revision/>
  <dcterms:created xsi:type="dcterms:W3CDTF">2018-03-16T20:48:59Z</dcterms:created>
  <dcterms:modified xsi:type="dcterms:W3CDTF">2020-09-22T13:27:47Z</dcterms:modified>
  <cp:category/>
  <cp:contentStatus/>
</cp:coreProperties>
</file>