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\Desktop\"/>
    </mc:Choice>
  </mc:AlternateContent>
  <xr:revisionPtr revIDLastSave="0" documentId="13_ncr:1000001_{DF5EDEE0-F416-734B-A213-9D33D4916266}" xr6:coauthVersionLast="47" xr6:coauthVersionMax="47" xr10:uidLastSave="{00000000-0000-0000-0000-000000000000}"/>
  <bookViews>
    <workbookView xWindow="28680" yWindow="-120" windowWidth="29040" windowHeight="15840" xr2:uid="{9FEFBA04-6883-432C-9B2F-715F5FAA0333}"/>
  </bookViews>
  <sheets>
    <sheet name="LANDED COST - BY CUBIC" sheetId="1" r:id="rId1"/>
    <sheet name="LANDED COST - BY WEIGH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2" l="1"/>
  <c r="K30" i="2"/>
  <c r="I30" i="2"/>
  <c r="E30" i="2"/>
  <c r="D30" i="2"/>
  <c r="C30" i="2"/>
  <c r="B30" i="2"/>
  <c r="G30" i="2"/>
  <c r="A30" i="2"/>
  <c r="O30" i="2"/>
  <c r="Q29" i="2"/>
  <c r="K29" i="2"/>
  <c r="I29" i="2"/>
  <c r="E29" i="2"/>
  <c r="D29" i="2"/>
  <c r="C29" i="2"/>
  <c r="B29" i="2"/>
  <c r="G29" i="2"/>
  <c r="A29" i="2"/>
  <c r="O29" i="2"/>
  <c r="Q28" i="2"/>
  <c r="K28" i="2"/>
  <c r="I28" i="2"/>
  <c r="E28" i="2"/>
  <c r="D28" i="2"/>
  <c r="C28" i="2"/>
  <c r="B28" i="2"/>
  <c r="G28" i="2"/>
  <c r="A28" i="2"/>
  <c r="O28" i="2"/>
  <c r="Q27" i="2"/>
  <c r="K27" i="2"/>
  <c r="I27" i="2"/>
  <c r="E27" i="2"/>
  <c r="D27" i="2"/>
  <c r="C27" i="2"/>
  <c r="B27" i="2"/>
  <c r="G27" i="2"/>
  <c r="A27" i="2"/>
  <c r="O27" i="2"/>
  <c r="Q26" i="2"/>
  <c r="K26" i="2"/>
  <c r="I26" i="2"/>
  <c r="E26" i="2"/>
  <c r="D26" i="2"/>
  <c r="C26" i="2"/>
  <c r="B26" i="2"/>
  <c r="G26" i="2"/>
  <c r="A26" i="2"/>
  <c r="O26" i="2"/>
  <c r="I19" i="2"/>
  <c r="G19" i="2"/>
  <c r="I18" i="2"/>
  <c r="G18" i="2"/>
  <c r="I17" i="2"/>
  <c r="G17" i="2"/>
  <c r="I16" i="2"/>
  <c r="G16" i="2"/>
  <c r="I15" i="2"/>
  <c r="G15" i="2"/>
  <c r="G10" i="2"/>
  <c r="F10" i="2"/>
  <c r="G8" i="2"/>
  <c r="G6" i="2"/>
  <c r="Q27" i="1"/>
  <c r="Q28" i="1"/>
  <c r="Q29" i="1"/>
  <c r="Q30" i="1"/>
  <c r="Q26" i="1"/>
  <c r="G21" i="2"/>
  <c r="F30" i="2"/>
  <c r="I21" i="2"/>
  <c r="H30" i="2"/>
  <c r="I16" i="1"/>
  <c r="I17" i="1"/>
  <c r="I18" i="1"/>
  <c r="I19" i="1"/>
  <c r="G16" i="1"/>
  <c r="G17" i="1"/>
  <c r="G18" i="1"/>
  <c r="G19" i="1"/>
  <c r="G10" i="1"/>
  <c r="G8" i="1"/>
  <c r="G6" i="1"/>
  <c r="K27" i="1"/>
  <c r="K28" i="1"/>
  <c r="K29" i="1"/>
  <c r="K30" i="1"/>
  <c r="I27" i="1"/>
  <c r="I28" i="1"/>
  <c r="I29" i="1"/>
  <c r="D27" i="1"/>
  <c r="D28" i="1"/>
  <c r="D29" i="1"/>
  <c r="D30" i="1"/>
  <c r="E27" i="1"/>
  <c r="E28" i="1"/>
  <c r="E29" i="1"/>
  <c r="E30" i="1"/>
  <c r="C27" i="1"/>
  <c r="C28" i="1"/>
  <c r="C29" i="1"/>
  <c r="C30" i="1"/>
  <c r="B27" i="1"/>
  <c r="G27" i="1"/>
  <c r="B28" i="1"/>
  <c r="G28" i="1"/>
  <c r="B29" i="1"/>
  <c r="G29" i="1"/>
  <c r="B30" i="1"/>
  <c r="G30" i="1"/>
  <c r="A29" i="1"/>
  <c r="O29" i="1"/>
  <c r="A28" i="1"/>
  <c r="O28" i="1"/>
  <c r="A27" i="1"/>
  <c r="O27" i="1"/>
  <c r="E26" i="1"/>
  <c r="C26" i="1"/>
  <c r="K26" i="1"/>
  <c r="I30" i="1"/>
  <c r="I26" i="1"/>
  <c r="D26" i="1"/>
  <c r="A30" i="1"/>
  <c r="O30" i="1"/>
  <c r="F10" i="1"/>
  <c r="G15" i="1"/>
  <c r="I15" i="1"/>
  <c r="B26" i="1"/>
  <c r="G26" i="1"/>
  <c r="A26" i="1"/>
  <c r="O26" i="1"/>
  <c r="F26" i="2"/>
  <c r="H26" i="2"/>
  <c r="F29" i="2"/>
  <c r="H29" i="2"/>
  <c r="F28" i="2"/>
  <c r="H28" i="2"/>
  <c r="J28" i="2"/>
  <c r="M28" i="2"/>
  <c r="F27" i="2"/>
  <c r="H27" i="2"/>
  <c r="L27" i="2"/>
  <c r="L28" i="2"/>
  <c r="L30" i="2"/>
  <c r="J30" i="2"/>
  <c r="M30" i="2"/>
  <c r="P30" i="2"/>
  <c r="V30" i="2"/>
  <c r="L26" i="2"/>
  <c r="P26" i="2"/>
  <c r="V26" i="2"/>
  <c r="J26" i="2"/>
  <c r="M26" i="2"/>
  <c r="L29" i="2"/>
  <c r="P29" i="2"/>
  <c r="V29" i="2"/>
  <c r="J29" i="2"/>
  <c r="M29" i="2"/>
  <c r="I21" i="1"/>
  <c r="G21" i="1"/>
  <c r="P28" i="2"/>
  <c r="V28" i="2"/>
  <c r="P27" i="2"/>
  <c r="V27" i="2"/>
  <c r="J27" i="2"/>
  <c r="M27" i="2"/>
  <c r="M32" i="2"/>
  <c r="L32" i="2"/>
  <c r="Y26" i="2"/>
  <c r="X26" i="2"/>
  <c r="W26" i="2"/>
  <c r="Y28" i="2"/>
  <c r="W28" i="2"/>
  <c r="X28" i="2"/>
  <c r="Y29" i="2"/>
  <c r="X29" i="2"/>
  <c r="W29" i="2"/>
  <c r="Y30" i="2"/>
  <c r="X30" i="2"/>
  <c r="W30" i="2"/>
  <c r="Y27" i="2"/>
  <c r="X27" i="2"/>
  <c r="W27" i="2"/>
  <c r="F27" i="1"/>
  <c r="H27" i="1"/>
  <c r="P27" i="1"/>
  <c r="V27" i="1"/>
  <c r="W27" i="1"/>
  <c r="F28" i="1"/>
  <c r="H28" i="1"/>
  <c r="P28" i="1"/>
  <c r="V28" i="1"/>
  <c r="W28" i="1"/>
  <c r="F29" i="1"/>
  <c r="H29" i="1"/>
  <c r="P29" i="1"/>
  <c r="V29" i="1"/>
  <c r="W29" i="1"/>
  <c r="F30" i="1"/>
  <c r="H30" i="1"/>
  <c r="P30" i="1"/>
  <c r="V30" i="1"/>
  <c r="W30" i="1"/>
  <c r="F26" i="1"/>
  <c r="H26" i="1"/>
  <c r="P26" i="1"/>
  <c r="V26" i="1"/>
  <c r="W26" i="1"/>
  <c r="W32" i="2"/>
  <c r="Y32" i="2"/>
  <c r="W32" i="1"/>
  <c r="Y30" i="1"/>
  <c r="X30" i="1"/>
  <c r="Y29" i="1"/>
  <c r="X29" i="1"/>
  <c r="X26" i="1"/>
  <c r="Y26" i="1"/>
  <c r="Y28" i="1"/>
  <c r="X28" i="1"/>
  <c r="Y27" i="1"/>
  <c r="X27" i="1"/>
  <c r="L30" i="1"/>
  <c r="J30" i="1"/>
  <c r="M30" i="1"/>
  <c r="L29" i="1"/>
  <c r="J29" i="1"/>
  <c r="M29" i="1"/>
  <c r="L28" i="1"/>
  <c r="J28" i="1"/>
  <c r="M28" i="1"/>
  <c r="L27" i="1"/>
  <c r="J27" i="1"/>
  <c r="M27" i="1"/>
  <c r="L26" i="1"/>
  <c r="J26" i="1"/>
  <c r="Y32" i="1"/>
  <c r="L32" i="1"/>
  <c r="M26" i="1"/>
  <c r="M32" i="1"/>
</calcChain>
</file>

<file path=xl/sharedStrings.xml><?xml version="1.0" encoding="utf-8"?>
<sst xmlns="http://schemas.openxmlformats.org/spreadsheetml/2006/main" count="159" uniqueCount="60">
  <si>
    <t>BUY CURRENCY</t>
  </si>
  <si>
    <t>LOCAL CURRENCY</t>
  </si>
  <si>
    <t>EXCHANGE RATE</t>
  </si>
  <si>
    <t>DUTY RATE (%)</t>
  </si>
  <si>
    <t>UNIT</t>
  </si>
  <si>
    <t>CUBIC (M3)</t>
  </si>
  <si>
    <t>TOTALS</t>
  </si>
  <si>
    <t>LANDED COST DETAILS</t>
  </si>
  <si>
    <t>BUY PRICE</t>
  </si>
  <si>
    <t>TAX</t>
  </si>
  <si>
    <t>QTY</t>
  </si>
  <si>
    <t>CODE / DESC.</t>
  </si>
  <si>
    <t>USD</t>
  </si>
  <si>
    <t>AUD</t>
  </si>
  <si>
    <t>%</t>
  </si>
  <si>
    <t>EACH</t>
  </si>
  <si>
    <t>WEIGHT (KG)</t>
  </si>
  <si>
    <t>WEIGHT TTL</t>
  </si>
  <si>
    <t>DUTY AMOUNT</t>
  </si>
  <si>
    <t xml:space="preserve">IMPORT TAX </t>
  </si>
  <si>
    <t>LANDED TTL</t>
  </si>
  <si>
    <t>TAX TTL</t>
  </si>
  <si>
    <t>PRODUCT 1</t>
  </si>
  <si>
    <t>PRODUCT 2</t>
  </si>
  <si>
    <t>PRODUCT 3</t>
  </si>
  <si>
    <t>PRODUCT 4</t>
  </si>
  <si>
    <t>PRODUCT 5</t>
  </si>
  <si>
    <t>SEAFREIGHT</t>
  </si>
  <si>
    <t>Supplier's sell currency</t>
  </si>
  <si>
    <t>Your Local Currency</t>
  </si>
  <si>
    <t>TOTAL IMPORT COSTS</t>
  </si>
  <si>
    <t>TOTAL EXTRA COSTS</t>
  </si>
  <si>
    <t>Check this link</t>
  </si>
  <si>
    <t>INCOTERM</t>
  </si>
  <si>
    <t>FOB</t>
  </si>
  <si>
    <t>"EXTRA COSTS"</t>
  </si>
  <si>
    <t>Must be your Local Currency</t>
  </si>
  <si>
    <t>CUBIC TTL</t>
  </si>
  <si>
    <t>M3</t>
  </si>
  <si>
    <t>KGS</t>
  </si>
  <si>
    <t>(This is a breakdown of your Landed Cost.  Landed Cost is highlighted in green.)</t>
  </si>
  <si>
    <t>Enter the fields that are in green, and the Landed Cost will be calculated in the bottom table.</t>
  </si>
  <si>
    <t>This Calculator is to be used as a guide only - it is your responsibility to check the accuracy of your Landed Cost.</t>
  </si>
  <si>
    <r>
      <t xml:space="preserve">"Extra Costs" is the total of all seafreight + local import charges, customs clearance, trucking etc </t>
    </r>
    <r>
      <rPr>
        <b/>
        <sz val="9"/>
        <color rgb="FFFF0000"/>
        <rFont val="Arial"/>
        <family val="2"/>
        <scheme val="minor"/>
      </rPr>
      <t>(not including import duty and taxes)</t>
    </r>
  </si>
  <si>
    <t>MARGIN</t>
  </si>
  <si>
    <t>LANDED COST (EX)</t>
  </si>
  <si>
    <t>PROFIT TTL</t>
  </si>
  <si>
    <t>PROFIT / UNIT</t>
  </si>
  <si>
    <t>SELL / UNIT (EX TAX)</t>
  </si>
  <si>
    <t>SELL / UNIT TTL (EX TAX)</t>
  </si>
  <si>
    <t>ADD MARGIN TO YOUR LANDED COST</t>
  </si>
  <si>
    <r>
      <t xml:space="preserve">Use this page to enter a Margin to your cost price.  </t>
    </r>
    <r>
      <rPr>
        <b/>
        <sz val="12"/>
        <color rgb="FF00B050"/>
        <rFont val="Arial"/>
        <family val="2"/>
        <scheme val="minor"/>
      </rPr>
      <t>Enter the Margin in the Green field below:</t>
    </r>
  </si>
  <si>
    <t>HOW TO USE THE LANDED COST CALCULATOR:</t>
  </si>
  <si>
    <t>LANDED COST CALCULATED BY WEIGHT</t>
  </si>
  <si>
    <t>LANDED COST CALCULATED BY CUBIC SIZE</t>
  </si>
  <si>
    <t>Check this link for HS Code Classification (US Only)</t>
  </si>
  <si>
    <r>
      <t xml:space="preserve">Calculating the Landed Cost of products is quite difficult.  This calculator is to be used as a guide only – it is your responsibility to check the accuracy of your Landed Cost.
</t>
    </r>
    <r>
      <rPr>
        <b/>
        <sz val="18"/>
        <color theme="1"/>
        <rFont val="Arial"/>
        <family val="2"/>
        <scheme val="minor"/>
      </rPr>
      <t>What to do:</t>
    </r>
    <r>
      <rPr>
        <sz val="11"/>
        <color theme="1"/>
        <rFont val="Arial"/>
        <family val="2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>Note – Are your products larger or heavier?</t>
    </r>
    <r>
      <rPr>
        <sz val="11"/>
        <color theme="1"/>
        <rFont val="Arial"/>
        <family val="2"/>
        <scheme val="minor"/>
      </rPr>
      <t xml:space="preserve">
If 1m3 of product is </t>
    </r>
    <r>
      <rPr>
        <b/>
        <sz val="11"/>
        <color theme="1"/>
        <rFont val="Arial"/>
        <family val="2"/>
        <scheme val="minor"/>
      </rPr>
      <t>less than 1000kg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rgb="FFFF0000"/>
        <rFont val="Arial"/>
        <family val="2"/>
        <scheme val="minor"/>
      </rPr>
      <t>use this first tab</t>
    </r>
    <r>
      <rPr>
        <sz val="11"/>
        <color theme="1"/>
        <rFont val="Arial"/>
        <family val="2"/>
        <scheme val="minor"/>
      </rPr>
      <t xml:space="preserve"> (this will split up additional costs over the </t>
    </r>
    <r>
      <rPr>
        <b/>
        <sz val="11"/>
        <color theme="1"/>
        <rFont val="Arial"/>
        <family val="2"/>
        <scheme val="minor"/>
      </rPr>
      <t>size of your products</t>
    </r>
    <r>
      <rPr>
        <sz val="11"/>
        <color theme="1"/>
        <rFont val="Arial"/>
        <family val="2"/>
        <scheme val="minor"/>
      </rPr>
      <t xml:space="preserve">).
If 1m3 of product is </t>
    </r>
    <r>
      <rPr>
        <b/>
        <sz val="11"/>
        <color theme="1"/>
        <rFont val="Arial"/>
        <family val="2"/>
        <scheme val="minor"/>
      </rPr>
      <t>more than 1000kg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rgb="FF00B0F0"/>
        <rFont val="Arial"/>
        <family val="2"/>
        <scheme val="minor"/>
      </rPr>
      <t>use the second tab</t>
    </r>
    <r>
      <rPr>
        <sz val="11"/>
        <color theme="1"/>
        <rFont val="Arial"/>
        <family val="2"/>
        <scheme val="minor"/>
      </rPr>
      <t xml:space="preserve"> (this will split up additional costs over the </t>
    </r>
    <r>
      <rPr>
        <b/>
        <sz val="11"/>
        <color theme="1"/>
        <rFont val="Arial"/>
        <family val="2"/>
        <scheme val="minor"/>
      </rPr>
      <t>weight of your product</t>
    </r>
    <r>
      <rPr>
        <sz val="11"/>
        <color theme="1"/>
        <rFont val="Arial"/>
        <family val="2"/>
        <scheme val="minor"/>
      </rPr>
      <t xml:space="preserve">s).
</t>
    </r>
    <r>
      <rPr>
        <b/>
        <sz val="11"/>
        <color rgb="FF00B050"/>
        <rFont val="Arial"/>
        <family val="2"/>
        <scheme val="minor"/>
      </rPr>
      <t>Enter the fields marked in green.</t>
    </r>
    <r>
      <rPr>
        <sz val="11"/>
        <color theme="1"/>
        <rFont val="Arial"/>
        <family val="2"/>
        <scheme val="minor"/>
      </rPr>
      <t xml:space="preserve">
Enter the </t>
    </r>
    <r>
      <rPr>
        <b/>
        <sz val="11"/>
        <color theme="1"/>
        <rFont val="Arial"/>
        <family val="2"/>
        <scheme val="minor"/>
      </rPr>
      <t>Incoterm.</t>
    </r>
    <r>
      <rPr>
        <sz val="11"/>
        <color theme="1"/>
        <rFont val="Arial"/>
        <family val="2"/>
        <scheme val="minor"/>
      </rPr>
      <t xml:space="preserve">  Refer the link.
Enter </t>
    </r>
    <r>
      <rPr>
        <b/>
        <sz val="11"/>
        <color theme="1"/>
        <rFont val="Arial"/>
        <family val="2"/>
        <scheme val="minor"/>
      </rPr>
      <t>Buy Currency</t>
    </r>
    <r>
      <rPr>
        <sz val="11"/>
        <color theme="1"/>
        <rFont val="Arial"/>
        <family val="2"/>
        <scheme val="minor"/>
      </rPr>
      <t xml:space="preserve"> (supplier’s currency), your </t>
    </r>
    <r>
      <rPr>
        <b/>
        <sz val="11"/>
        <color theme="1"/>
        <rFont val="Arial"/>
        <family val="2"/>
        <scheme val="minor"/>
      </rPr>
      <t>Local Currency</t>
    </r>
    <r>
      <rPr>
        <sz val="11"/>
        <color theme="1"/>
        <rFont val="Arial"/>
        <family val="2"/>
        <scheme val="minor"/>
      </rPr>
      <t xml:space="preserve"> and the </t>
    </r>
    <r>
      <rPr>
        <b/>
        <sz val="11"/>
        <color theme="1"/>
        <rFont val="Arial"/>
        <family val="2"/>
        <scheme val="minor"/>
      </rPr>
      <t>Exchange Rate</t>
    </r>
    <r>
      <rPr>
        <sz val="11"/>
        <color theme="1"/>
        <rFont val="Arial"/>
        <family val="2"/>
        <scheme val="minor"/>
      </rPr>
      <t xml:space="preserve"> that you secured when you made your International payment.  Refer the link.
Convert your </t>
    </r>
    <r>
      <rPr>
        <b/>
        <sz val="11"/>
        <color theme="1"/>
        <rFont val="Arial"/>
        <family val="2"/>
        <scheme val="minor"/>
      </rPr>
      <t>Seafreight Costs</t>
    </r>
    <r>
      <rPr>
        <sz val="11"/>
        <color theme="1"/>
        <rFont val="Arial"/>
        <family val="2"/>
        <scheme val="minor"/>
      </rPr>
      <t xml:space="preserve"> and </t>
    </r>
    <r>
      <rPr>
        <b/>
        <sz val="11"/>
        <color theme="1"/>
        <rFont val="Arial"/>
        <family val="2"/>
        <scheme val="minor"/>
      </rPr>
      <t>Total Import Costs</t>
    </r>
    <r>
      <rPr>
        <sz val="11"/>
        <color theme="1"/>
        <rFont val="Arial"/>
        <family val="2"/>
        <scheme val="minor"/>
      </rPr>
      <t xml:space="preserve"> (these include local port handling charges, customs clearance fees, documentation, marine insurance, trucking etc) to </t>
    </r>
    <r>
      <rPr>
        <b/>
        <sz val="11"/>
        <color theme="1"/>
        <rFont val="Arial"/>
        <family val="2"/>
        <scheme val="minor"/>
      </rPr>
      <t>your Local Currency</t>
    </r>
    <r>
      <rPr>
        <sz val="11"/>
        <color theme="1"/>
        <rFont val="Arial"/>
        <family val="2"/>
        <scheme val="minor"/>
      </rPr>
      <t xml:space="preserve">.  Enter them in the green fields.
Find your product’s HS Code and confirm the import </t>
    </r>
    <r>
      <rPr>
        <b/>
        <sz val="11"/>
        <color theme="1"/>
        <rFont val="Arial"/>
        <family val="2"/>
        <scheme val="minor"/>
      </rPr>
      <t>Duty Rate</t>
    </r>
    <r>
      <rPr>
        <sz val="11"/>
        <color theme="1"/>
        <rFont val="Arial"/>
        <family val="2"/>
        <scheme val="minor"/>
      </rPr>
      <t xml:space="preserve"> (percentage per product) that applies to each product.  Refer this link.
Confirm and enter the </t>
    </r>
    <r>
      <rPr>
        <b/>
        <sz val="11"/>
        <color theme="1"/>
        <rFont val="Arial"/>
        <family val="2"/>
        <scheme val="minor"/>
      </rPr>
      <t>Import Tax</t>
    </r>
    <r>
      <rPr>
        <sz val="11"/>
        <color theme="1"/>
        <rFont val="Arial"/>
        <family val="2"/>
        <scheme val="minor"/>
      </rPr>
      <t xml:space="preserve"> (applies to all products) in the country of import.
Enter the products details into each row.  </t>
    </r>
    <r>
      <rPr>
        <b/>
        <sz val="11"/>
        <color theme="1"/>
        <rFont val="Arial"/>
        <family val="2"/>
        <scheme val="minor"/>
      </rPr>
      <t>You must delete each row that is not required</t>
    </r>
    <r>
      <rPr>
        <sz val="11"/>
        <color theme="1"/>
        <rFont val="Arial"/>
        <family val="2"/>
        <scheme val="minor"/>
      </rPr>
      <t xml:space="preserve">.  If you want to add more product lines, insert a new row.  You will have to make sure you </t>
    </r>
    <r>
      <rPr>
        <b/>
        <sz val="11"/>
        <color theme="1"/>
        <rFont val="Arial"/>
        <family val="2"/>
        <scheme val="minor"/>
      </rPr>
      <t>drag the cell calculations into the new rows</t>
    </r>
    <r>
      <rPr>
        <sz val="11"/>
        <color theme="1"/>
        <rFont val="Arial"/>
        <family val="2"/>
        <scheme val="minor"/>
      </rPr>
      <t xml:space="preserve">.
The Landed Cost per product will display in the bottom table in green.
Note – if you want to add a markup or margin to your Landed Cost, use the </t>
    </r>
    <r>
      <rPr>
        <b/>
        <sz val="11"/>
        <color theme="1"/>
        <rFont val="Arial"/>
        <family val="2"/>
        <scheme val="minor"/>
      </rPr>
      <t>page on the right ----&gt;</t>
    </r>
    <r>
      <rPr>
        <sz val="11"/>
        <color theme="1"/>
        <rFont val="Arial"/>
        <family val="2"/>
        <scheme val="minor"/>
      </rPr>
      <t xml:space="preserve">
</t>
    </r>
  </si>
  <si>
    <r>
      <rPr>
        <b/>
        <sz val="18"/>
        <color theme="1"/>
        <rFont val="Arial"/>
        <family val="2"/>
        <scheme val="minor"/>
      </rPr>
      <t>What to do:</t>
    </r>
    <r>
      <rPr>
        <sz val="11"/>
        <color theme="1"/>
        <rFont val="Arial"/>
        <family val="2"/>
        <scheme val="minor"/>
      </rPr>
      <t xml:space="preserve">
</t>
    </r>
    <r>
      <rPr>
        <b/>
        <sz val="11"/>
        <color rgb="FF00B050"/>
        <rFont val="Arial"/>
        <family val="2"/>
        <scheme val="minor"/>
      </rPr>
      <t>Enter the fields marked in green.</t>
    </r>
    <r>
      <rPr>
        <sz val="11"/>
        <color theme="1"/>
        <rFont val="Arial"/>
        <family val="2"/>
        <scheme val="minor"/>
      </rPr>
      <t xml:space="preserve">
Enter the </t>
    </r>
    <r>
      <rPr>
        <b/>
        <sz val="11"/>
        <color theme="1"/>
        <rFont val="Arial"/>
        <family val="2"/>
        <scheme val="minor"/>
      </rPr>
      <t>Incoterm.</t>
    </r>
    <r>
      <rPr>
        <sz val="11"/>
        <color theme="1"/>
        <rFont val="Arial"/>
        <family val="2"/>
        <scheme val="minor"/>
      </rPr>
      <t xml:space="preserve">  Refer the link.
Enter </t>
    </r>
    <r>
      <rPr>
        <b/>
        <sz val="11"/>
        <color theme="1"/>
        <rFont val="Arial"/>
        <family val="2"/>
        <scheme val="minor"/>
      </rPr>
      <t>Buy Currency</t>
    </r>
    <r>
      <rPr>
        <sz val="11"/>
        <color theme="1"/>
        <rFont val="Arial"/>
        <family val="2"/>
        <scheme val="minor"/>
      </rPr>
      <t xml:space="preserve"> (supplier’s currency), your </t>
    </r>
    <r>
      <rPr>
        <b/>
        <sz val="11"/>
        <color theme="1"/>
        <rFont val="Arial"/>
        <family val="2"/>
        <scheme val="minor"/>
      </rPr>
      <t>Local Currency</t>
    </r>
    <r>
      <rPr>
        <sz val="11"/>
        <color theme="1"/>
        <rFont val="Arial"/>
        <family val="2"/>
        <scheme val="minor"/>
      </rPr>
      <t xml:space="preserve"> and the </t>
    </r>
    <r>
      <rPr>
        <b/>
        <sz val="11"/>
        <color theme="1"/>
        <rFont val="Arial"/>
        <family val="2"/>
        <scheme val="minor"/>
      </rPr>
      <t>Exchange Rate</t>
    </r>
    <r>
      <rPr>
        <sz val="11"/>
        <color theme="1"/>
        <rFont val="Arial"/>
        <family val="2"/>
        <scheme val="minor"/>
      </rPr>
      <t xml:space="preserve"> that you secured when you made your International payment.  Refer the link.
Convert your </t>
    </r>
    <r>
      <rPr>
        <b/>
        <sz val="11"/>
        <color theme="1"/>
        <rFont val="Arial"/>
        <family val="2"/>
        <scheme val="minor"/>
      </rPr>
      <t>Seafreight Costs</t>
    </r>
    <r>
      <rPr>
        <sz val="11"/>
        <color theme="1"/>
        <rFont val="Arial"/>
        <family val="2"/>
        <scheme val="minor"/>
      </rPr>
      <t xml:space="preserve"> and </t>
    </r>
    <r>
      <rPr>
        <b/>
        <sz val="11"/>
        <color theme="1"/>
        <rFont val="Arial"/>
        <family val="2"/>
        <scheme val="minor"/>
      </rPr>
      <t>Total Import Costs</t>
    </r>
    <r>
      <rPr>
        <sz val="11"/>
        <color theme="1"/>
        <rFont val="Arial"/>
        <family val="2"/>
        <scheme val="minor"/>
      </rPr>
      <t xml:space="preserve"> (these include local port handling charges, customs clearance fees, documentation, marine insurance, trucking etc) to </t>
    </r>
    <r>
      <rPr>
        <b/>
        <sz val="11"/>
        <color theme="1"/>
        <rFont val="Arial"/>
        <family val="2"/>
        <scheme val="minor"/>
      </rPr>
      <t>your Local Currency</t>
    </r>
    <r>
      <rPr>
        <sz val="11"/>
        <color theme="1"/>
        <rFont val="Arial"/>
        <family val="2"/>
        <scheme val="minor"/>
      </rPr>
      <t xml:space="preserve">.  Enter them in the green fields.
Find your product’s HS Code and confirm the import </t>
    </r>
    <r>
      <rPr>
        <b/>
        <sz val="11"/>
        <color theme="1"/>
        <rFont val="Arial"/>
        <family val="2"/>
        <scheme val="minor"/>
      </rPr>
      <t>Duty Rate</t>
    </r>
    <r>
      <rPr>
        <sz val="11"/>
        <color theme="1"/>
        <rFont val="Arial"/>
        <family val="2"/>
        <scheme val="minor"/>
      </rPr>
      <t xml:space="preserve"> (percentage per product) that applies to each product.  Refer this link.
Confirm and enter the </t>
    </r>
    <r>
      <rPr>
        <b/>
        <sz val="11"/>
        <color theme="1"/>
        <rFont val="Arial"/>
        <family val="2"/>
        <scheme val="minor"/>
      </rPr>
      <t>Import Tax</t>
    </r>
    <r>
      <rPr>
        <sz val="11"/>
        <color theme="1"/>
        <rFont val="Arial"/>
        <family val="2"/>
        <scheme val="minor"/>
      </rPr>
      <t xml:space="preserve"> (applies to all products) in the country of import.
Enter the products details into each row.  </t>
    </r>
    <r>
      <rPr>
        <b/>
        <sz val="11"/>
        <color theme="1"/>
        <rFont val="Arial"/>
        <family val="2"/>
        <scheme val="minor"/>
      </rPr>
      <t>You must delete each row that is not required</t>
    </r>
    <r>
      <rPr>
        <sz val="11"/>
        <color theme="1"/>
        <rFont val="Arial"/>
        <family val="2"/>
        <scheme val="minor"/>
      </rPr>
      <t xml:space="preserve">.  If you want to add more product lines, insert a new row.  You will have to make sure you </t>
    </r>
    <r>
      <rPr>
        <b/>
        <sz val="11"/>
        <color theme="1"/>
        <rFont val="Arial"/>
        <family val="2"/>
        <scheme val="minor"/>
      </rPr>
      <t>drag the cell calculations into the new rows</t>
    </r>
    <r>
      <rPr>
        <sz val="11"/>
        <color theme="1"/>
        <rFont val="Arial"/>
        <family val="2"/>
        <scheme val="minor"/>
      </rPr>
      <t xml:space="preserve">.
The Landed Cost per product will display in the bottom table in green.
Note – if you want to add a markup or margin to your Landed Cost, use the </t>
    </r>
    <r>
      <rPr>
        <b/>
        <sz val="11"/>
        <color theme="1"/>
        <rFont val="Arial"/>
        <family val="2"/>
        <scheme val="minor"/>
      </rPr>
      <t>page on the right ----&gt;</t>
    </r>
    <r>
      <rPr>
        <sz val="11"/>
        <color theme="1"/>
        <rFont val="Arial"/>
        <family val="2"/>
        <scheme val="minor"/>
      </rPr>
      <t xml:space="preserve">
</t>
    </r>
  </si>
  <si>
    <t>ENTER PRODUCT DETAILS (Delete the lines that are not needed.)</t>
  </si>
  <si>
    <t>LANDED COST(EX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</si>
</sst>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rgb="FF00B05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9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9"/>
      <color theme="10"/>
      <name val="Arial"/>
      <family val="2"/>
      <scheme val="minor"/>
    </font>
    <font>
      <sz val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4"/>
      <color rgb="FF00B050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2"/>
      <color rgb="FF00B0F0"/>
      <name val="Arial"/>
      <family val="2"/>
      <scheme val="minor"/>
    </font>
    <font>
      <sz val="11"/>
      <color rgb="FF00B0F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00B0F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/>
      <bottom style="thin">
        <color auto="1"/>
      </bottom>
      <diagonal/>
    </border>
    <border>
      <left style="thick">
        <color rgb="FF00B0F0"/>
      </left>
      <right style="thick">
        <color rgb="FF00B0F0"/>
      </right>
      <top style="thin">
        <color auto="1"/>
      </top>
      <bottom style="thin">
        <color auto="1"/>
      </bottom>
      <diagonal/>
    </border>
    <border>
      <left style="thick">
        <color rgb="FF00B0F0"/>
      </left>
      <right style="thick">
        <color rgb="FF00B0F0"/>
      </right>
      <top style="thin">
        <color auto="1"/>
      </top>
      <bottom style="thick">
        <color rgb="FF00B0F0"/>
      </bottom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1" xfId="0" applyFont="1" applyFill="1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164" fontId="0" fillId="0" borderId="6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6" xfId="0" applyNumberFormat="1" applyBorder="1" applyAlignment="1">
      <alignment vertical="center"/>
    </xf>
    <xf numFmtId="0" fontId="0" fillId="0" borderId="0" xfId="0" applyAlignment="1"/>
    <xf numFmtId="164" fontId="0" fillId="0" borderId="7" xfId="0" applyNumberFormat="1" applyBorder="1" applyAlignment="1">
      <alignment horizontal="right" vertical="center"/>
    </xf>
    <xf numFmtId="164" fontId="0" fillId="3" borderId="8" xfId="0" applyNumberFormat="1" applyFill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3" borderId="3" xfId="0" applyNumberForma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14" xfId="0" applyBorder="1"/>
    <xf numFmtId="0" fontId="4" fillId="0" borderId="0" xfId="0" applyFont="1" applyBorder="1"/>
    <xf numFmtId="0" fontId="0" fillId="0" borderId="15" xfId="0" applyBorder="1" applyAlignment="1">
      <alignment horizontal="right"/>
    </xf>
    <xf numFmtId="0" fontId="2" fillId="0" borderId="0" xfId="0" applyFont="1" applyBorder="1"/>
    <xf numFmtId="164" fontId="2" fillId="0" borderId="19" xfId="0" applyNumberFormat="1" applyFont="1" applyBorder="1" applyAlignment="1">
      <alignment horizontal="right"/>
    </xf>
    <xf numFmtId="0" fontId="2" fillId="0" borderId="20" xfId="0" applyFont="1" applyBorder="1"/>
    <xf numFmtId="0" fontId="8" fillId="0" borderId="0" xfId="1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2" xfId="0" applyBorder="1"/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164" fontId="0" fillId="0" borderId="23" xfId="0" applyNumberFormat="1" applyBorder="1" applyAlignment="1">
      <alignment horizontal="right" vertical="center"/>
    </xf>
    <xf numFmtId="164" fontId="0" fillId="0" borderId="24" xfId="0" applyNumberFormat="1" applyBorder="1" applyAlignment="1">
      <alignment horizontal="right" vertical="center"/>
    </xf>
    <xf numFmtId="0" fontId="2" fillId="0" borderId="20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/>
    <xf numFmtId="164" fontId="2" fillId="0" borderId="0" xfId="0" applyNumberFormat="1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0" fontId="5" fillId="0" borderId="0" xfId="0" applyFont="1" applyAlignment="1">
      <alignment horizontal="left" vertical="center"/>
    </xf>
    <xf numFmtId="0" fontId="4" fillId="2" borderId="2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7" fillId="0" borderId="0" xfId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0" fillId="0" borderId="26" xfId="0" applyBorder="1" applyAlignment="1">
      <alignment horizontal="left"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8" fillId="0" borderId="21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4" fillId="2" borderId="16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3" fillId="0" borderId="11" xfId="0" quotePrefix="1" applyFont="1" applyBorder="1" applyAlignment="1">
      <alignment horizontal="center"/>
    </xf>
    <xf numFmtId="0" fontId="3" fillId="0" borderId="12" xfId="0" quotePrefix="1" applyFont="1" applyBorder="1" applyAlignment="1">
      <alignment horizontal="center"/>
    </xf>
    <xf numFmtId="0" fontId="3" fillId="0" borderId="13" xfId="0" quotePrefix="1" applyFont="1" applyBorder="1" applyAlignment="1">
      <alignment horizontal="center"/>
    </xf>
    <xf numFmtId="0" fontId="9" fillId="0" borderId="14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0" borderId="15" xfId="0" applyFont="1" applyFill="1" applyBorder="1" applyAlignment="1">
      <alignment horizontal="center" vertical="top"/>
    </xf>
    <xf numFmtId="0" fontId="6" fillId="0" borderId="14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7" fillId="0" borderId="38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7" fillId="0" borderId="40" xfId="0" applyFont="1" applyBorder="1" applyAlignment="1">
      <alignment horizont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393148</xdr:colOff>
      <xdr:row>6</xdr:row>
      <xdr:rowOff>12743</xdr:rowOff>
    </xdr:from>
    <xdr:to>
      <xdr:col>12</xdr:col>
      <xdr:colOff>40525</xdr:colOff>
      <xdr:row>9</xdr:row>
      <xdr:rowOff>8032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30B0E0-E10A-4377-B24F-9C2402205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4207" y="1222978"/>
          <a:ext cx="1698053" cy="550728"/>
        </a:xfrm>
        <a:prstGeom prst="rect">
          <a:avLst/>
        </a:prstGeom>
      </xdr:spPr>
    </xdr:pic>
    <xdr:clientData/>
  </xdr:twoCellAnchor>
  <xdr:twoCellAnchor editAs="oneCell">
    <xdr:from>
      <xdr:col>10</xdr:col>
      <xdr:colOff>169772</xdr:colOff>
      <xdr:row>34</xdr:row>
      <xdr:rowOff>14380</xdr:rowOff>
    </xdr:from>
    <xdr:to>
      <xdr:col>12</xdr:col>
      <xdr:colOff>198915</xdr:colOff>
      <xdr:row>36</xdr:row>
      <xdr:rowOff>1681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DE146A-6DC7-4911-BC97-0A2D5873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8360" y="6513792"/>
          <a:ext cx="1458640" cy="435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ts.usitc.gov/" TargetMode="External" /><Relationship Id="rId2" Type="http://schemas.openxmlformats.org/officeDocument/2006/relationships/hyperlink" Target="https://incodocs.com/blog/incoterms-2020-explained-the-complete-guide/" TargetMode="External" /><Relationship Id="rId1" Type="http://schemas.openxmlformats.org/officeDocument/2006/relationships/hyperlink" Target="http://www.ecb.europa.eu/stats/policy_and_exchange_rates/euro_reference_exchange_rates/html/index.en.html" TargetMode="External" /><Relationship Id="rId4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ts.usitc.gov/" TargetMode="External" /><Relationship Id="rId2" Type="http://schemas.openxmlformats.org/officeDocument/2006/relationships/hyperlink" Target="https://incodocs.com/blog/incoterms-2020-explained-the-complete-guide/" TargetMode="External" /><Relationship Id="rId1" Type="http://schemas.openxmlformats.org/officeDocument/2006/relationships/hyperlink" Target="http://www.ecb.europa.eu/stats/policy_and_exchange_rates/euro_reference_exchange_rates/html/index.en.html" TargetMode="External" /><Relationship Id="rId5" Type="http://schemas.openxmlformats.org/officeDocument/2006/relationships/drawing" Target="../drawings/drawing1.xml" /><Relationship Id="rId4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0F9-B10E-4804-B9AE-B836C25F62E5}">
  <dimension ref="A1:Y75"/>
  <sheetViews>
    <sheetView tabSelected="1" view="pageLayout" zoomScale="85" zoomScaleNormal="100" zoomScalePageLayoutView="85" workbookViewId="0">
      <selection activeCell="E15" sqref="E15"/>
    </sheetView>
  </sheetViews>
  <sheetFormatPr defaultRowHeight="11.25" customHeight="1" x14ac:dyDescent="0.15"/>
  <cols>
    <col min="1" max="1" width="17.28515625" customWidth="1"/>
    <col min="2" max="2" width="12.9921875" customWidth="1"/>
    <col min="3" max="3" width="6.984375" customWidth="1"/>
    <col min="4" max="4" width="12.74609375" customWidth="1"/>
    <col min="5" max="5" width="7.59765625" customWidth="1"/>
    <col min="6" max="6" width="14.7109375" customWidth="1"/>
    <col min="7" max="7" width="10.6640625" customWidth="1"/>
    <col min="8" max="8" width="12.37890625" customWidth="1"/>
    <col min="9" max="9" width="7.59765625" customWidth="1"/>
    <col min="10" max="10" width="8.82421875" customWidth="1"/>
    <col min="11" max="11" width="7.84375" customWidth="1"/>
    <col min="12" max="12" width="12.01171875" bestFit="1" customWidth="1"/>
    <col min="13" max="13" width="10.78515625" bestFit="1" customWidth="1"/>
    <col min="14" max="14" width="1.71484375" customWidth="1"/>
    <col min="15" max="15" width="22.921875" customWidth="1"/>
    <col min="16" max="16" width="13.73046875" customWidth="1"/>
    <col min="19" max="19" width="12.50390625" customWidth="1"/>
    <col min="22" max="23" width="12.87109375" style="61" customWidth="1"/>
    <col min="24" max="24" width="14.953125" style="61" customWidth="1"/>
    <col min="25" max="25" width="13.73046875" style="61" customWidth="1"/>
  </cols>
  <sheetData>
    <row r="1" spans="1:25" ht="15.75" thickTop="1" thickBot="1" x14ac:dyDescent="0.2">
      <c r="A1" s="85" t="s">
        <v>54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82"/>
    </row>
    <row r="2" spans="1:25" ht="15" thickTop="1" x14ac:dyDescent="0.15">
      <c r="A2" s="4" t="s">
        <v>41</v>
      </c>
    </row>
    <row r="3" spans="1:25" ht="11.25" customHeight="1" thickBot="1" x14ac:dyDescent="0.2"/>
    <row r="4" spans="1:25" ht="19.5" thickTop="1" thickBot="1" x14ac:dyDescent="0.25">
      <c r="A4" s="13" t="s">
        <v>33</v>
      </c>
      <c r="B4" s="43" t="s">
        <v>34</v>
      </c>
      <c r="D4" s="105" t="s">
        <v>35</v>
      </c>
      <c r="E4" s="106"/>
      <c r="F4" s="107"/>
      <c r="G4" s="111" t="s">
        <v>43</v>
      </c>
      <c r="H4" s="112"/>
      <c r="I4" s="112"/>
      <c r="J4" s="112"/>
      <c r="K4" s="112"/>
    </row>
    <row r="5" spans="1:25" ht="15" thickBot="1" x14ac:dyDescent="0.2">
      <c r="A5" s="80" t="s">
        <v>32</v>
      </c>
      <c r="B5" s="3"/>
      <c r="D5" s="108" t="s">
        <v>36</v>
      </c>
      <c r="E5" s="109"/>
      <c r="F5" s="110"/>
      <c r="G5" s="111"/>
      <c r="H5" s="112"/>
      <c r="I5" s="112"/>
      <c r="J5" s="112"/>
      <c r="K5" s="112"/>
      <c r="P5" s="97" t="s">
        <v>50</v>
      </c>
      <c r="Q5" s="97"/>
      <c r="R5" s="97"/>
      <c r="S5" s="97"/>
      <c r="T5" s="97"/>
      <c r="U5" s="97"/>
      <c r="V5" s="97"/>
      <c r="W5" s="97"/>
      <c r="X5" s="97"/>
    </row>
    <row r="6" spans="1:25" ht="15.95" customHeight="1" thickBot="1" x14ac:dyDescent="0.2">
      <c r="A6" s="13" t="s">
        <v>0</v>
      </c>
      <c r="B6" s="44" t="s">
        <v>12</v>
      </c>
      <c r="D6" s="101" t="s">
        <v>27</v>
      </c>
      <c r="E6" s="102"/>
      <c r="F6" s="33">
        <v>800</v>
      </c>
      <c r="G6" t="str">
        <f>$B$8</f>
        <v>AUD</v>
      </c>
    </row>
    <row r="7" spans="1:25" ht="15" thickBot="1" x14ac:dyDescent="0.2">
      <c r="A7" s="81" t="s">
        <v>28</v>
      </c>
      <c r="B7" s="3"/>
      <c r="D7" s="35"/>
      <c r="E7" s="36"/>
      <c r="F7" s="37"/>
      <c r="P7" s="97" t="s">
        <v>51</v>
      </c>
      <c r="Q7" s="97"/>
      <c r="R7" s="97"/>
      <c r="S7" s="97"/>
      <c r="T7" s="97"/>
      <c r="U7" s="97"/>
      <c r="V7" s="97"/>
      <c r="W7" s="97"/>
      <c r="X7" s="97"/>
    </row>
    <row r="8" spans="1:25" ht="15" thickBot="1" x14ac:dyDescent="0.2">
      <c r="A8" s="13" t="s">
        <v>1</v>
      </c>
      <c r="B8" s="44" t="s">
        <v>13</v>
      </c>
      <c r="D8" s="101" t="s">
        <v>30</v>
      </c>
      <c r="E8" s="102"/>
      <c r="F8" s="33">
        <v>2200</v>
      </c>
      <c r="G8" t="str">
        <f>$B$8</f>
        <v>AUD</v>
      </c>
      <c r="H8" s="45" t="s">
        <v>19</v>
      </c>
      <c r="I8" s="44">
        <v>10</v>
      </c>
      <c r="J8" s="1" t="s">
        <v>14</v>
      </c>
    </row>
    <row r="9" spans="1:25" ht="11.25" customHeight="1" thickBot="1" x14ac:dyDescent="0.2">
      <c r="A9" s="81" t="s">
        <v>29</v>
      </c>
      <c r="B9" s="3"/>
      <c r="D9" s="35"/>
      <c r="E9" s="38"/>
      <c r="F9" s="37"/>
    </row>
    <row r="10" spans="1:25" ht="15.75" thickTop="1" thickBot="1" x14ac:dyDescent="0.2">
      <c r="A10" s="13" t="s">
        <v>2</v>
      </c>
      <c r="B10" s="44">
        <v>0.75</v>
      </c>
      <c r="D10" s="103" t="s">
        <v>31</v>
      </c>
      <c r="E10" s="104"/>
      <c r="F10" s="39">
        <f>SUM(F6:F9)</f>
        <v>3000</v>
      </c>
      <c r="G10" t="str">
        <f>$B$8</f>
        <v>AUD</v>
      </c>
    </row>
    <row r="11" spans="1:25" ht="11.25" customHeight="1" x14ac:dyDescent="0.15">
      <c r="A11" s="41" t="s">
        <v>32</v>
      </c>
      <c r="D11" s="23"/>
    </row>
    <row r="13" spans="1:25" ht="21" thickBot="1" x14ac:dyDescent="0.3">
      <c r="A13" s="5" t="s">
        <v>58</v>
      </c>
      <c r="C13" s="46"/>
    </row>
    <row r="14" spans="1:25" s="6" customFormat="1" ht="30" thickTop="1" thickBot="1" x14ac:dyDescent="0.2">
      <c r="A14" s="16" t="s">
        <v>11</v>
      </c>
      <c r="B14" s="17" t="s">
        <v>3</v>
      </c>
      <c r="C14" s="17" t="s">
        <v>4</v>
      </c>
      <c r="D14" s="17" t="s">
        <v>8</v>
      </c>
      <c r="E14" s="17" t="s">
        <v>10</v>
      </c>
      <c r="F14" s="17" t="s">
        <v>16</v>
      </c>
      <c r="G14" s="51" t="s">
        <v>17</v>
      </c>
      <c r="H14" s="79" t="s">
        <v>5</v>
      </c>
      <c r="I14" s="71" t="s">
        <v>37</v>
      </c>
      <c r="J14" s="99" t="s">
        <v>55</v>
      </c>
      <c r="K14" s="100"/>
      <c r="L14" s="100"/>
      <c r="V14" s="62"/>
      <c r="W14" s="62"/>
      <c r="X14" s="62"/>
      <c r="Y14" s="62"/>
    </row>
    <row r="15" spans="1:25" s="10" customFormat="1" ht="11.25" customHeight="1" x14ac:dyDescent="0.15">
      <c r="A15" s="14" t="s">
        <v>22</v>
      </c>
      <c r="B15" s="15">
        <v>17</v>
      </c>
      <c r="C15" s="15" t="s">
        <v>15</v>
      </c>
      <c r="D15" s="26">
        <v>122.5</v>
      </c>
      <c r="E15" s="15">
        <v>100</v>
      </c>
      <c r="F15" s="15">
        <v>19</v>
      </c>
      <c r="G15" s="20">
        <f>F15*E15</f>
        <v>1900</v>
      </c>
      <c r="H15" s="75">
        <v>1.4999999999999999E-2</v>
      </c>
      <c r="I15" s="19">
        <f>H15*E15</f>
        <v>1.5</v>
      </c>
      <c r="V15" s="50"/>
      <c r="W15" s="50"/>
      <c r="X15" s="50"/>
      <c r="Y15" s="50"/>
    </row>
    <row r="16" spans="1:25" s="10" customFormat="1" ht="11.25" customHeight="1" x14ac:dyDescent="0.15">
      <c r="A16" s="7" t="s">
        <v>23</v>
      </c>
      <c r="B16" s="9">
        <v>2.5</v>
      </c>
      <c r="C16" s="9" t="s">
        <v>15</v>
      </c>
      <c r="D16" s="8">
        <v>95.3</v>
      </c>
      <c r="E16" s="9">
        <v>150</v>
      </c>
      <c r="F16" s="9">
        <v>25.8</v>
      </c>
      <c r="G16" s="20">
        <f t="shared" ref="G16:G19" si="0">F16*E16</f>
        <v>3870</v>
      </c>
      <c r="H16" s="76">
        <v>0.05</v>
      </c>
      <c r="I16" s="19">
        <f t="shared" ref="I16:I19" si="1">H16*E16</f>
        <v>7.5</v>
      </c>
      <c r="V16" s="50"/>
      <c r="W16" s="50"/>
      <c r="X16" s="50"/>
      <c r="Y16" s="50"/>
    </row>
    <row r="17" spans="1:25" s="10" customFormat="1" ht="11.25" customHeight="1" x14ac:dyDescent="0.15">
      <c r="A17" s="7" t="s">
        <v>24</v>
      </c>
      <c r="B17" s="9">
        <v>5</v>
      </c>
      <c r="C17" s="9" t="s">
        <v>15</v>
      </c>
      <c r="D17" s="8">
        <v>109.55</v>
      </c>
      <c r="E17" s="9">
        <v>200</v>
      </c>
      <c r="F17" s="9">
        <v>14</v>
      </c>
      <c r="G17" s="20">
        <f t="shared" si="0"/>
        <v>2800</v>
      </c>
      <c r="H17" s="75">
        <v>0.02</v>
      </c>
      <c r="I17" s="19">
        <f t="shared" si="1"/>
        <v>4</v>
      </c>
      <c r="V17" s="50"/>
      <c r="W17" s="50"/>
      <c r="X17" s="50"/>
      <c r="Y17" s="50"/>
    </row>
    <row r="18" spans="1:25" s="10" customFormat="1" ht="11.25" customHeight="1" x14ac:dyDescent="0.15">
      <c r="A18" s="7" t="s">
        <v>25</v>
      </c>
      <c r="B18" s="9">
        <v>7.5</v>
      </c>
      <c r="C18" s="9" t="s">
        <v>15</v>
      </c>
      <c r="D18" s="8">
        <v>55.8</v>
      </c>
      <c r="E18" s="9">
        <v>220</v>
      </c>
      <c r="F18" s="9">
        <v>9</v>
      </c>
      <c r="G18" s="20">
        <f t="shared" si="0"/>
        <v>1980</v>
      </c>
      <c r="H18" s="76">
        <v>0.05</v>
      </c>
      <c r="I18" s="19">
        <f t="shared" si="1"/>
        <v>11</v>
      </c>
      <c r="V18" s="50"/>
      <c r="W18" s="50"/>
      <c r="X18" s="50"/>
      <c r="Y18" s="50"/>
    </row>
    <row r="19" spans="1:25" s="10" customFormat="1" ht="11.25" customHeight="1" thickBot="1" x14ac:dyDescent="0.2">
      <c r="A19" s="7" t="s">
        <v>26</v>
      </c>
      <c r="B19" s="9">
        <v>7.5</v>
      </c>
      <c r="C19" s="9" t="s">
        <v>15</v>
      </c>
      <c r="D19" s="8">
        <v>27.9</v>
      </c>
      <c r="E19" s="9">
        <v>80</v>
      </c>
      <c r="F19" s="9">
        <v>13</v>
      </c>
      <c r="G19" s="20">
        <f t="shared" si="0"/>
        <v>1040</v>
      </c>
      <c r="H19" s="77">
        <v>0.03</v>
      </c>
      <c r="I19" s="19">
        <f t="shared" si="1"/>
        <v>2.4</v>
      </c>
      <c r="V19" s="50"/>
      <c r="W19" s="50"/>
      <c r="X19" s="50"/>
      <c r="Y19" s="50"/>
    </row>
    <row r="20" spans="1:25" ht="11.25" customHeight="1" thickTop="1" thickBot="1" x14ac:dyDescent="0.2">
      <c r="D20" s="27"/>
    </row>
    <row r="21" spans="1:25" ht="15" thickBot="1" x14ac:dyDescent="0.2">
      <c r="D21" s="27"/>
      <c r="F21" s="2" t="s">
        <v>6</v>
      </c>
      <c r="G21" s="2">
        <f>SUM(G15:G20)</f>
        <v>11590</v>
      </c>
      <c r="H21" s="40" t="s">
        <v>39</v>
      </c>
      <c r="I21" s="2">
        <f>SUM(I15:I20)</f>
        <v>26.4</v>
      </c>
      <c r="J21" s="1" t="s">
        <v>38</v>
      </c>
    </row>
    <row r="22" spans="1:25" ht="15.95" customHeight="1" thickBot="1" x14ac:dyDescent="0.2"/>
    <row r="23" spans="1:25" ht="16.5" customHeight="1" thickTop="1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68"/>
      <c r="W23" s="68"/>
      <c r="X23" s="68"/>
      <c r="Y23" s="68"/>
    </row>
    <row r="24" spans="1:25" ht="21" thickBot="1" x14ac:dyDescent="0.3">
      <c r="A24" s="5" t="s">
        <v>7</v>
      </c>
      <c r="C24" s="46" t="s">
        <v>40</v>
      </c>
    </row>
    <row r="25" spans="1:25" s="6" customFormat="1" ht="42.75" thickBot="1" x14ac:dyDescent="0.2">
      <c r="A25" s="21" t="s">
        <v>11</v>
      </c>
      <c r="B25" s="18" t="s">
        <v>8</v>
      </c>
      <c r="C25" s="18"/>
      <c r="D25" s="18" t="s">
        <v>8</v>
      </c>
      <c r="E25" s="18"/>
      <c r="F25" s="18" t="s">
        <v>35</v>
      </c>
      <c r="G25" s="18" t="s">
        <v>18</v>
      </c>
      <c r="H25" s="22" t="s">
        <v>45</v>
      </c>
      <c r="I25" s="18" t="s">
        <v>4</v>
      </c>
      <c r="J25" s="18" t="s">
        <v>9</v>
      </c>
      <c r="K25" s="18" t="s">
        <v>10</v>
      </c>
      <c r="L25" s="22" t="s">
        <v>20</v>
      </c>
      <c r="M25" s="51" t="s">
        <v>21</v>
      </c>
      <c r="N25" s="51"/>
      <c r="O25" s="21" t="s">
        <v>11</v>
      </c>
      <c r="P25" s="18" t="s">
        <v>59</v>
      </c>
      <c r="Q25" s="18" t="s">
        <v>4</v>
      </c>
      <c r="R25" s="54"/>
      <c r="S25" s="67" t="s">
        <v>44</v>
      </c>
      <c r="T25" s="56" t="s">
        <v>14</v>
      </c>
      <c r="U25" s="54"/>
      <c r="V25" s="63" t="s">
        <v>48</v>
      </c>
      <c r="W25" s="63" t="s">
        <v>49</v>
      </c>
      <c r="X25" s="63" t="s">
        <v>47</v>
      </c>
      <c r="Y25" s="63" t="s">
        <v>46</v>
      </c>
    </row>
    <row r="26" spans="1:25" s="10" customFormat="1" ht="11.25" customHeight="1" thickBot="1" x14ac:dyDescent="0.2">
      <c r="A26" s="14" t="str">
        <f>A15</f>
        <v>PRODUCT 1</v>
      </c>
      <c r="B26" s="26">
        <f>D15</f>
        <v>122.5</v>
      </c>
      <c r="C26" s="48" t="str">
        <f>$B$6</f>
        <v>USD</v>
      </c>
      <c r="D26" s="26">
        <f>D15/$B$10</f>
        <v>163.33333333333334</v>
      </c>
      <c r="E26" s="48" t="str">
        <f>$B$8</f>
        <v>AUD</v>
      </c>
      <c r="F26" s="24">
        <f>$F$10/$I$21*H15</f>
        <v>1.7045454545454546</v>
      </c>
      <c r="G26" s="28">
        <f>(B15/100)*B26</f>
        <v>20.825000000000003</v>
      </c>
      <c r="H26" s="29">
        <f>D26+F26+G26</f>
        <v>185.8628787878788</v>
      </c>
      <c r="I26" s="19" t="str">
        <f>C15</f>
        <v>EACH</v>
      </c>
      <c r="J26" s="24">
        <f>($I$8/100)*H26</f>
        <v>18.586287878787882</v>
      </c>
      <c r="K26" s="20">
        <f>E15</f>
        <v>100</v>
      </c>
      <c r="L26" s="29">
        <f>H26*K26</f>
        <v>18586.28787878788</v>
      </c>
      <c r="M26" s="52">
        <f>J26*K26</f>
        <v>1858.6287878787882</v>
      </c>
      <c r="N26" s="52"/>
      <c r="O26" s="14" t="str">
        <f>A26</f>
        <v>PRODUCT 1</v>
      </c>
      <c r="P26" s="26">
        <f>H26</f>
        <v>185.8628787878788</v>
      </c>
      <c r="Q26" s="14" t="str">
        <f>C15</f>
        <v>EACH</v>
      </c>
      <c r="R26" s="55"/>
      <c r="S26" s="57">
        <v>10</v>
      </c>
      <c r="T26" s="59" t="s">
        <v>14</v>
      </c>
      <c r="U26" s="55"/>
      <c r="V26" s="26">
        <f>P26/((100-S26)/100)</f>
        <v>206.51430976430976</v>
      </c>
      <c r="W26" s="26">
        <f>V26*K26</f>
        <v>20651.430976430976</v>
      </c>
      <c r="X26" s="26">
        <f>V26-P26</f>
        <v>20.651430976430959</v>
      </c>
      <c r="Y26" s="26">
        <f>(V26-P26)*K26</f>
        <v>2065.1430976430956</v>
      </c>
    </row>
    <row r="27" spans="1:25" s="10" customFormat="1" ht="11.25" customHeight="1" thickTop="1" thickBot="1" x14ac:dyDescent="0.2">
      <c r="A27" s="7" t="str">
        <f>A16</f>
        <v>PRODUCT 2</v>
      </c>
      <c r="B27" s="8">
        <f t="shared" ref="B27:B30" si="2">D16</f>
        <v>95.3</v>
      </c>
      <c r="C27" s="49" t="str">
        <f t="shared" ref="C27:C30" si="3">$B$6</f>
        <v>USD</v>
      </c>
      <c r="D27" s="8">
        <f>D16/$B$10</f>
        <v>127.06666666666666</v>
      </c>
      <c r="E27" s="49" t="str">
        <f t="shared" ref="E27:E30" si="4">$B$8</f>
        <v>AUD</v>
      </c>
      <c r="F27" s="25">
        <f>$F$10/$I$21*H16</f>
        <v>5.6818181818181825</v>
      </c>
      <c r="G27" s="30">
        <f>(B16/100)*B27</f>
        <v>2.3824999999999998</v>
      </c>
      <c r="H27" s="31">
        <f t="shared" ref="H27:H30" si="5">D27+F27+G27</f>
        <v>135.13098484848484</v>
      </c>
      <c r="I27" s="11" t="str">
        <f t="shared" ref="I27:I29" si="6">C16</f>
        <v>EACH</v>
      </c>
      <c r="J27" s="25">
        <f>($I$8/100)*H27</f>
        <v>13.513098484848484</v>
      </c>
      <c r="K27" s="12">
        <f t="shared" ref="K27:K30" si="7">E16</f>
        <v>150</v>
      </c>
      <c r="L27" s="31">
        <f t="shared" ref="L27:L30" si="8">H27*K27</f>
        <v>20269.647727272728</v>
      </c>
      <c r="M27" s="53">
        <f t="shared" ref="M27:M30" si="9">J27*K27</f>
        <v>2026.9647727272727</v>
      </c>
      <c r="N27" s="53"/>
      <c r="O27" s="7" t="str">
        <f t="shared" ref="O27:O30" si="10">A27</f>
        <v>PRODUCT 2</v>
      </c>
      <c r="P27" s="8">
        <f t="shared" ref="P27:P30" si="11">H27</f>
        <v>135.13098484848484</v>
      </c>
      <c r="Q27" s="7" t="str">
        <f t="shared" ref="Q27:Q30" si="12">C16</f>
        <v>EACH</v>
      </c>
      <c r="R27" s="55"/>
      <c r="S27" s="58">
        <v>15</v>
      </c>
      <c r="T27" s="60" t="s">
        <v>14</v>
      </c>
      <c r="U27" s="55"/>
      <c r="V27" s="8">
        <f t="shared" ref="V27:V30" si="13">P27/((100-S27)/100)</f>
        <v>158.97762923351158</v>
      </c>
      <c r="W27" s="26">
        <f t="shared" ref="W27:W30" si="14">V27*K27</f>
        <v>23846.644385026735</v>
      </c>
      <c r="X27" s="8">
        <f t="shared" ref="X27:X30" si="15">V27-P27</f>
        <v>23.846644385026735</v>
      </c>
      <c r="Y27" s="8">
        <f>(V27-P27)*K27</f>
        <v>3576.9966577540104</v>
      </c>
    </row>
    <row r="28" spans="1:25" s="10" customFormat="1" ht="11.25" customHeight="1" thickTop="1" thickBot="1" x14ac:dyDescent="0.2">
      <c r="A28" s="7" t="str">
        <f>A17</f>
        <v>PRODUCT 3</v>
      </c>
      <c r="B28" s="8">
        <f t="shared" si="2"/>
        <v>109.55</v>
      </c>
      <c r="C28" s="49" t="str">
        <f t="shared" si="3"/>
        <v>USD</v>
      </c>
      <c r="D28" s="8">
        <f>D17/$B$10</f>
        <v>146.06666666666666</v>
      </c>
      <c r="E28" s="49" t="str">
        <f t="shared" si="4"/>
        <v>AUD</v>
      </c>
      <c r="F28" s="25">
        <f>$F$10/$I$21*H17</f>
        <v>2.2727272727272729</v>
      </c>
      <c r="G28" s="30">
        <f>(B17/100)*B28</f>
        <v>5.4775</v>
      </c>
      <c r="H28" s="31">
        <f t="shared" si="5"/>
        <v>153.81689393939394</v>
      </c>
      <c r="I28" s="11" t="str">
        <f t="shared" si="6"/>
        <v>EACH</v>
      </c>
      <c r="J28" s="25">
        <f>($I$8/100)*H28</f>
        <v>15.381689393939395</v>
      </c>
      <c r="K28" s="12">
        <f t="shared" si="7"/>
        <v>200</v>
      </c>
      <c r="L28" s="31">
        <f t="shared" si="8"/>
        <v>30763.378787878788</v>
      </c>
      <c r="M28" s="53">
        <f t="shared" si="9"/>
        <v>3076.3378787878787</v>
      </c>
      <c r="N28" s="53"/>
      <c r="O28" s="7" t="str">
        <f t="shared" si="10"/>
        <v>PRODUCT 3</v>
      </c>
      <c r="P28" s="8">
        <f t="shared" si="11"/>
        <v>153.81689393939394</v>
      </c>
      <c r="Q28" s="7" t="str">
        <f t="shared" si="12"/>
        <v>EACH</v>
      </c>
      <c r="R28" s="55"/>
      <c r="S28" s="58">
        <v>20</v>
      </c>
      <c r="T28" s="60" t="s">
        <v>14</v>
      </c>
      <c r="U28" s="55"/>
      <c r="V28" s="8">
        <f t="shared" si="13"/>
        <v>192.27111742424242</v>
      </c>
      <c r="W28" s="26">
        <f t="shared" si="14"/>
        <v>38454.22348484848</v>
      </c>
      <c r="X28" s="8">
        <f t="shared" si="15"/>
        <v>38.454223484848484</v>
      </c>
      <c r="Y28" s="8">
        <f>(V28-P28)*K28</f>
        <v>7690.844696969697</v>
      </c>
    </row>
    <row r="29" spans="1:25" s="10" customFormat="1" ht="11.25" customHeight="1" thickTop="1" thickBot="1" x14ac:dyDescent="0.2">
      <c r="A29" s="7" t="str">
        <f>A18</f>
        <v>PRODUCT 4</v>
      </c>
      <c r="B29" s="8">
        <f t="shared" si="2"/>
        <v>55.8</v>
      </c>
      <c r="C29" s="49" t="str">
        <f t="shared" si="3"/>
        <v>USD</v>
      </c>
      <c r="D29" s="8">
        <f>D18/$B$10</f>
        <v>74.399999999999991</v>
      </c>
      <c r="E29" s="49" t="str">
        <f t="shared" si="4"/>
        <v>AUD</v>
      </c>
      <c r="F29" s="25">
        <f>$F$10/$I$21*H18</f>
        <v>5.6818181818181825</v>
      </c>
      <c r="G29" s="30">
        <f>(B18/100)*B29</f>
        <v>4.1849999999999996</v>
      </c>
      <c r="H29" s="31">
        <f t="shared" si="5"/>
        <v>84.266818181818181</v>
      </c>
      <c r="I29" s="11" t="str">
        <f t="shared" si="6"/>
        <v>EACH</v>
      </c>
      <c r="J29" s="25">
        <f>($I$8/100)*H29</f>
        <v>8.4266818181818177</v>
      </c>
      <c r="K29" s="12">
        <f t="shared" si="7"/>
        <v>220</v>
      </c>
      <c r="L29" s="31">
        <f t="shared" si="8"/>
        <v>18538.7</v>
      </c>
      <c r="M29" s="53">
        <f t="shared" si="9"/>
        <v>1853.87</v>
      </c>
      <c r="N29" s="53"/>
      <c r="O29" s="7" t="str">
        <f t="shared" si="10"/>
        <v>PRODUCT 4</v>
      </c>
      <c r="P29" s="8">
        <f t="shared" si="11"/>
        <v>84.266818181818181</v>
      </c>
      <c r="Q29" s="7" t="str">
        <f t="shared" si="12"/>
        <v>EACH</v>
      </c>
      <c r="R29" s="55"/>
      <c r="S29" s="58">
        <v>10</v>
      </c>
      <c r="T29" s="60" t="s">
        <v>14</v>
      </c>
      <c r="U29" s="55"/>
      <c r="V29" s="8">
        <f t="shared" si="13"/>
        <v>93.629797979797971</v>
      </c>
      <c r="W29" s="26">
        <f t="shared" si="14"/>
        <v>20598.555555555555</v>
      </c>
      <c r="X29" s="8">
        <f t="shared" si="15"/>
        <v>9.36297979797979</v>
      </c>
      <c r="Y29" s="8">
        <f>(V29-P29)*K29</f>
        <v>2059.855555555554</v>
      </c>
    </row>
    <row r="30" spans="1:25" s="10" customFormat="1" ht="11.25" customHeight="1" thickTop="1" thickBot="1" x14ac:dyDescent="0.2">
      <c r="A30" s="7" t="str">
        <f>A19</f>
        <v>PRODUCT 5</v>
      </c>
      <c r="B30" s="8">
        <f t="shared" si="2"/>
        <v>27.9</v>
      </c>
      <c r="C30" s="49" t="str">
        <f t="shared" si="3"/>
        <v>USD</v>
      </c>
      <c r="D30" s="8">
        <f>D19/$B$10</f>
        <v>37.199999999999996</v>
      </c>
      <c r="E30" s="49" t="str">
        <f t="shared" si="4"/>
        <v>AUD</v>
      </c>
      <c r="F30" s="25">
        <f>$F$10/$I$21*H19</f>
        <v>3.4090909090909092</v>
      </c>
      <c r="G30" s="30">
        <f>(B19/100)*B30</f>
        <v>2.0924999999999998</v>
      </c>
      <c r="H30" s="31">
        <f t="shared" si="5"/>
        <v>42.701590909090903</v>
      </c>
      <c r="I30" s="11" t="str">
        <f>C19</f>
        <v>EACH</v>
      </c>
      <c r="J30" s="25">
        <f>($I$8/100)*H30</f>
        <v>4.2701590909090905</v>
      </c>
      <c r="K30" s="12">
        <f t="shared" si="7"/>
        <v>80</v>
      </c>
      <c r="L30" s="31">
        <f t="shared" si="8"/>
        <v>3416.1272727272722</v>
      </c>
      <c r="M30" s="53">
        <f t="shared" si="9"/>
        <v>341.61272727272723</v>
      </c>
      <c r="N30" s="53"/>
      <c r="O30" s="7" t="str">
        <f t="shared" si="10"/>
        <v>PRODUCT 5</v>
      </c>
      <c r="P30" s="8">
        <f t="shared" si="11"/>
        <v>42.701590909090903</v>
      </c>
      <c r="Q30" s="7" t="str">
        <f t="shared" si="12"/>
        <v>EACH</v>
      </c>
      <c r="R30" s="55"/>
      <c r="S30" s="58">
        <v>15</v>
      </c>
      <c r="T30" s="60" t="s">
        <v>14</v>
      </c>
      <c r="U30" s="55"/>
      <c r="V30" s="8">
        <f t="shared" si="13"/>
        <v>50.237165775401067</v>
      </c>
      <c r="W30" s="26">
        <f t="shared" si="14"/>
        <v>4018.9732620320856</v>
      </c>
      <c r="X30" s="8">
        <f t="shared" si="15"/>
        <v>7.5355748663101636</v>
      </c>
      <c r="Y30" s="8">
        <f>(V30-P30)*K30</f>
        <v>602.84598930481309</v>
      </c>
    </row>
    <row r="31" spans="1:25" ht="11.25" customHeight="1" thickTop="1" thickBot="1" x14ac:dyDescent="0.2">
      <c r="B31" s="27"/>
      <c r="D31" s="27"/>
      <c r="F31" s="32"/>
      <c r="G31" s="32"/>
      <c r="H31" s="32"/>
      <c r="J31" s="32"/>
      <c r="L31" s="32"/>
      <c r="M31" s="32"/>
      <c r="N31" s="32"/>
    </row>
    <row r="32" spans="1:25" ht="15" thickBot="1" x14ac:dyDescent="0.2">
      <c r="A32" s="42" t="s">
        <v>42</v>
      </c>
      <c r="B32" s="27"/>
      <c r="D32" s="27"/>
      <c r="F32" s="32"/>
      <c r="G32" s="32"/>
      <c r="H32" s="32"/>
      <c r="I32" s="1"/>
      <c r="J32" s="2" t="s">
        <v>6</v>
      </c>
      <c r="K32" s="40"/>
      <c r="L32" s="34">
        <f>SUM(L26:L31)</f>
        <v>91574.141666666663</v>
      </c>
      <c r="M32" s="34">
        <f>SUM(M26:M31)</f>
        <v>9157.4141666666692</v>
      </c>
      <c r="N32" s="83"/>
      <c r="S32" s="38"/>
      <c r="T32" s="1"/>
      <c r="U32" s="2" t="s">
        <v>6</v>
      </c>
      <c r="V32" s="66"/>
      <c r="W32" s="64">
        <f>SUM(W26:W31)</f>
        <v>107569.82766389384</v>
      </c>
      <c r="X32" s="65"/>
      <c r="Y32" s="64">
        <f>SUM(Y26:Y31)</f>
        <v>15995.68599722717</v>
      </c>
    </row>
    <row r="33" spans="1:14" ht="11.25" customHeight="1" x14ac:dyDescent="0.15">
      <c r="B33" s="27"/>
      <c r="D33" s="27"/>
      <c r="F33" s="32"/>
      <c r="G33" s="32"/>
      <c r="H33" s="32"/>
      <c r="L33" s="32"/>
      <c r="M33" s="32"/>
      <c r="N33" s="32"/>
    </row>
    <row r="34" spans="1:14" ht="11.25" customHeight="1" x14ac:dyDescent="0.15">
      <c r="A34" s="42"/>
      <c r="B34" s="27"/>
      <c r="D34" s="27"/>
      <c r="F34" s="32"/>
      <c r="G34" s="32"/>
      <c r="H34" s="32"/>
      <c r="L34" s="32"/>
      <c r="M34" s="32"/>
      <c r="N34" s="32"/>
    </row>
    <row r="35" spans="1:14" ht="22.5" x14ac:dyDescent="0.15">
      <c r="A35" s="98" t="s">
        <v>52</v>
      </c>
      <c r="B35" s="98"/>
      <c r="C35" s="98"/>
      <c r="D35" s="98"/>
      <c r="E35" s="98"/>
      <c r="F35" s="98"/>
      <c r="G35" s="98"/>
      <c r="H35" s="98"/>
      <c r="I35" s="98"/>
      <c r="J35" s="98"/>
    </row>
    <row r="36" spans="1:14" ht="12" customHeight="1" x14ac:dyDescent="0.1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4" ht="11.25" customHeight="1" thickBot="1" x14ac:dyDescent="0.2"/>
    <row r="38" spans="1:14" ht="11.25" customHeight="1" x14ac:dyDescent="0.15">
      <c r="A38" s="88" t="s">
        <v>56</v>
      </c>
      <c r="B38" s="89"/>
      <c r="C38" s="89"/>
      <c r="D38" s="89"/>
      <c r="E38" s="89"/>
      <c r="F38" s="89"/>
      <c r="G38" s="89"/>
      <c r="H38" s="89"/>
      <c r="I38" s="89"/>
      <c r="J38" s="90"/>
    </row>
    <row r="39" spans="1:14" ht="11.25" customHeight="1" x14ac:dyDescent="0.15">
      <c r="A39" s="91"/>
      <c r="B39" s="92"/>
      <c r="C39" s="92"/>
      <c r="D39" s="92"/>
      <c r="E39" s="92"/>
      <c r="F39" s="92"/>
      <c r="G39" s="92"/>
      <c r="H39" s="92"/>
      <c r="I39" s="92"/>
      <c r="J39" s="93"/>
    </row>
    <row r="40" spans="1:14" ht="11.25" customHeight="1" x14ac:dyDescent="0.15">
      <c r="A40" s="91"/>
      <c r="B40" s="92"/>
      <c r="C40" s="92"/>
      <c r="D40" s="92"/>
      <c r="E40" s="92"/>
      <c r="F40" s="92"/>
      <c r="G40" s="92"/>
      <c r="H40" s="92"/>
      <c r="I40" s="92"/>
      <c r="J40" s="93"/>
    </row>
    <row r="41" spans="1:14" ht="11.25" customHeight="1" x14ac:dyDescent="0.15">
      <c r="A41" s="91"/>
      <c r="B41" s="92"/>
      <c r="C41" s="92"/>
      <c r="D41" s="92"/>
      <c r="E41" s="92"/>
      <c r="F41" s="92"/>
      <c r="G41" s="92"/>
      <c r="H41" s="92"/>
      <c r="I41" s="92"/>
      <c r="J41" s="93"/>
    </row>
    <row r="42" spans="1:14" ht="11.25" customHeight="1" x14ac:dyDescent="0.15">
      <c r="A42" s="91"/>
      <c r="B42" s="92"/>
      <c r="C42" s="92"/>
      <c r="D42" s="92"/>
      <c r="E42" s="92"/>
      <c r="F42" s="92"/>
      <c r="G42" s="92"/>
      <c r="H42" s="92"/>
      <c r="I42" s="92"/>
      <c r="J42" s="93"/>
    </row>
    <row r="43" spans="1:14" ht="11.25" customHeight="1" x14ac:dyDescent="0.15">
      <c r="A43" s="91"/>
      <c r="B43" s="92"/>
      <c r="C43" s="92"/>
      <c r="D43" s="92"/>
      <c r="E43" s="92"/>
      <c r="F43" s="92"/>
      <c r="G43" s="92"/>
      <c r="H43" s="92"/>
      <c r="I43" s="92"/>
      <c r="J43" s="93"/>
    </row>
    <row r="44" spans="1:14" ht="11.25" customHeight="1" x14ac:dyDescent="0.15">
      <c r="A44" s="91"/>
      <c r="B44" s="92"/>
      <c r="C44" s="92"/>
      <c r="D44" s="92"/>
      <c r="E44" s="92"/>
      <c r="F44" s="92"/>
      <c r="G44" s="92"/>
      <c r="H44" s="92"/>
      <c r="I44" s="92"/>
      <c r="J44" s="93"/>
    </row>
    <row r="45" spans="1:14" ht="11.25" customHeight="1" x14ac:dyDescent="0.15">
      <c r="A45" s="91"/>
      <c r="B45" s="92"/>
      <c r="C45" s="92"/>
      <c r="D45" s="92"/>
      <c r="E45" s="92"/>
      <c r="F45" s="92"/>
      <c r="G45" s="92"/>
      <c r="H45" s="92"/>
      <c r="I45" s="92"/>
      <c r="J45" s="93"/>
    </row>
    <row r="46" spans="1:14" ht="11.25" customHeight="1" x14ac:dyDescent="0.15">
      <c r="A46" s="91"/>
      <c r="B46" s="92"/>
      <c r="C46" s="92"/>
      <c r="D46" s="92"/>
      <c r="E46" s="92"/>
      <c r="F46" s="92"/>
      <c r="G46" s="92"/>
      <c r="H46" s="92"/>
      <c r="I46" s="92"/>
      <c r="J46" s="93"/>
    </row>
    <row r="47" spans="1:14" ht="11.25" customHeight="1" x14ac:dyDescent="0.15">
      <c r="A47" s="91"/>
      <c r="B47" s="92"/>
      <c r="C47" s="92"/>
      <c r="D47" s="92"/>
      <c r="E47" s="92"/>
      <c r="F47" s="92"/>
      <c r="G47" s="92"/>
      <c r="H47" s="92"/>
      <c r="I47" s="92"/>
      <c r="J47" s="93"/>
    </row>
    <row r="48" spans="1:14" ht="11.25" customHeight="1" x14ac:dyDescent="0.15">
      <c r="A48" s="91"/>
      <c r="B48" s="92"/>
      <c r="C48" s="92"/>
      <c r="D48" s="92"/>
      <c r="E48" s="92"/>
      <c r="F48" s="92"/>
      <c r="G48" s="92"/>
      <c r="H48" s="92"/>
      <c r="I48" s="92"/>
      <c r="J48" s="93"/>
    </row>
    <row r="49" spans="1:10" ht="11.25" customHeight="1" x14ac:dyDescent="0.15">
      <c r="A49" s="91"/>
      <c r="B49" s="92"/>
      <c r="C49" s="92"/>
      <c r="D49" s="92"/>
      <c r="E49" s="92"/>
      <c r="F49" s="92"/>
      <c r="G49" s="92"/>
      <c r="H49" s="92"/>
      <c r="I49" s="92"/>
      <c r="J49" s="93"/>
    </row>
    <row r="50" spans="1:10" ht="11.25" customHeight="1" x14ac:dyDescent="0.15">
      <c r="A50" s="91"/>
      <c r="B50" s="92"/>
      <c r="C50" s="92"/>
      <c r="D50" s="92"/>
      <c r="E50" s="92"/>
      <c r="F50" s="92"/>
      <c r="G50" s="92"/>
      <c r="H50" s="92"/>
      <c r="I50" s="92"/>
      <c r="J50" s="93"/>
    </row>
    <row r="51" spans="1:10" ht="11.25" customHeight="1" x14ac:dyDescent="0.15">
      <c r="A51" s="91"/>
      <c r="B51" s="92"/>
      <c r="C51" s="92"/>
      <c r="D51" s="92"/>
      <c r="E51" s="92"/>
      <c r="F51" s="92"/>
      <c r="G51" s="92"/>
      <c r="H51" s="92"/>
      <c r="I51" s="92"/>
      <c r="J51" s="93"/>
    </row>
    <row r="52" spans="1:10" ht="11.25" customHeight="1" x14ac:dyDescent="0.15">
      <c r="A52" s="91"/>
      <c r="B52" s="92"/>
      <c r="C52" s="92"/>
      <c r="D52" s="92"/>
      <c r="E52" s="92"/>
      <c r="F52" s="92"/>
      <c r="G52" s="92"/>
      <c r="H52" s="92"/>
      <c r="I52" s="92"/>
      <c r="J52" s="93"/>
    </row>
    <row r="53" spans="1:10" ht="11.25" customHeight="1" x14ac:dyDescent="0.15">
      <c r="A53" s="91"/>
      <c r="B53" s="92"/>
      <c r="C53" s="92"/>
      <c r="D53" s="92"/>
      <c r="E53" s="92"/>
      <c r="F53" s="92"/>
      <c r="G53" s="92"/>
      <c r="H53" s="92"/>
      <c r="I53" s="92"/>
      <c r="J53" s="93"/>
    </row>
    <row r="54" spans="1:10" ht="11.25" customHeight="1" x14ac:dyDescent="0.15">
      <c r="A54" s="91"/>
      <c r="B54" s="92"/>
      <c r="C54" s="92"/>
      <c r="D54" s="92"/>
      <c r="E54" s="92"/>
      <c r="F54" s="92"/>
      <c r="G54" s="92"/>
      <c r="H54" s="92"/>
      <c r="I54" s="92"/>
      <c r="J54" s="93"/>
    </row>
    <row r="55" spans="1:10" ht="11.25" customHeight="1" x14ac:dyDescent="0.15">
      <c r="A55" s="91"/>
      <c r="B55" s="92"/>
      <c r="C55" s="92"/>
      <c r="D55" s="92"/>
      <c r="E55" s="92"/>
      <c r="F55" s="92"/>
      <c r="G55" s="92"/>
      <c r="H55" s="92"/>
      <c r="I55" s="92"/>
      <c r="J55" s="93"/>
    </row>
    <row r="56" spans="1:10" ht="11.25" customHeight="1" x14ac:dyDescent="0.15">
      <c r="A56" s="91"/>
      <c r="B56" s="92"/>
      <c r="C56" s="92"/>
      <c r="D56" s="92"/>
      <c r="E56" s="92"/>
      <c r="F56" s="92"/>
      <c r="G56" s="92"/>
      <c r="H56" s="92"/>
      <c r="I56" s="92"/>
      <c r="J56" s="93"/>
    </row>
    <row r="57" spans="1:10" ht="11.25" customHeight="1" x14ac:dyDescent="0.15">
      <c r="A57" s="91"/>
      <c r="B57" s="92"/>
      <c r="C57" s="92"/>
      <c r="D57" s="92"/>
      <c r="E57" s="92"/>
      <c r="F57" s="92"/>
      <c r="G57" s="92"/>
      <c r="H57" s="92"/>
      <c r="I57" s="92"/>
      <c r="J57" s="93"/>
    </row>
    <row r="58" spans="1:10" ht="11.25" customHeight="1" x14ac:dyDescent="0.15">
      <c r="A58" s="91"/>
      <c r="B58" s="92"/>
      <c r="C58" s="92"/>
      <c r="D58" s="92"/>
      <c r="E58" s="92"/>
      <c r="F58" s="92"/>
      <c r="G58" s="92"/>
      <c r="H58" s="92"/>
      <c r="I58" s="92"/>
      <c r="J58" s="93"/>
    </row>
    <row r="59" spans="1:10" ht="11.25" customHeight="1" x14ac:dyDescent="0.15">
      <c r="A59" s="91"/>
      <c r="B59" s="92"/>
      <c r="C59" s="92"/>
      <c r="D59" s="92"/>
      <c r="E59" s="92"/>
      <c r="F59" s="92"/>
      <c r="G59" s="92"/>
      <c r="H59" s="92"/>
      <c r="I59" s="92"/>
      <c r="J59" s="93"/>
    </row>
    <row r="60" spans="1:10" ht="11.25" customHeight="1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3"/>
    </row>
    <row r="61" spans="1:10" ht="11.25" customHeight="1" x14ac:dyDescent="0.15">
      <c r="A61" s="91"/>
      <c r="B61" s="92"/>
      <c r="C61" s="92"/>
      <c r="D61" s="92"/>
      <c r="E61" s="92"/>
      <c r="F61" s="92"/>
      <c r="G61" s="92"/>
      <c r="H61" s="92"/>
      <c r="I61" s="92"/>
      <c r="J61" s="93"/>
    </row>
    <row r="62" spans="1:10" ht="11.25" customHeight="1" x14ac:dyDescent="0.15">
      <c r="A62" s="91"/>
      <c r="B62" s="92"/>
      <c r="C62" s="92"/>
      <c r="D62" s="92"/>
      <c r="E62" s="92"/>
      <c r="F62" s="92"/>
      <c r="G62" s="92"/>
      <c r="H62" s="92"/>
      <c r="I62" s="92"/>
      <c r="J62" s="93"/>
    </row>
    <row r="63" spans="1:10" ht="11.25" customHeight="1" x14ac:dyDescent="0.15">
      <c r="A63" s="91"/>
      <c r="B63" s="92"/>
      <c r="C63" s="92"/>
      <c r="D63" s="92"/>
      <c r="E63" s="92"/>
      <c r="F63" s="92"/>
      <c r="G63" s="92"/>
      <c r="H63" s="92"/>
      <c r="I63" s="92"/>
      <c r="J63" s="93"/>
    </row>
    <row r="64" spans="1:10" ht="11.25" customHeight="1" x14ac:dyDescent="0.15">
      <c r="A64" s="91"/>
      <c r="B64" s="92"/>
      <c r="C64" s="92"/>
      <c r="D64" s="92"/>
      <c r="E64" s="92"/>
      <c r="F64" s="92"/>
      <c r="G64" s="92"/>
      <c r="H64" s="92"/>
      <c r="I64" s="92"/>
      <c r="J64" s="93"/>
    </row>
    <row r="65" spans="1:10" ht="11.25" customHeight="1" x14ac:dyDescent="0.15">
      <c r="A65" s="91"/>
      <c r="B65" s="92"/>
      <c r="C65" s="92"/>
      <c r="D65" s="92"/>
      <c r="E65" s="92"/>
      <c r="F65" s="92"/>
      <c r="G65" s="92"/>
      <c r="H65" s="92"/>
      <c r="I65" s="92"/>
      <c r="J65" s="93"/>
    </row>
    <row r="66" spans="1:10" ht="11.25" customHeight="1" x14ac:dyDescent="0.15">
      <c r="A66" s="91"/>
      <c r="B66" s="92"/>
      <c r="C66" s="92"/>
      <c r="D66" s="92"/>
      <c r="E66" s="92"/>
      <c r="F66" s="92"/>
      <c r="G66" s="92"/>
      <c r="H66" s="92"/>
      <c r="I66" s="92"/>
      <c r="J66" s="93"/>
    </row>
    <row r="67" spans="1:10" ht="11.25" customHeight="1" x14ac:dyDescent="0.15">
      <c r="A67" s="91"/>
      <c r="B67" s="92"/>
      <c r="C67" s="92"/>
      <c r="D67" s="92"/>
      <c r="E67" s="92"/>
      <c r="F67" s="92"/>
      <c r="G67" s="92"/>
      <c r="H67" s="92"/>
      <c r="I67" s="92"/>
      <c r="J67" s="93"/>
    </row>
    <row r="68" spans="1:10" ht="11.25" customHeight="1" x14ac:dyDescent="0.15">
      <c r="A68" s="91"/>
      <c r="B68" s="92"/>
      <c r="C68" s="92"/>
      <c r="D68" s="92"/>
      <c r="E68" s="92"/>
      <c r="F68" s="92"/>
      <c r="G68" s="92"/>
      <c r="H68" s="92"/>
      <c r="I68" s="92"/>
      <c r="J68" s="93"/>
    </row>
    <row r="69" spans="1:10" ht="11.25" customHeight="1" x14ac:dyDescent="0.15">
      <c r="A69" s="91"/>
      <c r="B69" s="92"/>
      <c r="C69" s="92"/>
      <c r="D69" s="92"/>
      <c r="E69" s="92"/>
      <c r="F69" s="92"/>
      <c r="G69" s="92"/>
      <c r="H69" s="92"/>
      <c r="I69" s="92"/>
      <c r="J69" s="93"/>
    </row>
    <row r="70" spans="1:10" ht="11.25" customHeight="1" x14ac:dyDescent="0.15">
      <c r="A70" s="91"/>
      <c r="B70" s="92"/>
      <c r="C70" s="92"/>
      <c r="D70" s="92"/>
      <c r="E70" s="92"/>
      <c r="F70" s="92"/>
      <c r="G70" s="92"/>
      <c r="H70" s="92"/>
      <c r="I70" s="92"/>
      <c r="J70" s="93"/>
    </row>
    <row r="71" spans="1:10" ht="11.25" customHeight="1" thickBot="1" x14ac:dyDescent="0.2">
      <c r="A71" s="94"/>
      <c r="B71" s="95"/>
      <c r="C71" s="95"/>
      <c r="D71" s="95"/>
      <c r="E71" s="95"/>
      <c r="F71" s="95"/>
      <c r="G71" s="95"/>
      <c r="H71" s="95"/>
      <c r="I71" s="95"/>
      <c r="J71" s="96"/>
    </row>
    <row r="75" spans="1:10" ht="11.25" customHeight="1" x14ac:dyDescent="0.15">
      <c r="A75" s="42" t="s">
        <v>42</v>
      </c>
    </row>
  </sheetData>
  <mergeCells count="12">
    <mergeCell ref="A1:M1"/>
    <mergeCell ref="A38:J71"/>
    <mergeCell ref="P5:X5"/>
    <mergeCell ref="P7:X7"/>
    <mergeCell ref="A35:J35"/>
    <mergeCell ref="J14:L14"/>
    <mergeCell ref="D6:E6"/>
    <mergeCell ref="D8:E8"/>
    <mergeCell ref="D10:E10"/>
    <mergeCell ref="D4:F4"/>
    <mergeCell ref="D5:F5"/>
    <mergeCell ref="G4:K5"/>
  </mergeCells>
  <hyperlinks>
    <hyperlink ref="A11" r:id="rId1" xr:uid="{C0ABF493-6A75-4910-9EE1-FC1A1A856005}"/>
    <hyperlink ref="A5" r:id="rId2" xr:uid="{0B8788FC-01ED-4F72-8F76-92E92DFC6B19}"/>
    <hyperlink ref="J14:L14" r:id="rId3" display="Check this link for HS Code Classification" xr:uid="{58E0289E-529A-46B2-A633-36899B3858FD}"/>
  </hyperlinks>
  <pageMargins left="0.25" right="0.25" top="0.61594202898550721" bottom="0.61594202898550721" header="0.3" footer="0.3"/>
  <pageSetup paperSize="9" orientation="landscape" horizontalDpi="4294967293" verticalDpi="4294967293" r:id="rId4"/>
  <headerFooter>
    <oddHeader>&amp;CLanded cost</oddHeader>
    <oddFooter>&amp;C&amp;"-,Bold"help you import from China at www.supplyia.com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4DBB-7EFE-4249-8694-D8A880CDB054}">
  <dimension ref="A1:Y75"/>
  <sheetViews>
    <sheetView view="pageLayout" zoomScale="85" zoomScaleNormal="100" zoomScalePageLayoutView="85" workbookViewId="0">
      <selection activeCell="A5" sqref="A5"/>
    </sheetView>
  </sheetViews>
  <sheetFormatPr defaultRowHeight="11.25" customHeight="1" x14ac:dyDescent="0.15"/>
  <cols>
    <col min="1" max="1" width="16.671875" customWidth="1"/>
    <col min="2" max="2" width="12.9921875" customWidth="1"/>
    <col min="3" max="3" width="6.984375" customWidth="1"/>
    <col min="4" max="4" width="12.74609375" customWidth="1"/>
    <col min="5" max="5" width="7.59765625" customWidth="1"/>
    <col min="6" max="6" width="14.953125" customWidth="1"/>
    <col min="7" max="7" width="10.6640625" customWidth="1"/>
    <col min="8" max="8" width="12.37890625" customWidth="1"/>
    <col min="9" max="9" width="7.72265625" customWidth="1"/>
    <col min="10" max="10" width="8.82421875" customWidth="1"/>
    <col min="11" max="11" width="7.84375" customWidth="1"/>
    <col min="12" max="12" width="12.01171875" bestFit="1" customWidth="1"/>
    <col min="13" max="13" width="10.78515625" bestFit="1" customWidth="1"/>
    <col min="14" max="14" width="2.08203125" customWidth="1"/>
    <col min="15" max="15" width="22.921875" customWidth="1"/>
    <col min="16" max="16" width="13.73046875" customWidth="1"/>
    <col min="19" max="19" width="12.50390625" customWidth="1"/>
    <col min="22" max="23" width="12.87109375" style="61" customWidth="1"/>
    <col min="24" max="24" width="14.953125" style="61" customWidth="1"/>
    <col min="25" max="25" width="13.73046875" style="61" customWidth="1"/>
  </cols>
  <sheetData>
    <row r="1" spans="1:25" ht="15.75" thickTop="1" thickBot="1" x14ac:dyDescent="0.2">
      <c r="A1" s="113" t="s">
        <v>53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  <c r="N1" s="84"/>
    </row>
    <row r="2" spans="1:25" ht="15" thickTop="1" x14ac:dyDescent="0.15">
      <c r="A2" s="4" t="s">
        <v>41</v>
      </c>
    </row>
    <row r="3" spans="1:25" ht="11.25" customHeight="1" thickBot="1" x14ac:dyDescent="0.2"/>
    <row r="4" spans="1:25" ht="19.5" thickTop="1" thickBot="1" x14ac:dyDescent="0.25">
      <c r="A4" s="13" t="s">
        <v>33</v>
      </c>
      <c r="B4" s="43" t="s">
        <v>34</v>
      </c>
      <c r="D4" s="105" t="s">
        <v>35</v>
      </c>
      <c r="E4" s="106"/>
      <c r="F4" s="107"/>
      <c r="G4" s="111" t="s">
        <v>43</v>
      </c>
      <c r="H4" s="112"/>
      <c r="I4" s="112"/>
      <c r="J4" s="112"/>
      <c r="K4" s="112"/>
    </row>
    <row r="5" spans="1:25" ht="15" thickBot="1" x14ac:dyDescent="0.2">
      <c r="A5" s="80" t="s">
        <v>32</v>
      </c>
      <c r="B5" s="3"/>
      <c r="D5" s="108" t="s">
        <v>36</v>
      </c>
      <c r="E5" s="109"/>
      <c r="F5" s="110"/>
      <c r="G5" s="111"/>
      <c r="H5" s="112"/>
      <c r="I5" s="112"/>
      <c r="J5" s="112"/>
      <c r="K5" s="112"/>
      <c r="P5" s="97" t="s">
        <v>50</v>
      </c>
      <c r="Q5" s="97"/>
      <c r="R5" s="97"/>
      <c r="S5" s="97"/>
      <c r="T5" s="97"/>
      <c r="U5" s="97"/>
      <c r="V5" s="97"/>
      <c r="W5" s="97"/>
      <c r="X5" s="97"/>
    </row>
    <row r="6" spans="1:25" ht="15.95" customHeight="1" thickBot="1" x14ac:dyDescent="0.2">
      <c r="A6" s="13" t="s">
        <v>0</v>
      </c>
      <c r="B6" s="44" t="s">
        <v>12</v>
      </c>
      <c r="D6" s="101" t="s">
        <v>27</v>
      </c>
      <c r="E6" s="102"/>
      <c r="F6" s="33">
        <v>800</v>
      </c>
      <c r="G6" t="str">
        <f>$B$8</f>
        <v>AUD</v>
      </c>
    </row>
    <row r="7" spans="1:25" ht="15" thickBot="1" x14ac:dyDescent="0.2">
      <c r="A7" s="81" t="s">
        <v>28</v>
      </c>
      <c r="B7" s="3"/>
      <c r="D7" s="35"/>
      <c r="E7" s="36"/>
      <c r="F7" s="37"/>
      <c r="P7" s="97" t="s">
        <v>51</v>
      </c>
      <c r="Q7" s="97"/>
      <c r="R7" s="97"/>
      <c r="S7" s="97"/>
      <c r="T7" s="97"/>
      <c r="U7" s="97"/>
      <c r="V7" s="97"/>
      <c r="W7" s="97"/>
      <c r="X7" s="97"/>
    </row>
    <row r="8" spans="1:25" ht="15" thickBot="1" x14ac:dyDescent="0.2">
      <c r="A8" s="13" t="s">
        <v>1</v>
      </c>
      <c r="B8" s="44" t="s">
        <v>13</v>
      </c>
      <c r="D8" s="101" t="s">
        <v>30</v>
      </c>
      <c r="E8" s="102"/>
      <c r="F8" s="33">
        <v>2200</v>
      </c>
      <c r="G8" t="str">
        <f>$B$8</f>
        <v>AUD</v>
      </c>
      <c r="H8" s="45" t="s">
        <v>19</v>
      </c>
      <c r="I8" s="44">
        <v>10</v>
      </c>
      <c r="J8" s="1" t="s">
        <v>14</v>
      </c>
    </row>
    <row r="9" spans="1:25" ht="11.25" customHeight="1" thickBot="1" x14ac:dyDescent="0.2">
      <c r="A9" s="81" t="s">
        <v>29</v>
      </c>
      <c r="B9" s="3"/>
      <c r="D9" s="35"/>
      <c r="E9" s="38"/>
      <c r="F9" s="37"/>
    </row>
    <row r="10" spans="1:25" ht="15.75" thickTop="1" thickBot="1" x14ac:dyDescent="0.2">
      <c r="A10" s="13" t="s">
        <v>2</v>
      </c>
      <c r="B10" s="44">
        <v>0.75</v>
      </c>
      <c r="D10" s="103" t="s">
        <v>31</v>
      </c>
      <c r="E10" s="104"/>
      <c r="F10" s="39">
        <f>SUM(F6:F9)</f>
        <v>3000</v>
      </c>
      <c r="G10" t="str">
        <f>$B$8</f>
        <v>AUD</v>
      </c>
    </row>
    <row r="11" spans="1:25" ht="11.25" customHeight="1" x14ac:dyDescent="0.15">
      <c r="A11" s="41" t="s">
        <v>32</v>
      </c>
      <c r="D11" s="23"/>
    </row>
    <row r="13" spans="1:25" ht="21" thickBot="1" x14ac:dyDescent="0.3">
      <c r="A13" s="5" t="s">
        <v>58</v>
      </c>
      <c r="C13" s="46"/>
    </row>
    <row r="14" spans="1:25" s="6" customFormat="1" ht="30" thickTop="1" thickBot="1" x14ac:dyDescent="0.2">
      <c r="A14" s="16" t="s">
        <v>11</v>
      </c>
      <c r="B14" s="17" t="s">
        <v>3</v>
      </c>
      <c r="C14" s="17" t="s">
        <v>4</v>
      </c>
      <c r="D14" s="17" t="s">
        <v>8</v>
      </c>
      <c r="E14" s="70" t="s">
        <v>10</v>
      </c>
      <c r="F14" s="78" t="s">
        <v>16</v>
      </c>
      <c r="G14" s="71" t="s">
        <v>17</v>
      </c>
      <c r="H14" s="17" t="s">
        <v>5</v>
      </c>
      <c r="I14" s="18" t="s">
        <v>37</v>
      </c>
      <c r="J14" s="99" t="s">
        <v>55</v>
      </c>
      <c r="K14" s="100"/>
      <c r="L14" s="100"/>
      <c r="V14" s="62"/>
      <c r="W14" s="62"/>
      <c r="X14" s="62"/>
      <c r="Y14" s="62"/>
    </row>
    <row r="15" spans="1:25" s="10" customFormat="1" ht="11.25" customHeight="1" x14ac:dyDescent="0.15">
      <c r="A15" s="14" t="s">
        <v>22</v>
      </c>
      <c r="B15" s="15">
        <v>5</v>
      </c>
      <c r="C15" s="15" t="s">
        <v>15</v>
      </c>
      <c r="D15" s="26">
        <v>122.5</v>
      </c>
      <c r="E15" s="20">
        <v>120</v>
      </c>
      <c r="F15" s="72">
        <v>19</v>
      </c>
      <c r="G15" s="19">
        <f>F15*E15</f>
        <v>2280</v>
      </c>
      <c r="H15" s="15">
        <v>1.4999999999999999E-2</v>
      </c>
      <c r="I15" s="15">
        <f>H15*E15</f>
        <v>1.7999999999999998</v>
      </c>
      <c r="V15" s="50"/>
      <c r="W15" s="50"/>
      <c r="X15" s="50"/>
      <c r="Y15" s="50"/>
    </row>
    <row r="16" spans="1:25" s="10" customFormat="1" ht="11.25" customHeight="1" x14ac:dyDescent="0.15">
      <c r="A16" s="7" t="s">
        <v>23</v>
      </c>
      <c r="B16" s="9">
        <v>2.5</v>
      </c>
      <c r="C16" s="9" t="s">
        <v>15</v>
      </c>
      <c r="D16" s="8">
        <v>95.3</v>
      </c>
      <c r="E16" s="12">
        <v>150</v>
      </c>
      <c r="F16" s="73">
        <v>25.8</v>
      </c>
      <c r="G16" s="19">
        <f t="shared" ref="G16:G19" si="0">F16*E16</f>
        <v>3870</v>
      </c>
      <c r="H16" s="9">
        <v>0.05</v>
      </c>
      <c r="I16" s="15">
        <f t="shared" ref="I16:I19" si="1">H16*E16</f>
        <v>7.5</v>
      </c>
      <c r="V16" s="50"/>
      <c r="W16" s="50"/>
      <c r="X16" s="50"/>
      <c r="Y16" s="50"/>
    </row>
    <row r="17" spans="1:25" s="10" customFormat="1" ht="11.25" customHeight="1" x14ac:dyDescent="0.15">
      <c r="A17" s="7" t="s">
        <v>24</v>
      </c>
      <c r="B17" s="9">
        <v>5</v>
      </c>
      <c r="C17" s="9" t="s">
        <v>15</v>
      </c>
      <c r="D17" s="8">
        <v>109.55</v>
      </c>
      <c r="E17" s="12">
        <v>200</v>
      </c>
      <c r="F17" s="73">
        <v>14</v>
      </c>
      <c r="G17" s="19">
        <f t="shared" si="0"/>
        <v>2800</v>
      </c>
      <c r="H17" s="15">
        <v>0.02</v>
      </c>
      <c r="I17" s="15">
        <f t="shared" si="1"/>
        <v>4</v>
      </c>
      <c r="V17" s="50"/>
      <c r="W17" s="50"/>
      <c r="X17" s="50"/>
      <c r="Y17" s="50"/>
    </row>
    <row r="18" spans="1:25" s="10" customFormat="1" ht="11.25" customHeight="1" x14ac:dyDescent="0.15">
      <c r="A18" s="7" t="s">
        <v>25</v>
      </c>
      <c r="B18" s="9">
        <v>7.5</v>
      </c>
      <c r="C18" s="9" t="s">
        <v>15</v>
      </c>
      <c r="D18" s="8">
        <v>55.8</v>
      </c>
      <c r="E18" s="12">
        <v>220</v>
      </c>
      <c r="F18" s="73">
        <v>9</v>
      </c>
      <c r="G18" s="19">
        <f t="shared" si="0"/>
        <v>1980</v>
      </c>
      <c r="H18" s="9">
        <v>0.05</v>
      </c>
      <c r="I18" s="15">
        <f t="shared" si="1"/>
        <v>11</v>
      </c>
      <c r="V18" s="50"/>
      <c r="W18" s="50"/>
      <c r="X18" s="50"/>
      <c r="Y18" s="50"/>
    </row>
    <row r="19" spans="1:25" s="10" customFormat="1" ht="11.25" customHeight="1" thickBot="1" x14ac:dyDescent="0.2">
      <c r="A19" s="7" t="s">
        <v>26</v>
      </c>
      <c r="B19" s="9">
        <v>7.5</v>
      </c>
      <c r="C19" s="9" t="s">
        <v>15</v>
      </c>
      <c r="D19" s="8">
        <v>27.9</v>
      </c>
      <c r="E19" s="12">
        <v>80</v>
      </c>
      <c r="F19" s="74">
        <v>13</v>
      </c>
      <c r="G19" s="19">
        <f t="shared" si="0"/>
        <v>1040</v>
      </c>
      <c r="H19" s="9">
        <v>0.03</v>
      </c>
      <c r="I19" s="15">
        <f t="shared" si="1"/>
        <v>2.4</v>
      </c>
      <c r="V19" s="50"/>
      <c r="W19" s="50"/>
      <c r="X19" s="50"/>
      <c r="Y19" s="50"/>
    </row>
    <row r="20" spans="1:25" ht="11.25" customHeight="1" thickTop="1" thickBot="1" x14ac:dyDescent="0.2">
      <c r="D20" s="27"/>
    </row>
    <row r="21" spans="1:25" ht="15" thickBot="1" x14ac:dyDescent="0.2">
      <c r="D21" s="27"/>
      <c r="F21" s="2" t="s">
        <v>6</v>
      </c>
      <c r="G21" s="2">
        <f>SUM(G15:G20)</f>
        <v>11970</v>
      </c>
      <c r="H21" s="40" t="s">
        <v>39</v>
      </c>
      <c r="I21" s="2">
        <f>SUM(I15:I20)</f>
        <v>26.7</v>
      </c>
      <c r="J21" s="1" t="s">
        <v>38</v>
      </c>
    </row>
    <row r="22" spans="1:25" ht="15.95" customHeight="1" thickBot="1" x14ac:dyDescent="0.2"/>
    <row r="23" spans="1:25" ht="16.5" customHeight="1" thickTop="1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68"/>
      <c r="W23" s="68"/>
      <c r="X23" s="68"/>
      <c r="Y23" s="68"/>
    </row>
    <row r="24" spans="1:25" ht="21" thickBot="1" x14ac:dyDescent="0.3">
      <c r="A24" s="5" t="s">
        <v>7</v>
      </c>
      <c r="C24" s="46" t="s">
        <v>40</v>
      </c>
    </row>
    <row r="25" spans="1:25" s="6" customFormat="1" ht="42.75" thickBot="1" x14ac:dyDescent="0.2">
      <c r="A25" s="21" t="s">
        <v>11</v>
      </c>
      <c r="B25" s="18" t="s">
        <v>8</v>
      </c>
      <c r="C25" s="18"/>
      <c r="D25" s="18" t="s">
        <v>8</v>
      </c>
      <c r="E25" s="18"/>
      <c r="F25" s="18" t="s">
        <v>35</v>
      </c>
      <c r="G25" s="18" t="s">
        <v>18</v>
      </c>
      <c r="H25" s="22" t="s">
        <v>45</v>
      </c>
      <c r="I25" s="18" t="s">
        <v>4</v>
      </c>
      <c r="J25" s="18" t="s">
        <v>9</v>
      </c>
      <c r="K25" s="18" t="s">
        <v>10</v>
      </c>
      <c r="L25" s="22" t="s">
        <v>20</v>
      </c>
      <c r="M25" s="51" t="s">
        <v>21</v>
      </c>
      <c r="N25" s="51"/>
      <c r="O25" s="21" t="s">
        <v>11</v>
      </c>
      <c r="P25" s="18" t="s">
        <v>59</v>
      </c>
      <c r="Q25" s="18" t="s">
        <v>4</v>
      </c>
      <c r="R25" s="54"/>
      <c r="S25" s="67" t="s">
        <v>44</v>
      </c>
      <c r="T25" s="56" t="s">
        <v>14</v>
      </c>
      <c r="U25" s="54"/>
      <c r="V25" s="63" t="s">
        <v>48</v>
      </c>
      <c r="W25" s="63" t="s">
        <v>49</v>
      </c>
      <c r="X25" s="63" t="s">
        <v>47</v>
      </c>
      <c r="Y25" s="63" t="s">
        <v>46</v>
      </c>
    </row>
    <row r="26" spans="1:25" s="10" customFormat="1" ht="11.25" customHeight="1" thickBot="1" x14ac:dyDescent="0.2">
      <c r="A26" s="14" t="str">
        <f>A15</f>
        <v>PRODUCT 1</v>
      </c>
      <c r="B26" s="26">
        <f>D15</f>
        <v>122.5</v>
      </c>
      <c r="C26" s="48" t="str">
        <f>$B$6</f>
        <v>USD</v>
      </c>
      <c r="D26" s="26">
        <f>D15/$B$10</f>
        <v>163.33333333333334</v>
      </c>
      <c r="E26" s="48" t="str">
        <f>$B$8</f>
        <v>AUD</v>
      </c>
      <c r="F26" s="24">
        <f>$F$10/$G$21*F15</f>
        <v>4.7619047619047619</v>
      </c>
      <c r="G26" s="28">
        <f>(B15/100)*B26</f>
        <v>6.125</v>
      </c>
      <c r="H26" s="29">
        <f>D26+F26+G26</f>
        <v>174.2202380952381</v>
      </c>
      <c r="I26" s="19" t="str">
        <f>C15</f>
        <v>EACH</v>
      </c>
      <c r="J26" s="24">
        <f>($I$8/100)*H26</f>
        <v>17.422023809523811</v>
      </c>
      <c r="K26" s="20">
        <f>E15</f>
        <v>120</v>
      </c>
      <c r="L26" s="29">
        <f>H26*K26</f>
        <v>20906.428571428572</v>
      </c>
      <c r="M26" s="52">
        <f>J26*K26</f>
        <v>2090.6428571428573</v>
      </c>
      <c r="N26" s="52"/>
      <c r="O26" s="14" t="str">
        <f>A26</f>
        <v>PRODUCT 1</v>
      </c>
      <c r="P26" s="26">
        <f>H26</f>
        <v>174.2202380952381</v>
      </c>
      <c r="Q26" s="14" t="str">
        <f>C15</f>
        <v>EACH</v>
      </c>
      <c r="R26" s="55"/>
      <c r="S26" s="57">
        <v>10</v>
      </c>
      <c r="T26" s="59" t="s">
        <v>14</v>
      </c>
      <c r="U26" s="55"/>
      <c r="V26" s="26">
        <f>P26/((100-S26)/100)</f>
        <v>193.57804232804233</v>
      </c>
      <c r="W26" s="26">
        <f>V26*K26</f>
        <v>23229.365079365081</v>
      </c>
      <c r="X26" s="26">
        <f>V26-P26</f>
        <v>19.357804232804227</v>
      </c>
      <c r="Y26" s="26">
        <f>(V26-P26)*K26</f>
        <v>2322.936507936507</v>
      </c>
    </row>
    <row r="27" spans="1:25" s="10" customFormat="1" ht="11.25" customHeight="1" thickTop="1" thickBot="1" x14ac:dyDescent="0.2">
      <c r="A27" s="7" t="str">
        <f>A16</f>
        <v>PRODUCT 2</v>
      </c>
      <c r="B27" s="8">
        <f t="shared" ref="B27:B30" si="2">D16</f>
        <v>95.3</v>
      </c>
      <c r="C27" s="49" t="str">
        <f t="shared" ref="C27:C30" si="3">$B$6</f>
        <v>USD</v>
      </c>
      <c r="D27" s="8">
        <f>D16/$B$10</f>
        <v>127.06666666666666</v>
      </c>
      <c r="E27" s="49" t="str">
        <f t="shared" ref="E27:E30" si="4">$B$8</f>
        <v>AUD</v>
      </c>
      <c r="F27" s="24">
        <f t="shared" ref="F27:F30" si="5">$F$10/$G$21*F16</f>
        <v>6.466165413533834</v>
      </c>
      <c r="G27" s="30">
        <f>(B16/100)*B27</f>
        <v>2.3824999999999998</v>
      </c>
      <c r="H27" s="31">
        <f t="shared" ref="H27:H30" si="6">D27+F27+G27</f>
        <v>135.9153320802005</v>
      </c>
      <c r="I27" s="11" t="str">
        <f t="shared" ref="I27:I29" si="7">C16</f>
        <v>EACH</v>
      </c>
      <c r="J27" s="25">
        <f>($I$8/100)*H27</f>
        <v>13.591533208020051</v>
      </c>
      <c r="K27" s="12">
        <f t="shared" ref="K27:K30" si="8">E16</f>
        <v>150</v>
      </c>
      <c r="L27" s="31">
        <f t="shared" ref="L27:L30" si="9">H27*K27</f>
        <v>20387.299812030076</v>
      </c>
      <c r="M27" s="53">
        <f t="shared" ref="M27:M30" si="10">J27*K27</f>
        <v>2038.7299812030076</v>
      </c>
      <c r="N27" s="53"/>
      <c r="O27" s="7" t="str">
        <f t="shared" ref="O27:O30" si="11">A27</f>
        <v>PRODUCT 2</v>
      </c>
      <c r="P27" s="8">
        <f t="shared" ref="P27:P30" si="12">H27</f>
        <v>135.9153320802005</v>
      </c>
      <c r="Q27" s="7" t="str">
        <f t="shared" ref="Q27:Q30" si="13">C16</f>
        <v>EACH</v>
      </c>
      <c r="R27" s="55"/>
      <c r="S27" s="58">
        <v>15</v>
      </c>
      <c r="T27" s="60" t="s">
        <v>14</v>
      </c>
      <c r="U27" s="55"/>
      <c r="V27" s="8">
        <f t="shared" ref="V27:V30" si="14">P27/((100-S27)/100)</f>
        <v>159.90039068258884</v>
      </c>
      <c r="W27" s="26">
        <f t="shared" ref="W27:W30" si="15">V27*K27</f>
        <v>23985.058602388326</v>
      </c>
      <c r="X27" s="8">
        <f t="shared" ref="X27:X30" si="16">V27-P27</f>
        <v>23.985058602388335</v>
      </c>
      <c r="Y27" s="8">
        <f>(V27-P27)*K27</f>
        <v>3597.7587903582503</v>
      </c>
    </row>
    <row r="28" spans="1:25" s="10" customFormat="1" ht="11.25" customHeight="1" thickTop="1" thickBot="1" x14ac:dyDescent="0.2">
      <c r="A28" s="7" t="str">
        <f>A17</f>
        <v>PRODUCT 3</v>
      </c>
      <c r="B28" s="8">
        <f t="shared" si="2"/>
        <v>109.55</v>
      </c>
      <c r="C28" s="49" t="str">
        <f t="shared" si="3"/>
        <v>USD</v>
      </c>
      <c r="D28" s="8">
        <f>D17/$B$10</f>
        <v>146.06666666666666</v>
      </c>
      <c r="E28" s="49" t="str">
        <f t="shared" si="4"/>
        <v>AUD</v>
      </c>
      <c r="F28" s="24">
        <f t="shared" si="5"/>
        <v>3.5087719298245612</v>
      </c>
      <c r="G28" s="30">
        <f>(B17/100)*B28</f>
        <v>5.4775</v>
      </c>
      <c r="H28" s="31">
        <f t="shared" si="6"/>
        <v>155.0529385964912</v>
      </c>
      <c r="I28" s="11" t="str">
        <f t="shared" si="7"/>
        <v>EACH</v>
      </c>
      <c r="J28" s="25">
        <f>($I$8/100)*H28</f>
        <v>15.505293859649122</v>
      </c>
      <c r="K28" s="12">
        <f t="shared" si="8"/>
        <v>200</v>
      </c>
      <c r="L28" s="31">
        <f t="shared" si="9"/>
        <v>31010.587719298241</v>
      </c>
      <c r="M28" s="53">
        <f t="shared" si="10"/>
        <v>3101.0587719298242</v>
      </c>
      <c r="N28" s="53"/>
      <c r="O28" s="7" t="str">
        <f t="shared" si="11"/>
        <v>PRODUCT 3</v>
      </c>
      <c r="P28" s="8">
        <f t="shared" si="12"/>
        <v>155.0529385964912</v>
      </c>
      <c r="Q28" s="7" t="str">
        <f t="shared" si="13"/>
        <v>EACH</v>
      </c>
      <c r="R28" s="55"/>
      <c r="S28" s="58">
        <v>20</v>
      </c>
      <c r="T28" s="60" t="s">
        <v>14</v>
      </c>
      <c r="U28" s="55"/>
      <c r="V28" s="8">
        <f t="shared" si="14"/>
        <v>193.81617324561398</v>
      </c>
      <c r="W28" s="26">
        <f t="shared" si="15"/>
        <v>38763.234649122795</v>
      </c>
      <c r="X28" s="8">
        <f t="shared" si="16"/>
        <v>38.763234649122779</v>
      </c>
      <c r="Y28" s="8">
        <f>(V28-P28)*K28</f>
        <v>7752.6469298245556</v>
      </c>
    </row>
    <row r="29" spans="1:25" s="10" customFormat="1" ht="11.25" customHeight="1" thickTop="1" thickBot="1" x14ac:dyDescent="0.2">
      <c r="A29" s="7" t="str">
        <f>A18</f>
        <v>PRODUCT 4</v>
      </c>
      <c r="B29" s="8">
        <f t="shared" si="2"/>
        <v>55.8</v>
      </c>
      <c r="C29" s="49" t="str">
        <f t="shared" si="3"/>
        <v>USD</v>
      </c>
      <c r="D29" s="8">
        <f>D18/$B$10</f>
        <v>74.399999999999991</v>
      </c>
      <c r="E29" s="49" t="str">
        <f t="shared" si="4"/>
        <v>AUD</v>
      </c>
      <c r="F29" s="24">
        <f t="shared" si="5"/>
        <v>2.2556390977443606</v>
      </c>
      <c r="G29" s="30">
        <f>(B18/100)*B29</f>
        <v>4.1849999999999996</v>
      </c>
      <c r="H29" s="31">
        <f t="shared" si="6"/>
        <v>80.840639097744358</v>
      </c>
      <c r="I29" s="11" t="str">
        <f t="shared" si="7"/>
        <v>EACH</v>
      </c>
      <c r="J29" s="25">
        <f>($I$8/100)*H29</f>
        <v>8.0840639097744358</v>
      </c>
      <c r="K29" s="12">
        <f t="shared" si="8"/>
        <v>220</v>
      </c>
      <c r="L29" s="31">
        <f t="shared" si="9"/>
        <v>17784.94060150376</v>
      </c>
      <c r="M29" s="53">
        <f t="shared" si="10"/>
        <v>1778.4940601503758</v>
      </c>
      <c r="N29" s="53"/>
      <c r="O29" s="7" t="str">
        <f t="shared" si="11"/>
        <v>PRODUCT 4</v>
      </c>
      <c r="P29" s="8">
        <f t="shared" si="12"/>
        <v>80.840639097744358</v>
      </c>
      <c r="Q29" s="7" t="str">
        <f t="shared" si="13"/>
        <v>EACH</v>
      </c>
      <c r="R29" s="55"/>
      <c r="S29" s="58">
        <v>10</v>
      </c>
      <c r="T29" s="60" t="s">
        <v>14</v>
      </c>
      <c r="U29" s="55"/>
      <c r="V29" s="8">
        <f t="shared" si="14"/>
        <v>89.822932330827058</v>
      </c>
      <c r="W29" s="26">
        <f t="shared" si="15"/>
        <v>19761.045112781954</v>
      </c>
      <c r="X29" s="8">
        <f t="shared" si="16"/>
        <v>8.9822932330827001</v>
      </c>
      <c r="Y29" s="8">
        <f>(V29-P29)*K29</f>
        <v>1976.104511278194</v>
      </c>
    </row>
    <row r="30" spans="1:25" s="10" customFormat="1" ht="11.25" customHeight="1" thickTop="1" thickBot="1" x14ac:dyDescent="0.2">
      <c r="A30" s="7" t="str">
        <f>A19</f>
        <v>PRODUCT 5</v>
      </c>
      <c r="B30" s="8">
        <f t="shared" si="2"/>
        <v>27.9</v>
      </c>
      <c r="C30" s="49" t="str">
        <f t="shared" si="3"/>
        <v>USD</v>
      </c>
      <c r="D30" s="8">
        <f>D19/$B$10</f>
        <v>37.199999999999996</v>
      </c>
      <c r="E30" s="49" t="str">
        <f t="shared" si="4"/>
        <v>AUD</v>
      </c>
      <c r="F30" s="24">
        <f t="shared" si="5"/>
        <v>3.2581453634085209</v>
      </c>
      <c r="G30" s="30">
        <f>(B19/100)*B30</f>
        <v>2.0924999999999998</v>
      </c>
      <c r="H30" s="31">
        <f t="shared" si="6"/>
        <v>42.55064536340852</v>
      </c>
      <c r="I30" s="11" t="str">
        <f>C19</f>
        <v>EACH</v>
      </c>
      <c r="J30" s="25">
        <f>($I$8/100)*H30</f>
        <v>4.2550645363408526</v>
      </c>
      <c r="K30" s="12">
        <f t="shared" si="8"/>
        <v>80</v>
      </c>
      <c r="L30" s="31">
        <f t="shared" si="9"/>
        <v>3404.0516290726819</v>
      </c>
      <c r="M30" s="53">
        <f t="shared" si="10"/>
        <v>340.40516290726822</v>
      </c>
      <c r="N30" s="53"/>
      <c r="O30" s="7" t="str">
        <f t="shared" si="11"/>
        <v>PRODUCT 5</v>
      </c>
      <c r="P30" s="8">
        <f t="shared" si="12"/>
        <v>42.55064536340852</v>
      </c>
      <c r="Q30" s="7" t="str">
        <f t="shared" si="13"/>
        <v>EACH</v>
      </c>
      <c r="R30" s="55"/>
      <c r="S30" s="58">
        <v>15</v>
      </c>
      <c r="T30" s="60" t="s">
        <v>14</v>
      </c>
      <c r="U30" s="55"/>
      <c r="V30" s="8">
        <f t="shared" si="14"/>
        <v>50.059582780480611</v>
      </c>
      <c r="W30" s="26">
        <f t="shared" si="15"/>
        <v>4004.7666224384488</v>
      </c>
      <c r="X30" s="8">
        <f t="shared" si="16"/>
        <v>7.5089374170720902</v>
      </c>
      <c r="Y30" s="8">
        <f>(V30-P30)*K30</f>
        <v>600.71499336576721</v>
      </c>
    </row>
    <row r="31" spans="1:25" ht="11.25" customHeight="1" thickTop="1" thickBot="1" x14ac:dyDescent="0.2">
      <c r="B31" s="27"/>
      <c r="D31" s="27"/>
      <c r="F31" s="32"/>
      <c r="G31" s="32"/>
      <c r="H31" s="32"/>
      <c r="J31" s="32"/>
      <c r="L31" s="32"/>
      <c r="M31" s="32"/>
      <c r="N31" s="32"/>
    </row>
    <row r="32" spans="1:25" ht="15" thickBot="1" x14ac:dyDescent="0.2">
      <c r="B32" s="27"/>
      <c r="D32" s="27"/>
      <c r="F32" s="32"/>
      <c r="G32" s="32"/>
      <c r="H32" s="32"/>
      <c r="I32" s="1"/>
      <c r="J32" s="2" t="s">
        <v>6</v>
      </c>
      <c r="K32" s="40"/>
      <c r="L32" s="34">
        <f>SUM(L26:L31)</f>
        <v>93493.308333333334</v>
      </c>
      <c r="M32" s="34">
        <f>SUM(M26:M31)</f>
        <v>9349.3308333333334</v>
      </c>
      <c r="N32" s="83"/>
      <c r="S32" s="38"/>
      <c r="T32" s="1"/>
      <c r="U32" s="2" t="s">
        <v>6</v>
      </c>
      <c r="V32" s="66"/>
      <c r="W32" s="64">
        <f>SUM(W26:W31)</f>
        <v>109743.4700660966</v>
      </c>
      <c r="X32" s="65"/>
      <c r="Y32" s="64">
        <f>SUM(Y26:Y31)</f>
        <v>16250.161732763274</v>
      </c>
    </row>
    <row r="33" spans="1:14" ht="11.25" customHeight="1" x14ac:dyDescent="0.15">
      <c r="B33" s="27"/>
      <c r="D33" s="27"/>
      <c r="F33" s="32"/>
      <c r="G33" s="32"/>
      <c r="H33" s="32"/>
      <c r="L33" s="32"/>
      <c r="M33" s="32"/>
      <c r="N33" s="32"/>
    </row>
    <row r="35" spans="1:14" ht="22.5" x14ac:dyDescent="0.15">
      <c r="A35" s="98" t="s">
        <v>52</v>
      </c>
      <c r="B35" s="98"/>
      <c r="C35" s="98"/>
      <c r="D35" s="98"/>
      <c r="E35" s="98"/>
      <c r="F35" s="98"/>
      <c r="G35" s="98"/>
      <c r="H35" s="98"/>
      <c r="I35" s="98"/>
      <c r="J35" s="98"/>
    </row>
    <row r="36" spans="1:14" ht="12" customHeight="1" x14ac:dyDescent="0.1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4" ht="11.25" customHeight="1" thickBot="1" x14ac:dyDescent="0.2"/>
    <row r="38" spans="1:14" ht="11.25" customHeight="1" x14ac:dyDescent="0.15">
      <c r="A38" s="88" t="s">
        <v>57</v>
      </c>
      <c r="B38" s="89"/>
      <c r="C38" s="89"/>
      <c r="D38" s="89"/>
      <c r="E38" s="89"/>
      <c r="F38" s="89"/>
      <c r="G38" s="89"/>
      <c r="H38" s="89"/>
      <c r="I38" s="89"/>
      <c r="J38" s="90"/>
    </row>
    <row r="39" spans="1:14" ht="11.25" customHeight="1" x14ac:dyDescent="0.15">
      <c r="A39" s="91"/>
      <c r="B39" s="92"/>
      <c r="C39" s="92"/>
      <c r="D39" s="92"/>
      <c r="E39" s="92"/>
      <c r="F39" s="92"/>
      <c r="G39" s="92"/>
      <c r="H39" s="92"/>
      <c r="I39" s="92"/>
      <c r="J39" s="93"/>
    </row>
    <row r="40" spans="1:14" ht="11.25" customHeight="1" x14ac:dyDescent="0.15">
      <c r="A40" s="91"/>
      <c r="B40" s="92"/>
      <c r="C40" s="92"/>
      <c r="D40" s="92"/>
      <c r="E40" s="92"/>
      <c r="F40" s="92"/>
      <c r="G40" s="92"/>
      <c r="H40" s="92"/>
      <c r="I40" s="92"/>
      <c r="J40" s="93"/>
    </row>
    <row r="41" spans="1:14" ht="11.25" customHeight="1" x14ac:dyDescent="0.15">
      <c r="A41" s="91"/>
      <c r="B41" s="92"/>
      <c r="C41" s="92"/>
      <c r="D41" s="92"/>
      <c r="E41" s="92"/>
      <c r="F41" s="92"/>
      <c r="G41" s="92"/>
      <c r="H41" s="92"/>
      <c r="I41" s="92"/>
      <c r="J41" s="93"/>
    </row>
    <row r="42" spans="1:14" ht="11.25" customHeight="1" x14ac:dyDescent="0.15">
      <c r="A42" s="91"/>
      <c r="B42" s="92"/>
      <c r="C42" s="92"/>
      <c r="D42" s="92"/>
      <c r="E42" s="92"/>
      <c r="F42" s="92"/>
      <c r="G42" s="92"/>
      <c r="H42" s="92"/>
      <c r="I42" s="92"/>
      <c r="J42" s="93"/>
    </row>
    <row r="43" spans="1:14" ht="11.25" customHeight="1" x14ac:dyDescent="0.15">
      <c r="A43" s="91"/>
      <c r="B43" s="92"/>
      <c r="C43" s="92"/>
      <c r="D43" s="92"/>
      <c r="E43" s="92"/>
      <c r="F43" s="92"/>
      <c r="G43" s="92"/>
      <c r="H43" s="92"/>
      <c r="I43" s="92"/>
      <c r="J43" s="93"/>
    </row>
    <row r="44" spans="1:14" ht="11.25" customHeight="1" x14ac:dyDescent="0.15">
      <c r="A44" s="91"/>
      <c r="B44" s="92"/>
      <c r="C44" s="92"/>
      <c r="D44" s="92"/>
      <c r="E44" s="92"/>
      <c r="F44" s="92"/>
      <c r="G44" s="92"/>
      <c r="H44" s="92"/>
      <c r="I44" s="92"/>
      <c r="J44" s="93"/>
    </row>
    <row r="45" spans="1:14" ht="11.25" customHeight="1" x14ac:dyDescent="0.15">
      <c r="A45" s="91"/>
      <c r="B45" s="92"/>
      <c r="C45" s="92"/>
      <c r="D45" s="92"/>
      <c r="E45" s="92"/>
      <c r="F45" s="92"/>
      <c r="G45" s="92"/>
      <c r="H45" s="92"/>
      <c r="I45" s="92"/>
      <c r="J45" s="93"/>
    </row>
    <row r="46" spans="1:14" ht="11.25" customHeight="1" x14ac:dyDescent="0.15">
      <c r="A46" s="91"/>
      <c r="B46" s="92"/>
      <c r="C46" s="92"/>
      <c r="D46" s="92"/>
      <c r="E46" s="92"/>
      <c r="F46" s="92"/>
      <c r="G46" s="92"/>
      <c r="H46" s="92"/>
      <c r="I46" s="92"/>
      <c r="J46" s="93"/>
    </row>
    <row r="47" spans="1:14" ht="11.25" customHeight="1" x14ac:dyDescent="0.15">
      <c r="A47" s="91"/>
      <c r="B47" s="92"/>
      <c r="C47" s="92"/>
      <c r="D47" s="92"/>
      <c r="E47" s="92"/>
      <c r="F47" s="92"/>
      <c r="G47" s="92"/>
      <c r="H47" s="92"/>
      <c r="I47" s="92"/>
      <c r="J47" s="93"/>
    </row>
    <row r="48" spans="1:14" ht="11.25" customHeight="1" x14ac:dyDescent="0.15">
      <c r="A48" s="91"/>
      <c r="B48" s="92"/>
      <c r="C48" s="92"/>
      <c r="D48" s="92"/>
      <c r="E48" s="92"/>
      <c r="F48" s="92"/>
      <c r="G48" s="92"/>
      <c r="H48" s="92"/>
      <c r="I48" s="92"/>
      <c r="J48" s="93"/>
    </row>
    <row r="49" spans="1:10" ht="11.25" customHeight="1" x14ac:dyDescent="0.15">
      <c r="A49" s="91"/>
      <c r="B49" s="92"/>
      <c r="C49" s="92"/>
      <c r="D49" s="92"/>
      <c r="E49" s="92"/>
      <c r="F49" s="92"/>
      <c r="G49" s="92"/>
      <c r="H49" s="92"/>
      <c r="I49" s="92"/>
      <c r="J49" s="93"/>
    </row>
    <row r="50" spans="1:10" ht="11.25" customHeight="1" x14ac:dyDescent="0.15">
      <c r="A50" s="91"/>
      <c r="B50" s="92"/>
      <c r="C50" s="92"/>
      <c r="D50" s="92"/>
      <c r="E50" s="92"/>
      <c r="F50" s="92"/>
      <c r="G50" s="92"/>
      <c r="H50" s="92"/>
      <c r="I50" s="92"/>
      <c r="J50" s="93"/>
    </row>
    <row r="51" spans="1:10" ht="11.25" customHeight="1" x14ac:dyDescent="0.15">
      <c r="A51" s="91"/>
      <c r="B51" s="92"/>
      <c r="C51" s="92"/>
      <c r="D51" s="92"/>
      <c r="E51" s="92"/>
      <c r="F51" s="92"/>
      <c r="G51" s="92"/>
      <c r="H51" s="92"/>
      <c r="I51" s="92"/>
      <c r="J51" s="93"/>
    </row>
    <row r="52" spans="1:10" ht="11.25" customHeight="1" x14ac:dyDescent="0.15">
      <c r="A52" s="91"/>
      <c r="B52" s="92"/>
      <c r="C52" s="92"/>
      <c r="D52" s="92"/>
      <c r="E52" s="92"/>
      <c r="F52" s="92"/>
      <c r="G52" s="92"/>
      <c r="H52" s="92"/>
      <c r="I52" s="92"/>
      <c r="J52" s="93"/>
    </row>
    <row r="53" spans="1:10" ht="11.25" customHeight="1" x14ac:dyDescent="0.15">
      <c r="A53" s="91"/>
      <c r="B53" s="92"/>
      <c r="C53" s="92"/>
      <c r="D53" s="92"/>
      <c r="E53" s="92"/>
      <c r="F53" s="92"/>
      <c r="G53" s="92"/>
      <c r="H53" s="92"/>
      <c r="I53" s="92"/>
      <c r="J53" s="93"/>
    </row>
    <row r="54" spans="1:10" ht="11.25" customHeight="1" x14ac:dyDescent="0.15">
      <c r="A54" s="91"/>
      <c r="B54" s="92"/>
      <c r="C54" s="92"/>
      <c r="D54" s="92"/>
      <c r="E54" s="92"/>
      <c r="F54" s="92"/>
      <c r="G54" s="92"/>
      <c r="H54" s="92"/>
      <c r="I54" s="92"/>
      <c r="J54" s="93"/>
    </row>
    <row r="55" spans="1:10" ht="11.25" customHeight="1" x14ac:dyDescent="0.15">
      <c r="A55" s="91"/>
      <c r="B55" s="92"/>
      <c r="C55" s="92"/>
      <c r="D55" s="92"/>
      <c r="E55" s="92"/>
      <c r="F55" s="92"/>
      <c r="G55" s="92"/>
      <c r="H55" s="92"/>
      <c r="I55" s="92"/>
      <c r="J55" s="93"/>
    </row>
    <row r="56" spans="1:10" ht="11.25" customHeight="1" x14ac:dyDescent="0.15">
      <c r="A56" s="91"/>
      <c r="B56" s="92"/>
      <c r="C56" s="92"/>
      <c r="D56" s="92"/>
      <c r="E56" s="92"/>
      <c r="F56" s="92"/>
      <c r="G56" s="92"/>
      <c r="H56" s="92"/>
      <c r="I56" s="92"/>
      <c r="J56" s="93"/>
    </row>
    <row r="57" spans="1:10" ht="11.25" customHeight="1" x14ac:dyDescent="0.15">
      <c r="A57" s="91"/>
      <c r="B57" s="92"/>
      <c r="C57" s="92"/>
      <c r="D57" s="92"/>
      <c r="E57" s="92"/>
      <c r="F57" s="92"/>
      <c r="G57" s="92"/>
      <c r="H57" s="92"/>
      <c r="I57" s="92"/>
      <c r="J57" s="93"/>
    </row>
    <row r="58" spans="1:10" ht="11.25" customHeight="1" x14ac:dyDescent="0.15">
      <c r="A58" s="91"/>
      <c r="B58" s="92"/>
      <c r="C58" s="92"/>
      <c r="D58" s="92"/>
      <c r="E58" s="92"/>
      <c r="F58" s="92"/>
      <c r="G58" s="92"/>
      <c r="H58" s="92"/>
      <c r="I58" s="92"/>
      <c r="J58" s="93"/>
    </row>
    <row r="59" spans="1:10" ht="11.25" customHeight="1" x14ac:dyDescent="0.15">
      <c r="A59" s="91"/>
      <c r="B59" s="92"/>
      <c r="C59" s="92"/>
      <c r="D59" s="92"/>
      <c r="E59" s="92"/>
      <c r="F59" s="92"/>
      <c r="G59" s="92"/>
      <c r="H59" s="92"/>
      <c r="I59" s="92"/>
      <c r="J59" s="93"/>
    </row>
    <row r="60" spans="1:10" ht="11.25" customHeight="1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3"/>
    </row>
    <row r="61" spans="1:10" ht="11.25" customHeight="1" x14ac:dyDescent="0.15">
      <c r="A61" s="91"/>
      <c r="B61" s="92"/>
      <c r="C61" s="92"/>
      <c r="D61" s="92"/>
      <c r="E61" s="92"/>
      <c r="F61" s="92"/>
      <c r="G61" s="92"/>
      <c r="H61" s="92"/>
      <c r="I61" s="92"/>
      <c r="J61" s="93"/>
    </row>
    <row r="62" spans="1:10" ht="11.25" customHeight="1" x14ac:dyDescent="0.15">
      <c r="A62" s="91"/>
      <c r="B62" s="92"/>
      <c r="C62" s="92"/>
      <c r="D62" s="92"/>
      <c r="E62" s="92"/>
      <c r="F62" s="92"/>
      <c r="G62" s="92"/>
      <c r="H62" s="92"/>
      <c r="I62" s="92"/>
      <c r="J62" s="93"/>
    </row>
    <row r="63" spans="1:10" ht="11.25" customHeight="1" x14ac:dyDescent="0.15">
      <c r="A63" s="91"/>
      <c r="B63" s="92"/>
      <c r="C63" s="92"/>
      <c r="D63" s="92"/>
      <c r="E63" s="92"/>
      <c r="F63" s="92"/>
      <c r="G63" s="92"/>
      <c r="H63" s="92"/>
      <c r="I63" s="92"/>
      <c r="J63" s="93"/>
    </row>
    <row r="64" spans="1:10" ht="11.25" customHeight="1" x14ac:dyDescent="0.15">
      <c r="A64" s="91"/>
      <c r="B64" s="92"/>
      <c r="C64" s="92"/>
      <c r="D64" s="92"/>
      <c r="E64" s="92"/>
      <c r="F64" s="92"/>
      <c r="G64" s="92"/>
      <c r="H64" s="92"/>
      <c r="I64" s="92"/>
      <c r="J64" s="93"/>
    </row>
    <row r="65" spans="1:10" ht="11.25" customHeight="1" x14ac:dyDescent="0.15">
      <c r="A65" s="91"/>
      <c r="B65" s="92"/>
      <c r="C65" s="92"/>
      <c r="D65" s="92"/>
      <c r="E65" s="92"/>
      <c r="F65" s="92"/>
      <c r="G65" s="92"/>
      <c r="H65" s="92"/>
      <c r="I65" s="92"/>
      <c r="J65" s="93"/>
    </row>
    <row r="66" spans="1:10" ht="11.25" customHeight="1" x14ac:dyDescent="0.15">
      <c r="A66" s="91"/>
      <c r="B66" s="92"/>
      <c r="C66" s="92"/>
      <c r="D66" s="92"/>
      <c r="E66" s="92"/>
      <c r="F66" s="92"/>
      <c r="G66" s="92"/>
      <c r="H66" s="92"/>
      <c r="I66" s="92"/>
      <c r="J66" s="93"/>
    </row>
    <row r="67" spans="1:10" ht="11.25" customHeight="1" x14ac:dyDescent="0.15">
      <c r="A67" s="91"/>
      <c r="B67" s="92"/>
      <c r="C67" s="92"/>
      <c r="D67" s="92"/>
      <c r="E67" s="92"/>
      <c r="F67" s="92"/>
      <c r="G67" s="92"/>
      <c r="H67" s="92"/>
      <c r="I67" s="92"/>
      <c r="J67" s="93"/>
    </row>
    <row r="68" spans="1:10" ht="11.25" customHeight="1" x14ac:dyDescent="0.15">
      <c r="A68" s="91"/>
      <c r="B68" s="92"/>
      <c r="C68" s="92"/>
      <c r="D68" s="92"/>
      <c r="E68" s="92"/>
      <c r="F68" s="92"/>
      <c r="G68" s="92"/>
      <c r="H68" s="92"/>
      <c r="I68" s="92"/>
      <c r="J68" s="93"/>
    </row>
    <row r="69" spans="1:10" ht="11.25" customHeight="1" x14ac:dyDescent="0.15">
      <c r="A69" s="91"/>
      <c r="B69" s="92"/>
      <c r="C69" s="92"/>
      <c r="D69" s="92"/>
      <c r="E69" s="92"/>
      <c r="F69" s="92"/>
      <c r="G69" s="92"/>
      <c r="H69" s="92"/>
      <c r="I69" s="92"/>
      <c r="J69" s="93"/>
    </row>
    <row r="70" spans="1:10" ht="11.25" customHeight="1" x14ac:dyDescent="0.15">
      <c r="A70" s="91"/>
      <c r="B70" s="92"/>
      <c r="C70" s="92"/>
      <c r="D70" s="92"/>
      <c r="E70" s="92"/>
      <c r="F70" s="92"/>
      <c r="G70" s="92"/>
      <c r="H70" s="92"/>
      <c r="I70" s="92"/>
      <c r="J70" s="93"/>
    </row>
    <row r="71" spans="1:10" ht="11.25" customHeight="1" thickBot="1" x14ac:dyDescent="0.2">
      <c r="A71" s="94"/>
      <c r="B71" s="95"/>
      <c r="C71" s="95"/>
      <c r="D71" s="95"/>
      <c r="E71" s="95"/>
      <c r="F71" s="95"/>
      <c r="G71" s="95"/>
      <c r="H71" s="95"/>
      <c r="I71" s="95"/>
      <c r="J71" s="96"/>
    </row>
    <row r="75" spans="1:10" ht="11.25" customHeight="1" x14ac:dyDescent="0.15">
      <c r="A75" s="42" t="s">
        <v>42</v>
      </c>
    </row>
  </sheetData>
  <mergeCells count="12">
    <mergeCell ref="D8:E8"/>
    <mergeCell ref="D10:E10"/>
    <mergeCell ref="J14:L14"/>
    <mergeCell ref="A35:J35"/>
    <mergeCell ref="A38:J71"/>
    <mergeCell ref="D6:E6"/>
    <mergeCell ref="P7:X7"/>
    <mergeCell ref="A1:M1"/>
    <mergeCell ref="D4:F4"/>
    <mergeCell ref="G4:K5"/>
    <mergeCell ref="D5:F5"/>
    <mergeCell ref="P5:X5"/>
  </mergeCells>
  <hyperlinks>
    <hyperlink ref="A11" r:id="rId1" xr:uid="{5F428F6D-24FA-4CE2-BA7B-806FA854EFA7}"/>
    <hyperlink ref="A5" r:id="rId2" xr:uid="{226381AD-8844-41D0-A35A-AB2B154E6296}"/>
    <hyperlink ref="J14:L14" r:id="rId3" display="Check this link for HS Code Classification" xr:uid="{6583CA60-5710-4D2B-B8FC-53C07EA90112}"/>
  </hyperlinks>
  <pageMargins left="0.25" right="0.25" top="0.61594202898550721" bottom="0.61594202898550721" header="0.3" footer="0.3"/>
  <pageSetup paperSize="9" orientation="landscape" horizontalDpi="4294967293" verticalDpi="4294967293" r:id="rId4"/>
  <headerFooter>
    <oddHeader>&amp;C&amp;"-,Bold"&amp;12IncoDocs' Landed Cost Calculator.  Create your sales and shipping documents at www.incodocs.com</oddHeader>
    <oddFooter>&amp;C&amp;"-,Bold"Create your sales and shipping documents at www.incodocs.com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LANDED COST - BY CUBIC</vt:lpstr>
      <vt:lpstr>LANDED COST - BY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Thompson</dc:creator>
  <cp:lastModifiedBy>suppl</cp:lastModifiedBy>
  <cp:lastPrinted>2018-06-28T10:14:02Z</cp:lastPrinted>
  <dcterms:created xsi:type="dcterms:W3CDTF">2018-06-21T05:08:48Z</dcterms:created>
  <dcterms:modified xsi:type="dcterms:W3CDTF">2021-06-10T15:37:11Z</dcterms:modified>
</cp:coreProperties>
</file>