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753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1"/>
  <c r="Y171" l="1"/>
  <c r="S171"/>
  <c r="R171"/>
  <c r="M171"/>
  <c r="J171"/>
  <c r="Y170"/>
  <c r="S170"/>
  <c r="R170"/>
  <c r="M170"/>
  <c r="J170"/>
  <c r="Y169"/>
  <c r="Z169" s="1"/>
  <c r="AA169" s="1"/>
  <c r="S169"/>
  <c r="R169"/>
  <c r="M169"/>
  <c r="N169" s="1"/>
  <c r="J169"/>
  <c r="Y168"/>
  <c r="Z168" s="1"/>
  <c r="S168"/>
  <c r="R168"/>
  <c r="M168"/>
  <c r="J168"/>
  <c r="N168" s="1"/>
  <c r="Y167"/>
  <c r="S167"/>
  <c r="R167"/>
  <c r="M167"/>
  <c r="J167"/>
  <c r="Y166"/>
  <c r="S166"/>
  <c r="R166"/>
  <c r="M166"/>
  <c r="J166"/>
  <c r="Y165"/>
  <c r="Z165" s="1"/>
  <c r="AA165" s="1"/>
  <c r="S165"/>
  <c r="R165"/>
  <c r="M165"/>
  <c r="N165" s="1"/>
  <c r="J165"/>
  <c r="Y164"/>
  <c r="S164"/>
  <c r="R164"/>
  <c r="M164"/>
  <c r="J164"/>
  <c r="N164" s="1"/>
  <c r="Y163"/>
  <c r="S163"/>
  <c r="R163"/>
  <c r="M163"/>
  <c r="J163"/>
  <c r="Y162"/>
  <c r="S162"/>
  <c r="R162"/>
  <c r="M162"/>
  <c r="J162"/>
  <c r="Y161"/>
  <c r="Z161" s="1"/>
  <c r="AA161" s="1"/>
  <c r="S161"/>
  <c r="R161"/>
  <c r="M161"/>
  <c r="N161" s="1"/>
  <c r="J161"/>
  <c r="Y160"/>
  <c r="S160"/>
  <c r="R160"/>
  <c r="M160"/>
  <c r="J160"/>
  <c r="N160" s="1"/>
  <c r="Y159"/>
  <c r="S159"/>
  <c r="R159"/>
  <c r="M159"/>
  <c r="J159"/>
  <c r="Y158"/>
  <c r="S158"/>
  <c r="R158"/>
  <c r="M158"/>
  <c r="J158"/>
  <c r="Y157"/>
  <c r="Z157" s="1"/>
  <c r="AA157" s="1"/>
  <c r="S157"/>
  <c r="R157"/>
  <c r="M157"/>
  <c r="N157" s="1"/>
  <c r="J157"/>
  <c r="Y156"/>
  <c r="Z156" s="1"/>
  <c r="S156"/>
  <c r="R156"/>
  <c r="M156"/>
  <c r="J156"/>
  <c r="N156" s="1"/>
  <c r="Y155"/>
  <c r="S155"/>
  <c r="R155"/>
  <c r="M155"/>
  <c r="J155"/>
  <c r="Y154"/>
  <c r="Z154" s="1"/>
  <c r="S154"/>
  <c r="R154"/>
  <c r="M154"/>
  <c r="J154"/>
  <c r="N154" s="1"/>
  <c r="Y153"/>
  <c r="S153"/>
  <c r="R153"/>
  <c r="M153"/>
  <c r="J153"/>
  <c r="N153" s="1"/>
  <c r="Y152"/>
  <c r="S152"/>
  <c r="R152"/>
  <c r="M152"/>
  <c r="J152"/>
  <c r="N152" s="1"/>
  <c r="Y151"/>
  <c r="S151"/>
  <c r="R151"/>
  <c r="M151"/>
  <c r="J151"/>
  <c r="N151" s="1"/>
  <c r="Y150"/>
  <c r="S150"/>
  <c r="R150"/>
  <c r="M150"/>
  <c r="J150"/>
  <c r="N150" s="1"/>
  <c r="Y149"/>
  <c r="Z149" s="1"/>
  <c r="AA149" s="1"/>
  <c r="S149"/>
  <c r="R149"/>
  <c r="M149"/>
  <c r="J149"/>
  <c r="N149" s="1"/>
  <c r="Y148"/>
  <c r="Z148" s="1"/>
  <c r="AA148" s="1"/>
  <c r="S148"/>
  <c r="R148"/>
  <c r="M148"/>
  <c r="J148"/>
  <c r="N148" s="1"/>
  <c r="Y147"/>
  <c r="S147"/>
  <c r="R147"/>
  <c r="M147"/>
  <c r="J147"/>
  <c r="N147" s="1"/>
  <c r="AA146"/>
  <c r="S146"/>
  <c r="R146"/>
  <c r="M146"/>
  <c r="J146"/>
  <c r="N146" s="1"/>
  <c r="AA145"/>
  <c r="S145"/>
  <c r="R145"/>
  <c r="N145"/>
  <c r="M145"/>
  <c r="J145"/>
  <c r="AA144"/>
  <c r="S144"/>
  <c r="R144"/>
  <c r="M144"/>
  <c r="J144"/>
  <c r="N144" s="1"/>
  <c r="AA143"/>
  <c r="S143"/>
  <c r="R143"/>
  <c r="M143"/>
  <c r="J143"/>
  <c r="AA142"/>
  <c r="S142"/>
  <c r="R142"/>
  <c r="M142"/>
  <c r="J142"/>
  <c r="N142" s="1"/>
  <c r="AA141"/>
  <c r="S141"/>
  <c r="R141"/>
  <c r="M141"/>
  <c r="J141"/>
  <c r="N141" s="1"/>
  <c r="AA140"/>
  <c r="S140"/>
  <c r="R140"/>
  <c r="N140"/>
  <c r="M140"/>
  <c r="J140"/>
  <c r="AA139"/>
  <c r="S139"/>
  <c r="R139"/>
  <c r="M139"/>
  <c r="J139"/>
  <c r="N139" s="1"/>
  <c r="AA138"/>
  <c r="S138"/>
  <c r="R138"/>
  <c r="M138"/>
  <c r="J138"/>
  <c r="N138" s="1"/>
  <c r="AA137"/>
  <c r="S137"/>
  <c r="R137"/>
  <c r="N137"/>
  <c r="M137"/>
  <c r="J137"/>
  <c r="AA136"/>
  <c r="S136"/>
  <c r="R136"/>
  <c r="M136"/>
  <c r="J136"/>
  <c r="AA135"/>
  <c r="S135"/>
  <c r="R135"/>
  <c r="M135"/>
  <c r="J135"/>
  <c r="N135" s="1"/>
  <c r="AA134"/>
  <c r="S134"/>
  <c r="R134"/>
  <c r="M134"/>
  <c r="J134"/>
  <c r="AA133"/>
  <c r="S133"/>
  <c r="R133"/>
  <c r="M133"/>
  <c r="J133"/>
  <c r="N133" s="1"/>
  <c r="AA132"/>
  <c r="S132"/>
  <c r="R132"/>
  <c r="M132"/>
  <c r="J132"/>
  <c r="AA131"/>
  <c r="S131"/>
  <c r="R131"/>
  <c r="M131"/>
  <c r="J131"/>
  <c r="AA130"/>
  <c r="S130"/>
  <c r="R130"/>
  <c r="M130"/>
  <c r="J130"/>
  <c r="N130" s="1"/>
  <c r="AA129"/>
  <c r="S129"/>
  <c r="R129"/>
  <c r="M129"/>
  <c r="J129"/>
  <c r="N129" s="1"/>
  <c r="AA128"/>
  <c r="S128"/>
  <c r="R128"/>
  <c r="M128"/>
  <c r="N128" s="1"/>
  <c r="J128"/>
  <c r="AA127"/>
  <c r="S127"/>
  <c r="R127"/>
  <c r="M127"/>
  <c r="J127"/>
  <c r="N127" s="1"/>
  <c r="AA126"/>
  <c r="S126"/>
  <c r="R126"/>
  <c r="M126"/>
  <c r="J126"/>
  <c r="N126" s="1"/>
  <c r="AA125"/>
  <c r="S125"/>
  <c r="R125"/>
  <c r="M125"/>
  <c r="N125" s="1"/>
  <c r="J125"/>
  <c r="AA124"/>
  <c r="S124"/>
  <c r="R124"/>
  <c r="M124"/>
  <c r="J124"/>
  <c r="AA123"/>
  <c r="S123"/>
  <c r="R123"/>
  <c r="M123"/>
  <c r="J123"/>
  <c r="N123" s="1"/>
  <c r="AA122"/>
  <c r="S122"/>
  <c r="R122"/>
  <c r="M122"/>
  <c r="J122"/>
  <c r="N122" s="1"/>
  <c r="AA121"/>
  <c r="S121"/>
  <c r="R121"/>
  <c r="N121"/>
  <c r="M121"/>
  <c r="J121"/>
  <c r="AA120"/>
  <c r="S120"/>
  <c r="R120"/>
  <c r="M120"/>
  <c r="J120"/>
  <c r="AA119"/>
  <c r="S119"/>
  <c r="R119"/>
  <c r="M119"/>
  <c r="J119"/>
  <c r="N119" s="1"/>
  <c r="AA118"/>
  <c r="S118"/>
  <c r="R118"/>
  <c r="M118"/>
  <c r="J118"/>
  <c r="AA117"/>
  <c r="S117"/>
  <c r="R117"/>
  <c r="M117"/>
  <c r="J117"/>
  <c r="N117" s="1"/>
  <c r="AA116"/>
  <c r="S116"/>
  <c r="R116"/>
  <c r="M116"/>
  <c r="J116"/>
  <c r="AA115"/>
  <c r="S115"/>
  <c r="R115"/>
  <c r="M115"/>
  <c r="J115"/>
  <c r="AA114"/>
  <c r="S114"/>
  <c r="R114"/>
  <c r="M114"/>
  <c r="J114"/>
  <c r="N114" s="1"/>
  <c r="AA113"/>
  <c r="S113"/>
  <c r="R113"/>
  <c r="M113"/>
  <c r="J113"/>
  <c r="N113" s="1"/>
  <c r="AA112"/>
  <c r="S112"/>
  <c r="R112"/>
  <c r="M112"/>
  <c r="N112" s="1"/>
  <c r="J112"/>
  <c r="AA111"/>
  <c r="S111"/>
  <c r="R111"/>
  <c r="M111"/>
  <c r="J111"/>
  <c r="AA110"/>
  <c r="S110"/>
  <c r="R110"/>
  <c r="M110"/>
  <c r="J110"/>
  <c r="N110" s="1"/>
  <c r="AA109"/>
  <c r="S109"/>
  <c r="R109"/>
  <c r="M109"/>
  <c r="N109" s="1"/>
  <c r="J109"/>
  <c r="AA108"/>
  <c r="S108"/>
  <c r="R108"/>
  <c r="M108"/>
  <c r="J108"/>
  <c r="AA107"/>
  <c r="S107"/>
  <c r="R107"/>
  <c r="M107"/>
  <c r="J107"/>
  <c r="AA106"/>
  <c r="S106"/>
  <c r="R106"/>
  <c r="M106"/>
  <c r="J106"/>
  <c r="N106" s="1"/>
  <c r="AA105"/>
  <c r="S105"/>
  <c r="R105"/>
  <c r="N105"/>
  <c r="M105"/>
  <c r="J105"/>
  <c r="AA104"/>
  <c r="S104"/>
  <c r="R104"/>
  <c r="M104"/>
  <c r="J104"/>
  <c r="AA103"/>
  <c r="S103"/>
  <c r="R103"/>
  <c r="M103"/>
  <c r="J103"/>
  <c r="AA102"/>
  <c r="S102"/>
  <c r="R102"/>
  <c r="M102"/>
  <c r="J102"/>
  <c r="AA101"/>
  <c r="S101"/>
  <c r="R101"/>
  <c r="M101"/>
  <c r="J101"/>
  <c r="N101" s="1"/>
  <c r="AA100"/>
  <c r="S100"/>
  <c r="R100"/>
  <c r="M100"/>
  <c r="J100"/>
  <c r="AA99"/>
  <c r="S99"/>
  <c r="R99"/>
  <c r="M99"/>
  <c r="J99"/>
  <c r="AA98"/>
  <c r="S98"/>
  <c r="R98"/>
  <c r="M98"/>
  <c r="J98"/>
  <c r="N98" s="1"/>
  <c r="AA97"/>
  <c r="S97"/>
  <c r="R97"/>
  <c r="M97"/>
  <c r="J97"/>
  <c r="N97" s="1"/>
  <c r="AA96"/>
  <c r="S96"/>
  <c r="R96"/>
  <c r="M96"/>
  <c r="N96" s="1"/>
  <c r="J96"/>
  <c r="AA95"/>
  <c r="S95"/>
  <c r="R95"/>
  <c r="M95"/>
  <c r="J95"/>
  <c r="N95" s="1"/>
  <c r="AA94"/>
  <c r="S94"/>
  <c r="R94"/>
  <c r="M94"/>
  <c r="J94"/>
  <c r="N94" s="1"/>
  <c r="AA93"/>
  <c r="S93"/>
  <c r="R93"/>
  <c r="M93"/>
  <c r="N93" s="1"/>
  <c r="J93"/>
  <c r="AA92"/>
  <c r="S92"/>
  <c r="R92"/>
  <c r="M92"/>
  <c r="J92"/>
  <c r="N92" s="1"/>
  <c r="AA91"/>
  <c r="S91"/>
  <c r="R91"/>
  <c r="M91"/>
  <c r="J91"/>
  <c r="N91" s="1"/>
  <c r="AA90"/>
  <c r="S90"/>
  <c r="R90"/>
  <c r="M90"/>
  <c r="J90"/>
  <c r="AA89"/>
  <c r="S89"/>
  <c r="R89"/>
  <c r="M89"/>
  <c r="J89"/>
  <c r="N89" s="1"/>
  <c r="AA88"/>
  <c r="S88"/>
  <c r="R88"/>
  <c r="M88"/>
  <c r="N88" s="1"/>
  <c r="J88"/>
  <c r="AA87"/>
  <c r="S87"/>
  <c r="R87"/>
  <c r="M87"/>
  <c r="J87"/>
  <c r="N87" s="1"/>
  <c r="AA86"/>
  <c r="S86"/>
  <c r="R86"/>
  <c r="M86"/>
  <c r="J86"/>
  <c r="N86" s="1"/>
  <c r="AA85"/>
  <c r="S85"/>
  <c r="R85"/>
  <c r="M85"/>
  <c r="N85" s="1"/>
  <c r="J85"/>
  <c r="AA84"/>
  <c r="S84"/>
  <c r="R84"/>
  <c r="M84"/>
  <c r="J84"/>
  <c r="N84" s="1"/>
  <c r="AA83"/>
  <c r="S83"/>
  <c r="R83"/>
  <c r="M83"/>
  <c r="J83"/>
  <c r="N83" s="1"/>
  <c r="AA82"/>
  <c r="S82"/>
  <c r="R82"/>
  <c r="M82"/>
  <c r="J82"/>
  <c r="AA81"/>
  <c r="S81"/>
  <c r="R81"/>
  <c r="M81"/>
  <c r="J81"/>
  <c r="N81" s="1"/>
  <c r="AA80"/>
  <c r="S80"/>
  <c r="R80"/>
  <c r="M80"/>
  <c r="N80" s="1"/>
  <c r="J80"/>
  <c r="AA79"/>
  <c r="S79"/>
  <c r="R79"/>
  <c r="M79"/>
  <c r="J79"/>
  <c r="N79" s="1"/>
  <c r="AA78"/>
  <c r="S78"/>
  <c r="R78"/>
  <c r="M78"/>
  <c r="J78"/>
  <c r="N78" s="1"/>
  <c r="AA77"/>
  <c r="S77"/>
  <c r="R77"/>
  <c r="M77"/>
  <c r="N77" s="1"/>
  <c r="J77"/>
  <c r="AA76"/>
  <c r="S76"/>
  <c r="R76"/>
  <c r="M76"/>
  <c r="J76"/>
  <c r="N76" s="1"/>
  <c r="AA75"/>
  <c r="S75"/>
  <c r="R75"/>
  <c r="M75"/>
  <c r="J75"/>
  <c r="N75" s="1"/>
  <c r="AA74"/>
  <c r="S74"/>
  <c r="R74"/>
  <c r="M74"/>
  <c r="J74"/>
  <c r="AA73"/>
  <c r="S73"/>
  <c r="R73"/>
  <c r="M73"/>
  <c r="J73"/>
  <c r="N73" s="1"/>
  <c r="AA72"/>
  <c r="S72"/>
  <c r="R72"/>
  <c r="M72"/>
  <c r="N72" s="1"/>
  <c r="J72"/>
  <c r="AA71"/>
  <c r="S71"/>
  <c r="R71"/>
  <c r="M71"/>
  <c r="J71"/>
  <c r="N71" s="1"/>
  <c r="AA70"/>
  <c r="S70"/>
  <c r="R70"/>
  <c r="M70"/>
  <c r="J70"/>
  <c r="N70" s="1"/>
  <c r="AA69"/>
  <c r="S69"/>
  <c r="R69"/>
  <c r="M69"/>
  <c r="N69" s="1"/>
  <c r="J69"/>
  <c r="AA68"/>
  <c r="S68"/>
  <c r="R68"/>
  <c r="M68"/>
  <c r="J68"/>
  <c r="N68" s="1"/>
  <c r="AA67"/>
  <c r="S67"/>
  <c r="R67"/>
  <c r="M67"/>
  <c r="J67"/>
  <c r="N67" s="1"/>
  <c r="AA66"/>
  <c r="S66"/>
  <c r="R66"/>
  <c r="M66"/>
  <c r="J66"/>
  <c r="AA65"/>
  <c r="S65"/>
  <c r="R65"/>
  <c r="M65"/>
  <c r="J65"/>
  <c r="N65" s="1"/>
  <c r="AA64"/>
  <c r="S64"/>
  <c r="R64"/>
  <c r="M64"/>
  <c r="N64" s="1"/>
  <c r="J64"/>
  <c r="AA63"/>
  <c r="S63"/>
  <c r="R63"/>
  <c r="M63"/>
  <c r="J63"/>
  <c r="AA62"/>
  <c r="S62"/>
  <c r="R62"/>
  <c r="M62"/>
  <c r="J62"/>
  <c r="N62" s="1"/>
  <c r="AA61"/>
  <c r="S61"/>
  <c r="R61"/>
  <c r="M61"/>
  <c r="N61" s="1"/>
  <c r="J61"/>
  <c r="AA60"/>
  <c r="S60"/>
  <c r="R60"/>
  <c r="M60"/>
  <c r="J60"/>
  <c r="N60" s="1"/>
  <c r="AA59"/>
  <c r="S59"/>
  <c r="R59"/>
  <c r="M59"/>
  <c r="J59"/>
  <c r="N59" s="1"/>
  <c r="AA58"/>
  <c r="S58"/>
  <c r="R58"/>
  <c r="M58"/>
  <c r="J58"/>
  <c r="AA57"/>
  <c r="S57"/>
  <c r="R57"/>
  <c r="M57"/>
  <c r="J57"/>
  <c r="N57" s="1"/>
  <c r="AA56"/>
  <c r="S56"/>
  <c r="R56"/>
  <c r="M56"/>
  <c r="N56" s="1"/>
  <c r="J56"/>
  <c r="AA55"/>
  <c r="S55"/>
  <c r="R55"/>
  <c r="M55"/>
  <c r="J55"/>
  <c r="N55" s="1"/>
  <c r="AA54"/>
  <c r="S54"/>
  <c r="R54"/>
  <c r="M54"/>
  <c r="J54"/>
  <c r="N54" s="1"/>
  <c r="AA53"/>
  <c r="S53"/>
  <c r="R53"/>
  <c r="M53"/>
  <c r="N53" s="1"/>
  <c r="J53"/>
  <c r="AA52"/>
  <c r="S52"/>
  <c r="R52"/>
  <c r="M52"/>
  <c r="J52"/>
  <c r="N52" s="1"/>
  <c r="AA51"/>
  <c r="S51"/>
  <c r="R51"/>
  <c r="M51"/>
  <c r="J51"/>
  <c r="N51" s="1"/>
  <c r="AA50"/>
  <c r="S50"/>
  <c r="R50"/>
  <c r="M50"/>
  <c r="J50"/>
  <c r="AA49"/>
  <c r="S49"/>
  <c r="R49"/>
  <c r="M49"/>
  <c r="J49"/>
  <c r="N49" s="1"/>
  <c r="AA48"/>
  <c r="S48"/>
  <c r="R48"/>
  <c r="M48"/>
  <c r="N48" s="1"/>
  <c r="J48"/>
  <c r="AA47"/>
  <c r="S47"/>
  <c r="R47"/>
  <c r="M47"/>
  <c r="J47"/>
  <c r="N47" s="1"/>
  <c r="AA46"/>
  <c r="S46"/>
  <c r="R46"/>
  <c r="M46"/>
  <c r="J46"/>
  <c r="N46" s="1"/>
  <c r="AA45"/>
  <c r="S45"/>
  <c r="R45"/>
  <c r="M45"/>
  <c r="N45" s="1"/>
  <c r="J45"/>
  <c r="AA44"/>
  <c r="S44"/>
  <c r="R44"/>
  <c r="M44"/>
  <c r="J44"/>
  <c r="N44" s="1"/>
  <c r="AA43"/>
  <c r="S43"/>
  <c r="R43"/>
  <c r="M43"/>
  <c r="J43"/>
  <c r="N43" s="1"/>
  <c r="AA42"/>
  <c r="S42"/>
  <c r="R42"/>
  <c r="M42"/>
  <c r="J42"/>
  <c r="AA41"/>
  <c r="S41"/>
  <c r="R41"/>
  <c r="M41"/>
  <c r="J41"/>
  <c r="N41" s="1"/>
  <c r="AA40"/>
  <c r="S40"/>
  <c r="R40"/>
  <c r="M40"/>
  <c r="N40" s="1"/>
  <c r="J40"/>
  <c r="AA39"/>
  <c r="S39"/>
  <c r="R39"/>
  <c r="M39"/>
  <c r="J39"/>
  <c r="N39" s="1"/>
  <c r="AA38"/>
  <c r="S38"/>
  <c r="R38"/>
  <c r="M38"/>
  <c r="J38"/>
  <c r="N38" s="1"/>
  <c r="AA37"/>
  <c r="S37"/>
  <c r="R37"/>
  <c r="M37"/>
  <c r="N37" s="1"/>
  <c r="J37"/>
  <c r="AA36"/>
  <c r="S36"/>
  <c r="R36"/>
  <c r="M36"/>
  <c r="J36"/>
  <c r="N36" s="1"/>
  <c r="AA35"/>
  <c r="S35"/>
  <c r="R35"/>
  <c r="M35"/>
  <c r="J35"/>
  <c r="N35" s="1"/>
  <c r="AA34"/>
  <c r="S34"/>
  <c r="R34"/>
  <c r="M34"/>
  <c r="J34"/>
  <c r="AA33"/>
  <c r="S33"/>
  <c r="R33"/>
  <c r="M33"/>
  <c r="J33"/>
  <c r="N33" s="1"/>
  <c r="AA32"/>
  <c r="S32"/>
  <c r="R32"/>
  <c r="M32"/>
  <c r="N32" s="1"/>
  <c r="J32"/>
  <c r="AA31"/>
  <c r="S31"/>
  <c r="R31"/>
  <c r="M31"/>
  <c r="J31"/>
  <c r="N31" s="1"/>
  <c r="AA30"/>
  <c r="S30"/>
  <c r="R30"/>
  <c r="M30"/>
  <c r="J30"/>
  <c r="N30" s="1"/>
  <c r="AA29"/>
  <c r="S29"/>
  <c r="R29"/>
  <c r="M29"/>
  <c r="N29" s="1"/>
  <c r="J29"/>
  <c r="AA28"/>
  <c r="S28"/>
  <c r="R28"/>
  <c r="M28"/>
  <c r="J28"/>
  <c r="N28" s="1"/>
  <c r="AA27"/>
  <c r="S27"/>
  <c r="R27"/>
  <c r="M27"/>
  <c r="J27"/>
  <c r="N27" s="1"/>
  <c r="AA26"/>
  <c r="S26"/>
  <c r="R26"/>
  <c r="M26"/>
  <c r="J26"/>
  <c r="AA25"/>
  <c r="S25"/>
  <c r="R25"/>
  <c r="M25"/>
  <c r="J25"/>
  <c r="N25" s="1"/>
  <c r="AA24"/>
  <c r="S24"/>
  <c r="R24"/>
  <c r="M24"/>
  <c r="J24"/>
  <c r="AA23"/>
  <c r="S23"/>
  <c r="R23"/>
  <c r="M23"/>
  <c r="N23" s="1"/>
  <c r="J23"/>
  <c r="AA22"/>
  <c r="S22"/>
  <c r="R22"/>
  <c r="M22"/>
  <c r="J22"/>
  <c r="N22" s="1"/>
  <c r="AA21"/>
  <c r="S21"/>
  <c r="R21"/>
  <c r="M21"/>
  <c r="J21"/>
  <c r="N21" s="1"/>
  <c r="AA20"/>
  <c r="S20"/>
  <c r="R20"/>
  <c r="N20"/>
  <c r="M20"/>
  <c r="J20"/>
  <c r="AA19"/>
  <c r="S19"/>
  <c r="R19"/>
  <c r="M19"/>
  <c r="J19"/>
  <c r="N19" s="1"/>
  <c r="AA18"/>
  <c r="S18"/>
  <c r="R18"/>
  <c r="M18"/>
  <c r="J18"/>
  <c r="AA17"/>
  <c r="S17"/>
  <c r="R17"/>
  <c r="M17"/>
  <c r="J17"/>
  <c r="AA16"/>
  <c r="S16"/>
  <c r="R16"/>
  <c r="M16"/>
  <c r="J16"/>
  <c r="N16" s="1"/>
  <c r="AA15"/>
  <c r="S15"/>
  <c r="R15"/>
  <c r="M15"/>
  <c r="J15"/>
  <c r="N15" s="1"/>
  <c r="AA14"/>
  <c r="S14"/>
  <c r="R14"/>
  <c r="N14"/>
  <c r="M14"/>
  <c r="J14"/>
  <c r="AA13"/>
  <c r="S13"/>
  <c r="R13"/>
  <c r="M13"/>
  <c r="J13"/>
  <c r="N13" s="1"/>
  <c r="AA12"/>
  <c r="S12"/>
  <c r="R12"/>
  <c r="M12"/>
  <c r="J12"/>
  <c r="N12" s="1"/>
  <c r="AA11"/>
  <c r="S11"/>
  <c r="R11"/>
  <c r="N11"/>
  <c r="M11"/>
  <c r="J11"/>
  <c r="AA10"/>
  <c r="S10"/>
  <c r="R10"/>
  <c r="M10"/>
  <c r="J10"/>
  <c r="AA9"/>
  <c r="S9"/>
  <c r="R9"/>
  <c r="M9"/>
  <c r="J9"/>
  <c r="N9" s="1"/>
  <c r="AA8"/>
  <c r="S8"/>
  <c r="R8"/>
  <c r="M8"/>
  <c r="J8"/>
  <c r="AA7"/>
  <c r="S7"/>
  <c r="R7"/>
  <c r="M7"/>
  <c r="J7"/>
  <c r="N7" s="1"/>
  <c r="AA6"/>
  <c r="S6"/>
  <c r="R6"/>
  <c r="M6"/>
  <c r="J6"/>
  <c r="AA5"/>
  <c r="S5"/>
  <c r="R5"/>
  <c r="M5"/>
  <c r="J5"/>
  <c r="AA4"/>
  <c r="S4"/>
  <c r="R4"/>
  <c r="M4"/>
  <c r="J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A3"/>
  <c r="S3"/>
  <c r="M3"/>
  <c r="N3" s="1"/>
  <c r="J3"/>
  <c r="AA153" l="1"/>
  <c r="N6"/>
  <c r="N132"/>
  <c r="Z160"/>
  <c r="AA160" s="1"/>
  <c r="Z164"/>
  <c r="AA164" s="1"/>
  <c r="N4"/>
  <c r="N10"/>
  <c r="N24"/>
  <c r="N63"/>
  <c r="N104"/>
  <c r="N120"/>
  <c r="N136"/>
  <c r="AA150"/>
  <c r="Z152"/>
  <c r="AA152" s="1"/>
  <c r="Z153"/>
  <c r="AA156"/>
  <c r="AA168"/>
  <c r="N100"/>
  <c r="N116"/>
  <c r="AA154"/>
  <c r="N5"/>
  <c r="N8"/>
  <c r="N17"/>
  <c r="N34"/>
  <c r="N42"/>
  <c r="N50"/>
  <c r="N58"/>
  <c r="N66"/>
  <c r="N74"/>
  <c r="N82"/>
  <c r="N90"/>
  <c r="N102"/>
  <c r="N108"/>
  <c r="N115"/>
  <c r="N118"/>
  <c r="N124"/>
  <c r="N131"/>
  <c r="N134"/>
  <c r="N143"/>
  <c r="Z150"/>
  <c r="N155"/>
  <c r="N158"/>
  <c r="N159"/>
  <c r="N162"/>
  <c r="N163"/>
  <c r="N166"/>
  <c r="N167"/>
  <c r="N170"/>
  <c r="N171"/>
  <c r="N99"/>
  <c r="N103"/>
  <c r="N107"/>
  <c r="N111"/>
  <c r="N18"/>
  <c r="N26"/>
  <c r="Z158"/>
  <c r="AA158" s="1"/>
  <c r="Z162"/>
  <c r="AA162" s="1"/>
  <c r="Z166"/>
  <c r="AA166" s="1"/>
  <c r="Z170"/>
  <c r="AA170" s="1"/>
  <c r="Z147"/>
  <c r="AA147" s="1"/>
  <c r="Z151"/>
  <c r="AA151" s="1"/>
  <c r="Z155"/>
  <c r="AA155" s="1"/>
  <c r="Z159"/>
  <c r="AA159" s="1"/>
  <c r="Z163"/>
  <c r="AA163" s="1"/>
  <c r="Z167"/>
  <c r="AA167" s="1"/>
  <c r="Z171"/>
  <c r="AA171" s="1"/>
</calcChain>
</file>

<file path=xl/sharedStrings.xml><?xml version="1.0" encoding="utf-8"?>
<sst xmlns="http://schemas.openxmlformats.org/spreadsheetml/2006/main" count="663" uniqueCount="648">
  <si>
    <t>S. No.</t>
  </si>
  <si>
    <t>Products</t>
  </si>
  <si>
    <t>SCM Product Code</t>
  </si>
  <si>
    <t>IMS Pack Code</t>
  </si>
  <si>
    <t xml:space="preserve">Last Three Month Sales </t>
  </si>
  <si>
    <t>Intransit</t>
  </si>
  <si>
    <t>Closing</t>
  </si>
  <si>
    <t>Order</t>
  </si>
  <si>
    <t>Order Quantity</t>
  </si>
  <si>
    <t xml:space="preserve">Packs Carton </t>
  </si>
  <si>
    <t>TP</t>
  </si>
  <si>
    <t>T.P Without Tax</t>
  </si>
  <si>
    <t>Discounted Price Without Tax</t>
  </si>
  <si>
    <t>Sale Tax (on Discounted Price)</t>
  </si>
  <si>
    <t>TP after distributor discount</t>
  </si>
  <si>
    <t>Growth</t>
  </si>
  <si>
    <t>01010401002000100055</t>
  </si>
  <si>
    <t>Tansin DS</t>
  </si>
  <si>
    <t>01010401002000100067</t>
  </si>
  <si>
    <t>Diu Tansin</t>
  </si>
  <si>
    <t>01010401002000100071</t>
  </si>
  <si>
    <t>Securin 5mg</t>
  </si>
  <si>
    <t>01010401002000100319</t>
  </si>
  <si>
    <t>PV08101</t>
  </si>
  <si>
    <t>Securin 10mg</t>
  </si>
  <si>
    <t>01010401002000100320</t>
  </si>
  <si>
    <t>PV08102</t>
  </si>
  <si>
    <t>X-plended 5mg</t>
  </si>
  <si>
    <t>01010401002000100063</t>
  </si>
  <si>
    <t>X-plended 10mg</t>
  </si>
  <si>
    <t>01010401002000100065</t>
  </si>
  <si>
    <t>Lowplat</t>
  </si>
  <si>
    <t>01010401002000100036</t>
  </si>
  <si>
    <t>Lowplat 300mg</t>
  </si>
  <si>
    <t>01010401002000100299</t>
  </si>
  <si>
    <t>Xcept 10mg</t>
  </si>
  <si>
    <t>01010401002000100274</t>
  </si>
  <si>
    <t>PV07801</t>
  </si>
  <si>
    <t>Xcept 15mg</t>
  </si>
  <si>
    <t>01010401002000100279</t>
  </si>
  <si>
    <t>PV07802</t>
  </si>
  <si>
    <t>Xcept 20mg</t>
  </si>
  <si>
    <t>01010401002000100280</t>
  </si>
  <si>
    <t>PV07803</t>
  </si>
  <si>
    <t>X-plended 20mg</t>
  </si>
  <si>
    <t>01010401002000100064</t>
  </si>
  <si>
    <t xml:space="preserve">Inosita 25mg </t>
  </si>
  <si>
    <t>01010401002000100170</t>
  </si>
  <si>
    <t>PV04803</t>
  </si>
  <si>
    <t xml:space="preserve">Inosita 50mg </t>
  </si>
  <si>
    <t>01010401002000100286</t>
  </si>
  <si>
    <t>PV04804</t>
  </si>
  <si>
    <t xml:space="preserve">Inosita 100mg </t>
  </si>
  <si>
    <t>01010401002000100287</t>
  </si>
  <si>
    <t>PV04805</t>
  </si>
  <si>
    <t xml:space="preserve">Inosita 50/500mg </t>
  </si>
  <si>
    <t>01010401002000100288</t>
  </si>
  <si>
    <t>PV04903</t>
  </si>
  <si>
    <t xml:space="preserve">Inosita 50/850mg </t>
  </si>
  <si>
    <t>01010401002000100361</t>
  </si>
  <si>
    <t>PV04905</t>
  </si>
  <si>
    <t xml:space="preserve">Inosita 50/1000mg </t>
  </si>
  <si>
    <t>01010401002000100289</t>
  </si>
  <si>
    <t>PV04904</t>
  </si>
  <si>
    <t>Innogen R</t>
  </si>
  <si>
    <t>01010403001000200005</t>
  </si>
  <si>
    <t>PV02401</t>
  </si>
  <si>
    <t>Innogen N</t>
  </si>
  <si>
    <t>01010403001000200006</t>
  </si>
  <si>
    <t>PV02501</t>
  </si>
  <si>
    <t>Innogen M30</t>
  </si>
  <si>
    <t>01010403001000200007</t>
  </si>
  <si>
    <t>PV02601</t>
  </si>
  <si>
    <t>Treatan 4mg</t>
  </si>
  <si>
    <t>01010401002000100059</t>
  </si>
  <si>
    <t>Treatan 8mg</t>
  </si>
  <si>
    <t>01010401002000100058</t>
  </si>
  <si>
    <t>Treatan 16mg</t>
  </si>
  <si>
    <t>01010401002000100057</t>
  </si>
  <si>
    <t>Treatan D</t>
  </si>
  <si>
    <t>01010401002000100060</t>
  </si>
  <si>
    <t>Xilica 50mg</t>
  </si>
  <si>
    <t>01010401002000200021</t>
  </si>
  <si>
    <t>PV08901</t>
  </si>
  <si>
    <t>Xilica 75mg</t>
  </si>
  <si>
    <t>01010401002000200022</t>
  </si>
  <si>
    <t>PV08902</t>
  </si>
  <si>
    <t>Xilica 100mg</t>
  </si>
  <si>
    <t>01010401002000200023</t>
  </si>
  <si>
    <t>PV08903</t>
  </si>
  <si>
    <t>Xilica 150mg</t>
  </si>
  <si>
    <t>01010401002000200024</t>
  </si>
  <si>
    <t>PV08904</t>
  </si>
  <si>
    <t>Lowplat plus 75mg</t>
  </si>
  <si>
    <t>01010401002000100075</t>
  </si>
  <si>
    <t>Lowplat plus 150mg</t>
  </si>
  <si>
    <t>01010401002000100037</t>
  </si>
  <si>
    <t xml:space="preserve">Telsarta 20mg </t>
  </si>
  <si>
    <t>01010401002000100154</t>
  </si>
  <si>
    <t>PV03701</t>
  </si>
  <si>
    <t>BWP</t>
  </si>
  <si>
    <t xml:space="preserve">Telsarta 40mg </t>
  </si>
  <si>
    <t>01010401002000100155</t>
  </si>
  <si>
    <t>PV03702</t>
  </si>
  <si>
    <t xml:space="preserve">Telsarta 80mg </t>
  </si>
  <si>
    <t>01010401002000100156</t>
  </si>
  <si>
    <t>PV03703</t>
  </si>
  <si>
    <t>Telsarta A 5/40mg</t>
  </si>
  <si>
    <t>01010401002000100269</t>
  </si>
  <si>
    <t>PV07701</t>
  </si>
  <si>
    <t>Telsarta A 5/80mg</t>
  </si>
  <si>
    <t>01010401002000100270</t>
  </si>
  <si>
    <t>PV07702</t>
  </si>
  <si>
    <t>Telsarta A 10/40mg</t>
  </si>
  <si>
    <t>01010401002000100271</t>
  </si>
  <si>
    <t>PV07703</t>
  </si>
  <si>
    <t>Telsarta A 10/80mg</t>
  </si>
  <si>
    <t>01010401002000100272</t>
  </si>
  <si>
    <t>PV07704</t>
  </si>
  <si>
    <t>Telsarta D 40/12.5mg</t>
  </si>
  <si>
    <t>01010401002000100158</t>
  </si>
  <si>
    <t>PV03801</t>
  </si>
  <si>
    <t>Telsarta D 80/12.5mg</t>
  </si>
  <si>
    <t>01010401002000100159</t>
  </si>
  <si>
    <t>PV03802</t>
  </si>
  <si>
    <t>Avsar 80/5mg</t>
  </si>
  <si>
    <t>01010401002000100149</t>
  </si>
  <si>
    <t>PV03601</t>
  </si>
  <si>
    <t>Avsar 160/5mg</t>
  </si>
  <si>
    <t>01010401002000100150</t>
  </si>
  <si>
    <t>PV03602</t>
  </si>
  <si>
    <t>Avsar 160/10mg</t>
  </si>
  <si>
    <t>01010401002000100151</t>
  </si>
  <si>
    <t>PV03603</t>
  </si>
  <si>
    <t>Avsar Plus 160/5/12.5mg</t>
  </si>
  <si>
    <t>01010401002000100362</t>
  </si>
  <si>
    <t>PV09403</t>
  </si>
  <si>
    <t>Avsar Plus 160/5/25mg</t>
  </si>
  <si>
    <t>01010401002000100363</t>
  </si>
  <si>
    <t>PV09404</t>
  </si>
  <si>
    <t>Avsar Plus 160/10/12.5mg</t>
  </si>
  <si>
    <t>01010401002000100353</t>
  </si>
  <si>
    <t>PV09401</t>
  </si>
  <si>
    <t>Avsar Plus 160/10/25mg</t>
  </si>
  <si>
    <t>01010401002000100360</t>
  </si>
  <si>
    <t>PV09402</t>
  </si>
  <si>
    <t>Avsar Plus 320/10/25mg</t>
  </si>
  <si>
    <t>01010401002000100364</t>
  </si>
  <si>
    <t>PV09405</t>
  </si>
  <si>
    <t>Galvecta 50mg</t>
  </si>
  <si>
    <t>01010401002000100357</t>
  </si>
  <si>
    <t>PV09001</t>
  </si>
  <si>
    <t>Galvecta 50/850mg</t>
  </si>
  <si>
    <t>01010401002000100358</t>
  </si>
  <si>
    <t>PV09101</t>
  </si>
  <si>
    <t>Galvecta 50/1000mg</t>
  </si>
  <si>
    <t>01010401002000100359</t>
  </si>
  <si>
    <t>PV09102</t>
  </si>
  <si>
    <t xml:space="preserve">Nuval 80mg </t>
  </si>
  <si>
    <t>01010401002000100164</t>
  </si>
  <si>
    <t>PV05001</t>
  </si>
  <si>
    <t>Nuval 160mg</t>
  </si>
  <si>
    <t>01010401002000100165</t>
  </si>
  <si>
    <t>PV05002</t>
  </si>
  <si>
    <t xml:space="preserve">Nuval D 80/12.5mg </t>
  </si>
  <si>
    <t>01010401002000100162</t>
  </si>
  <si>
    <t>PV05101</t>
  </si>
  <si>
    <t>Nuval D 160/25mg</t>
  </si>
  <si>
    <t>01010401002000100163</t>
  </si>
  <si>
    <t>PV05102</t>
  </si>
  <si>
    <t>Arbi 150mg</t>
  </si>
  <si>
    <t>01010401002000100217</t>
  </si>
  <si>
    <t>PV06001</t>
  </si>
  <si>
    <t>Arbi 300mg</t>
  </si>
  <si>
    <t>01010401002000100220</t>
  </si>
  <si>
    <t>PV06002</t>
  </si>
  <si>
    <t>Arbi D 150/12.5mg</t>
  </si>
  <si>
    <t>01010401002000100219</t>
  </si>
  <si>
    <t>PV06101</t>
  </si>
  <si>
    <t>Arbi D 300/12.5mg</t>
  </si>
  <si>
    <t>01010401002000100218</t>
  </si>
  <si>
    <t>PV06102</t>
  </si>
  <si>
    <t>Arbi D 300/25mg</t>
  </si>
  <si>
    <t>01010401002000100351</t>
  </si>
  <si>
    <t>PV06103</t>
  </si>
  <si>
    <t>Evopride 1mg</t>
  </si>
  <si>
    <t>01010401002000100324</t>
  </si>
  <si>
    <t>Evopride 2mg</t>
  </si>
  <si>
    <t>01010401002000100325</t>
  </si>
  <si>
    <t>Evopride 3mg</t>
  </si>
  <si>
    <t>01010401002000100326</t>
  </si>
  <si>
    <t>Evopride 4mg</t>
  </si>
  <si>
    <t>01010401002000100327</t>
  </si>
  <si>
    <t>Myopro 10mg</t>
  </si>
  <si>
    <t>01010401002000100387</t>
  </si>
  <si>
    <t>PV09601</t>
  </si>
  <si>
    <t>Myopro 20mg</t>
  </si>
  <si>
    <t>01010401002000100388</t>
  </si>
  <si>
    <t>PV09602</t>
  </si>
  <si>
    <t>Myopro 40mg</t>
  </si>
  <si>
    <t>01010401002000100389</t>
  </si>
  <si>
    <t>PV09603</t>
  </si>
  <si>
    <t>Orslim 120mg</t>
  </si>
  <si>
    <t>01010401002000200001</t>
  </si>
  <si>
    <t>Duzalta 20mg</t>
  </si>
  <si>
    <t>01010401002000200018</t>
  </si>
  <si>
    <t>PV08701</t>
  </si>
  <si>
    <t>Duzalta 30mg</t>
  </si>
  <si>
    <t>01010401002000200019</t>
  </si>
  <si>
    <t>PV08702</t>
  </si>
  <si>
    <t>Duzalta 60mg</t>
  </si>
  <si>
    <t>01010401002000200020</t>
  </si>
  <si>
    <t>PV08703</t>
  </si>
  <si>
    <t>Evopride plus 1mg</t>
  </si>
  <si>
    <t>01010401002000100079</t>
  </si>
  <si>
    <t>PV01701</t>
  </si>
  <si>
    <t>Evopride plus 2mg</t>
  </si>
  <si>
    <t>01010401002000100086</t>
  </si>
  <si>
    <t>PV01702</t>
  </si>
  <si>
    <t>Ramipace 1.25mg</t>
  </si>
  <si>
    <t>01010401002000100246</t>
  </si>
  <si>
    <t>Ramipace 2.5mg</t>
  </si>
  <si>
    <t>01010401002000100247</t>
  </si>
  <si>
    <t>Ramipace 5mg</t>
  </si>
  <si>
    <t>01010401002000100044</t>
  </si>
  <si>
    <t>Ramipace 10mg</t>
  </si>
  <si>
    <t>01010401002000100013</t>
  </si>
  <si>
    <t>Setspin 8mg</t>
  </si>
  <si>
    <t>01010401002000100321</t>
  </si>
  <si>
    <t>PV08801</t>
  </si>
  <si>
    <t>Setspin 16mg</t>
  </si>
  <si>
    <t>01010401002000100322</t>
  </si>
  <si>
    <t>PV08802</t>
  </si>
  <si>
    <t>Setspin 24mg</t>
  </si>
  <si>
    <t>01010401002000100323</t>
  </si>
  <si>
    <t>PV08803</t>
  </si>
  <si>
    <t>Estar 5mg</t>
  </si>
  <si>
    <t>01010401002000100016</t>
  </si>
  <si>
    <t>Estar 10mg</t>
  </si>
  <si>
    <t>01010401002000100328</t>
  </si>
  <si>
    <t>2693013</t>
  </si>
  <si>
    <t>Estar 20mg</t>
  </si>
  <si>
    <t>01010401002000100015</t>
  </si>
  <si>
    <t>EvoKalm 25mg</t>
  </si>
  <si>
    <t>01010401002000100103</t>
  </si>
  <si>
    <t>EvoKalm 100mg</t>
  </si>
  <si>
    <t>01010401002000100104</t>
  </si>
  <si>
    <t>EvoKalm 200mg</t>
  </si>
  <si>
    <t>01010401002000100096</t>
  </si>
  <si>
    <t>Evokalm XR 200mg</t>
  </si>
  <si>
    <t>01010401002000100160</t>
  </si>
  <si>
    <t>PV03901</t>
  </si>
  <si>
    <t>Evokalm XR 300mg</t>
  </si>
  <si>
    <t>01010401002000100161</t>
  </si>
  <si>
    <t>PV03902</t>
  </si>
  <si>
    <t>Klevra 250mg</t>
  </si>
  <si>
    <t>01010401002000100167</t>
  </si>
  <si>
    <t>PV04101</t>
  </si>
  <si>
    <t>Klevra 500mg</t>
  </si>
  <si>
    <t>01010401002000100168</t>
  </si>
  <si>
    <t>PV04102</t>
  </si>
  <si>
    <t>Klevra XR 500mg</t>
  </si>
  <si>
    <t>01010401002000100189</t>
  </si>
  <si>
    <t>PV06701</t>
  </si>
  <si>
    <t>Klevra Oral Solution 60ml</t>
  </si>
  <si>
    <t>01010401002000500006</t>
  </si>
  <si>
    <t>PV04103</t>
  </si>
  <si>
    <t>Voxamine 50mg</t>
  </si>
  <si>
    <t>01010401002000100061</t>
  </si>
  <si>
    <t>Voxamine 100mg</t>
  </si>
  <si>
    <t>01010401002000100062</t>
  </si>
  <si>
    <t>Tenova 300mg</t>
  </si>
  <si>
    <t>01010401002000100166</t>
  </si>
  <si>
    <t>PV04301</t>
  </si>
  <si>
    <t>Rixabac 200mg</t>
  </si>
  <si>
    <t>01010401002000100257</t>
  </si>
  <si>
    <t>PV07501</t>
  </si>
  <si>
    <t>Rixabac 550mg</t>
  </si>
  <si>
    <t>01010401002000100258</t>
  </si>
  <si>
    <t>PV07502</t>
  </si>
  <si>
    <t>Zoltar Capsule</t>
  </si>
  <si>
    <t>01010401002000200007</t>
  </si>
  <si>
    <t>Zoltar 1V 40mg Inj</t>
  </si>
  <si>
    <t>01010403003000200001</t>
  </si>
  <si>
    <t>Zoval 400mg</t>
  </si>
  <si>
    <t>01010401002000100318</t>
  </si>
  <si>
    <t>PV07901</t>
  </si>
  <si>
    <t>Evorin 400mg</t>
  </si>
  <si>
    <t>01010401002000100073</t>
  </si>
  <si>
    <t>PV04501</t>
  </si>
  <si>
    <t>Evorin 600mg</t>
  </si>
  <si>
    <t>01010401002000100331</t>
  </si>
  <si>
    <t>PV04502</t>
  </si>
  <si>
    <t>Esmart 50mg</t>
  </si>
  <si>
    <t>01010401002000100137</t>
  </si>
  <si>
    <t>PV02301</t>
  </si>
  <si>
    <t>Esmart 75mg</t>
  </si>
  <si>
    <t>01010401002000100146</t>
  </si>
  <si>
    <t>PV02302</t>
  </si>
  <si>
    <t>Onita</t>
  </si>
  <si>
    <t>01010401002000600002</t>
  </si>
  <si>
    <t>PV01901</t>
  </si>
  <si>
    <t>Gouric 80mg</t>
  </si>
  <si>
    <t>01010401002000100177</t>
  </si>
  <si>
    <t>PV04002</t>
  </si>
  <si>
    <t>Gouric 120mg</t>
  </si>
  <si>
    <t>01010401002000100352</t>
  </si>
  <si>
    <t>PV04003</t>
  </si>
  <si>
    <t>Nise</t>
  </si>
  <si>
    <t>01010401002000100039</t>
  </si>
  <si>
    <t>Ibandro 150mg</t>
  </si>
  <si>
    <t>01010401002000100145</t>
  </si>
  <si>
    <t>PV02801</t>
  </si>
  <si>
    <t>Gouric 40mg</t>
  </si>
  <si>
    <t>01010401002000100176</t>
  </si>
  <si>
    <t>PV04001</t>
  </si>
  <si>
    <t>Spedicam 8mg</t>
  </si>
  <si>
    <t>01010401002000100175</t>
  </si>
  <si>
    <t>PV04201</t>
  </si>
  <si>
    <t>EvoFix Caps</t>
  </si>
  <si>
    <t>01010401001000200001</t>
  </si>
  <si>
    <t>Fasteso 20mg</t>
  </si>
  <si>
    <t>01010401002000100021</t>
  </si>
  <si>
    <t>Fasteso 40mg</t>
  </si>
  <si>
    <t>01010401002000100022</t>
  </si>
  <si>
    <t>Actiflor Sachet</t>
  </si>
  <si>
    <t>01010401002000600001</t>
  </si>
  <si>
    <t>Aireez 4mg Sachet</t>
  </si>
  <si>
    <t>01010401002000100072</t>
  </si>
  <si>
    <t>Aireez 4mg</t>
  </si>
  <si>
    <t>01010401002000100074</t>
  </si>
  <si>
    <t>Aireez 5mg</t>
  </si>
  <si>
    <t>01010401002000100003</t>
  </si>
  <si>
    <t>Aireez 10mg</t>
  </si>
  <si>
    <t>01010401002000100004</t>
  </si>
  <si>
    <t>EvoFix Susp 30ml</t>
  </si>
  <si>
    <t>01010401001000300008</t>
  </si>
  <si>
    <t>EvoFix Susp 60ml</t>
  </si>
  <si>
    <t>01010401001000300003</t>
  </si>
  <si>
    <t>EvoFix DS</t>
  </si>
  <si>
    <t>01010401001000300005</t>
  </si>
  <si>
    <t>Celia-Dev-I</t>
  </si>
  <si>
    <t>01010403007000100001</t>
  </si>
  <si>
    <t>PV02201</t>
  </si>
  <si>
    <t>Celia-Dev-II</t>
  </si>
  <si>
    <t>01010403007000100002</t>
  </si>
  <si>
    <t>PV02202</t>
  </si>
  <si>
    <t>Celia-Dev-III</t>
  </si>
  <si>
    <t>01010403007000100003</t>
  </si>
  <si>
    <t>PV02203</t>
  </si>
  <si>
    <t>Celia Digest</t>
  </si>
  <si>
    <t>01010403007000100004</t>
  </si>
  <si>
    <t>PV02901</t>
  </si>
  <si>
    <t>Celia AR</t>
  </si>
  <si>
    <t>01010403007000100006</t>
  </si>
  <si>
    <t>PV03101</t>
  </si>
  <si>
    <t>Celia AD</t>
  </si>
  <si>
    <t>01010403007000100007</t>
  </si>
  <si>
    <t>PV03201</t>
  </si>
  <si>
    <t>Celia Peptide EHF</t>
  </si>
  <si>
    <t>01010403007000100010</t>
  </si>
  <si>
    <t>PV06201</t>
  </si>
  <si>
    <t>Celia LF</t>
  </si>
  <si>
    <t>01010403007000100008</t>
  </si>
  <si>
    <t>PV03301</t>
  </si>
  <si>
    <t>Celia Premature</t>
  </si>
  <si>
    <t>01010403007000100012</t>
  </si>
  <si>
    <t>PV06401</t>
  </si>
  <si>
    <t>Celia Mama</t>
  </si>
  <si>
    <t>01010403007000100009</t>
  </si>
  <si>
    <t>PV03401</t>
  </si>
  <si>
    <t>Lacteus 1</t>
  </si>
  <si>
    <t>01010403007000100013</t>
  </si>
  <si>
    <t>PV08201</t>
  </si>
  <si>
    <t>Lacteus 2</t>
  </si>
  <si>
    <t>01010403007000100014</t>
  </si>
  <si>
    <t>PV08301</t>
  </si>
  <si>
    <t>Lacteus 3</t>
  </si>
  <si>
    <t>01010403007000100015</t>
  </si>
  <si>
    <t>PV08401</t>
  </si>
  <si>
    <t>Lacteus AR</t>
  </si>
  <si>
    <t>01010403007000100016</t>
  </si>
  <si>
    <t>PV08501</t>
  </si>
  <si>
    <t>Bonedol 0.25mcg</t>
  </si>
  <si>
    <t>01010401002000100007</t>
  </si>
  <si>
    <t>Bonedol 0.5mcg</t>
  </si>
  <si>
    <t>01010401002000100008</t>
  </si>
  <si>
    <t>EvoRox 250mg</t>
  </si>
  <si>
    <t>01010401001000100004</t>
  </si>
  <si>
    <t>EvoRox Susp</t>
  </si>
  <si>
    <t>01010401001000300004</t>
  </si>
  <si>
    <t>Zoltar Insta 20mg Cap</t>
  </si>
  <si>
    <t>01010401002000200013</t>
  </si>
  <si>
    <t>PV02703</t>
  </si>
  <si>
    <t>Zoltar Insta 40mg Cap</t>
  </si>
  <si>
    <t>01010401002000200014</t>
  </si>
  <si>
    <t>PV02704</t>
  </si>
  <si>
    <t>Phytus 120ml</t>
  </si>
  <si>
    <t>01010404001000100003</t>
  </si>
  <si>
    <t>PV09201</t>
  </si>
  <si>
    <t>NeoQ 10 50mg</t>
  </si>
  <si>
    <t>01030301001000200001</t>
  </si>
  <si>
    <t>PV06901</t>
  </si>
  <si>
    <t>Ad Folic 300mg</t>
  </si>
  <si>
    <t>01030301001000100001</t>
  </si>
  <si>
    <t>PV07001</t>
  </si>
  <si>
    <t>Ad Folic OD 600mg</t>
  </si>
  <si>
    <t>01030301001000100006</t>
  </si>
  <si>
    <t>PV08601</t>
  </si>
  <si>
    <t>NeoQ 10 100mg</t>
  </si>
  <si>
    <t>01030301001000200002</t>
  </si>
  <si>
    <t>PV06902</t>
  </si>
  <si>
    <t>Ferfer Sachet</t>
  </si>
  <si>
    <t>01030301001000300004</t>
  </si>
  <si>
    <t>PV09501</t>
  </si>
  <si>
    <t>Super Cran 36mg</t>
  </si>
  <si>
    <t>01030301001000300002</t>
  </si>
  <si>
    <t>PV07201</t>
  </si>
  <si>
    <t>Kalsob</t>
  </si>
  <si>
    <t>01030301001000100007</t>
  </si>
  <si>
    <t>PV08001</t>
  </si>
  <si>
    <t>Opt-D Drops 400IU</t>
  </si>
  <si>
    <t>01030301001000400001</t>
  </si>
  <si>
    <t>PV09304</t>
  </si>
  <si>
    <t>OPT-D 25,000IU</t>
  </si>
  <si>
    <t>01030301001000200003</t>
  </si>
  <si>
    <t>PV09301</t>
  </si>
  <si>
    <t>OPT-D 100,000IU</t>
  </si>
  <si>
    <t>01030301001000200004</t>
  </si>
  <si>
    <t>PV09302</t>
  </si>
  <si>
    <t>OPT-D 200,000IU</t>
  </si>
  <si>
    <t>01030301001000200005</t>
  </si>
  <si>
    <t>PV09303</t>
  </si>
  <si>
    <t>OMRON Nebulizer NE-C300-E - A3 Complete</t>
  </si>
  <si>
    <t>01010403008000100042</t>
  </si>
  <si>
    <t>PV05706</t>
  </si>
  <si>
    <t>OMRON Nebulizer NE-C28P-E</t>
  </si>
  <si>
    <t>01010403008000100041</t>
  </si>
  <si>
    <t>PV05707</t>
  </si>
  <si>
    <t>OMRON  Comp C803</t>
  </si>
  <si>
    <t>01010403008000100039</t>
  </si>
  <si>
    <t>PV05705</t>
  </si>
  <si>
    <t>OMRON Eco Temp Basic</t>
  </si>
  <si>
    <t>01010403008000100006</t>
  </si>
  <si>
    <t>PV05401</t>
  </si>
  <si>
    <t>OMRON Eco Temp Smart</t>
  </si>
  <si>
    <t>01010403008000100004</t>
  </si>
  <si>
    <t>PV05402</t>
  </si>
  <si>
    <t>OMRON Gentle Temp 720</t>
  </si>
  <si>
    <t>01010403008000100037</t>
  </si>
  <si>
    <t>PV05404</t>
  </si>
  <si>
    <t>M2 ECO</t>
  </si>
  <si>
    <t>01010403008000100043</t>
  </si>
  <si>
    <t>M2 Basic</t>
  </si>
  <si>
    <t>01010403008000100033</t>
  </si>
  <si>
    <t>PV05201</t>
  </si>
  <si>
    <t>BPM M3</t>
  </si>
  <si>
    <t>01010403008000100034</t>
  </si>
  <si>
    <t>PV05204</t>
  </si>
  <si>
    <t>OMRON M6 Comfort</t>
  </si>
  <si>
    <t>01010403008000100035</t>
  </si>
  <si>
    <t>PV05202</t>
  </si>
  <si>
    <t>BPM M10-IT</t>
  </si>
  <si>
    <t>01010403008000100040</t>
  </si>
  <si>
    <t>PV05205</t>
  </si>
  <si>
    <t>BPM - RS1 (Wrist BPM)</t>
  </si>
  <si>
    <t>01010403008000100023</t>
  </si>
  <si>
    <t>PV05302</t>
  </si>
  <si>
    <t>OMRON BF-508</t>
  </si>
  <si>
    <t>01010403008000100001</t>
  </si>
  <si>
    <t>PV05601</t>
  </si>
  <si>
    <t>Weigh Scale</t>
  </si>
  <si>
    <t>01010403008000100031</t>
  </si>
  <si>
    <t>PV05602</t>
  </si>
  <si>
    <r>
      <t xml:space="preserve">Closing Stock
</t>
    </r>
    <r>
      <rPr>
        <sz val="12"/>
        <rFont val="Book Antiqua"/>
        <family val="1"/>
      </rPr>
      <t>(Physical Stock/Saleable Stock</t>
    </r>
    <r>
      <rPr>
        <b/>
        <sz val="12"/>
        <rFont val="Book Antiqua"/>
        <family val="1"/>
      </rPr>
      <t>)</t>
    </r>
  </si>
  <si>
    <r>
      <t xml:space="preserve">Requirement
</t>
    </r>
    <r>
      <rPr>
        <sz val="12"/>
        <rFont val="Book Antiqua"/>
        <family val="1"/>
      </rPr>
      <t>=(Average Sales * 2.5) - Closing Stock</t>
    </r>
  </si>
  <si>
    <r>
      <t xml:space="preserve">Average Sales
</t>
    </r>
    <r>
      <rPr>
        <sz val="12"/>
        <rFont val="Book Antiqua"/>
        <family val="1"/>
      </rPr>
      <t>=(last three month sales/3)</t>
    </r>
  </si>
  <si>
    <t>Distributor Code</t>
  </si>
  <si>
    <t>Distributor Name</t>
  </si>
  <si>
    <t>Distributor 1</t>
  </si>
  <si>
    <t>Distributor 2</t>
  </si>
  <si>
    <t>Distributor 3</t>
  </si>
  <si>
    <t>Distributor 4</t>
  </si>
  <si>
    <t>Distributor 5</t>
  </si>
  <si>
    <t>Distributor 6</t>
  </si>
  <si>
    <t>Distributor 7</t>
  </si>
  <si>
    <t>Distributor 8</t>
  </si>
  <si>
    <t>Distributor 9</t>
  </si>
  <si>
    <t>Distributor 10</t>
  </si>
  <si>
    <t>Distributor 11</t>
  </si>
  <si>
    <t>Distributor 12</t>
  </si>
  <si>
    <t>Distributor 13</t>
  </si>
  <si>
    <t>Distributor 14</t>
  </si>
  <si>
    <t>Distributor 15</t>
  </si>
  <si>
    <t>Distributor 16</t>
  </si>
  <si>
    <t>Distributor 17</t>
  </si>
  <si>
    <t>Distributor 18</t>
  </si>
  <si>
    <t>Distributor 19</t>
  </si>
  <si>
    <t>Distributor 20</t>
  </si>
  <si>
    <t>Distributor 21</t>
  </si>
  <si>
    <t>Distributor 22</t>
  </si>
  <si>
    <t>Distributor 23</t>
  </si>
  <si>
    <t>Distributor 24</t>
  </si>
  <si>
    <t>Distributor 25</t>
  </si>
  <si>
    <t>Distributor 26</t>
  </si>
  <si>
    <t>Distributor 27</t>
  </si>
  <si>
    <t>Distributor 28</t>
  </si>
  <si>
    <t>Distributor 29</t>
  </si>
  <si>
    <t>Distributor 30</t>
  </si>
  <si>
    <t>Distributor 31</t>
  </si>
  <si>
    <t>Distributor 32</t>
  </si>
  <si>
    <t>Distributor 33</t>
  </si>
  <si>
    <t>Distributor 34</t>
  </si>
  <si>
    <t>Distributor 35</t>
  </si>
  <si>
    <t>Distributor 36</t>
  </si>
  <si>
    <t>Distributor 37</t>
  </si>
  <si>
    <t>Distributor 38</t>
  </si>
  <si>
    <t>Distributor 39</t>
  </si>
  <si>
    <t>Distributor 40</t>
  </si>
  <si>
    <t>Distributor 41</t>
  </si>
  <si>
    <t>Distributor 42</t>
  </si>
  <si>
    <t>Distributor 43</t>
  </si>
  <si>
    <t>Distributor 44</t>
  </si>
  <si>
    <t>Distributor 45</t>
  </si>
  <si>
    <t>Distributor 46</t>
  </si>
  <si>
    <t>Distributor 47</t>
  </si>
  <si>
    <t>Distributor 48</t>
  </si>
  <si>
    <t>Distributor 49</t>
  </si>
  <si>
    <t>Distributor 50</t>
  </si>
  <si>
    <t>Distributor 51</t>
  </si>
  <si>
    <t>Distributor 52</t>
  </si>
  <si>
    <t>Distributor 53</t>
  </si>
  <si>
    <t>Distributor 54</t>
  </si>
  <si>
    <t>Distributor 55</t>
  </si>
  <si>
    <t>Distributor 56</t>
  </si>
  <si>
    <t>Distributor 57</t>
  </si>
  <si>
    <t>Distributor 58</t>
  </si>
  <si>
    <t>Distributor 59</t>
  </si>
  <si>
    <t>Distributor 60</t>
  </si>
  <si>
    <t>Distributor 61</t>
  </si>
  <si>
    <t>Distributor 62</t>
  </si>
  <si>
    <t>Distributor 63</t>
  </si>
  <si>
    <t>Distributor 64</t>
  </si>
  <si>
    <t>Distributor 65</t>
  </si>
  <si>
    <t>Distributor 66</t>
  </si>
  <si>
    <t>Distributor 67</t>
  </si>
  <si>
    <t>Distributor 68</t>
  </si>
  <si>
    <t>Distributor 69</t>
  </si>
  <si>
    <t>Distributor 70</t>
  </si>
  <si>
    <t>Distributor 71</t>
  </si>
  <si>
    <t>Distributor 72</t>
  </si>
  <si>
    <t>Distributor 73</t>
  </si>
  <si>
    <t>Distributor 74</t>
  </si>
  <si>
    <t>Distributor 75</t>
  </si>
  <si>
    <t>Distributor 76</t>
  </si>
  <si>
    <t>Distributor 77</t>
  </si>
  <si>
    <t>Distributor 78</t>
  </si>
  <si>
    <t>Distributor 79</t>
  </si>
  <si>
    <t>Distributor 80</t>
  </si>
  <si>
    <t>Distributor 81</t>
  </si>
  <si>
    <t>Distributor 82</t>
  </si>
  <si>
    <t>Distributor 83</t>
  </si>
  <si>
    <t>Distributor 84</t>
  </si>
  <si>
    <t>Distributor 85</t>
  </si>
  <si>
    <t>Distributor 86</t>
  </si>
  <si>
    <t>Distributor 87</t>
  </si>
  <si>
    <t>Distributor 88</t>
  </si>
  <si>
    <t>Distributor 89</t>
  </si>
  <si>
    <t>Distributor 90</t>
  </si>
  <si>
    <t>Distributor 91</t>
  </si>
  <si>
    <t>Distributor 92</t>
  </si>
  <si>
    <t>Distributor 93</t>
  </si>
  <si>
    <t>Distributor 94</t>
  </si>
  <si>
    <t>Distributor 95</t>
  </si>
  <si>
    <t>Distributor 96</t>
  </si>
  <si>
    <t>Distributor 97</t>
  </si>
  <si>
    <t>Distributor 98</t>
  </si>
  <si>
    <t>Distributor 99</t>
  </si>
  <si>
    <t>Distributor 100</t>
  </si>
  <si>
    <t>Distributor 101</t>
  </si>
  <si>
    <t>Distributor 102</t>
  </si>
  <si>
    <t>Distributor 103</t>
  </si>
  <si>
    <t>Distributor 104</t>
  </si>
  <si>
    <t>Distributor 105</t>
  </si>
  <si>
    <t>Distributor 106</t>
  </si>
  <si>
    <t>Distributor 107</t>
  </si>
  <si>
    <t>Distributor 108</t>
  </si>
  <si>
    <t>Distributor 109</t>
  </si>
  <si>
    <t>Distributor 110</t>
  </si>
  <si>
    <t>Distributor 111</t>
  </si>
  <si>
    <t>Distributor 112</t>
  </si>
  <si>
    <t>Distributor 113</t>
  </si>
  <si>
    <t>Distributor 114</t>
  </si>
  <si>
    <t>Distributor 115</t>
  </si>
  <si>
    <t>Distributor 116</t>
  </si>
  <si>
    <t>Distributor 117</t>
  </si>
  <si>
    <t>Distributor 118</t>
  </si>
  <si>
    <t>Distributor 119</t>
  </si>
  <si>
    <t>Distributor 120</t>
  </si>
  <si>
    <t>Distributor 121</t>
  </si>
  <si>
    <t>Distributor 122</t>
  </si>
  <si>
    <t>Distributor 123</t>
  </si>
  <si>
    <t>Distributor 124</t>
  </si>
  <si>
    <t>Distributor 125</t>
  </si>
  <si>
    <t>Distributor 126</t>
  </si>
  <si>
    <t>Distributor 127</t>
  </si>
  <si>
    <t>Distributor 128</t>
  </si>
  <si>
    <t>Distributor 129</t>
  </si>
  <si>
    <t>Distributor 130</t>
  </si>
  <si>
    <t>Distributor 131</t>
  </si>
  <si>
    <t>Distributor 132</t>
  </si>
  <si>
    <t>Distributor 133</t>
  </si>
  <si>
    <t>Distributor 134</t>
  </si>
  <si>
    <t>Distributor 135</t>
  </si>
  <si>
    <t>Distributor 136</t>
  </si>
  <si>
    <t>Distributor 137</t>
  </si>
  <si>
    <t>Distributor 138</t>
  </si>
  <si>
    <t>Distributor 139</t>
  </si>
  <si>
    <t>Distributor 140</t>
  </si>
  <si>
    <t>Distributor 141</t>
  </si>
  <si>
    <t>Distributor 142</t>
  </si>
  <si>
    <t>Distributor 143</t>
  </si>
  <si>
    <t>Distributor 144</t>
  </si>
  <si>
    <t>Distributor 145</t>
  </si>
  <si>
    <t>Distributor 146</t>
  </si>
  <si>
    <t>Distributor 147</t>
  </si>
  <si>
    <t>Distributor 148</t>
  </si>
  <si>
    <t>Distributor 149</t>
  </si>
  <si>
    <t>Distributor 150</t>
  </si>
  <si>
    <t>Distributor 151</t>
  </si>
  <si>
    <t>Distributor 152</t>
  </si>
  <si>
    <t>Distributor 153</t>
  </si>
  <si>
    <t>Distributor 154</t>
  </si>
  <si>
    <t>Distributor 155</t>
  </si>
  <si>
    <t>Distributor 156</t>
  </si>
  <si>
    <t>Distributor 157</t>
  </si>
  <si>
    <t>Distributor 158</t>
  </si>
  <si>
    <t>Distributor 159</t>
  </si>
  <si>
    <t>Distributor 160</t>
  </si>
  <si>
    <t>Distributor 161</t>
  </si>
  <si>
    <t>Distributor 162</t>
  </si>
  <si>
    <t>Distributor 163</t>
  </si>
  <si>
    <t>Distributor 164</t>
  </si>
  <si>
    <t>Distributor 165</t>
  </si>
  <si>
    <t>Distributor 166</t>
  </si>
  <si>
    <t>Distributor 167</t>
  </si>
  <si>
    <t>Distributor 168</t>
  </si>
  <si>
    <t>Distributor 169</t>
  </si>
</sst>
</file>

<file path=xl/styles.xml><?xml version="1.0" encoding="utf-8"?>
<styleSheet xmlns="http://schemas.openxmlformats.org/spreadsheetml/2006/main">
  <numFmts count="2">
    <numFmt numFmtId="164" formatCode="_(* #,##0.00_);_(* \(#,##0.00\);_(* \-??_);_(@_)"/>
    <numFmt numFmtId="165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Book Antiqua"/>
      <family val="1"/>
    </font>
    <font>
      <sz val="12"/>
      <name val="Book Antiqua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medium">
        <color indexed="59"/>
      </left>
      <right/>
      <top style="medium">
        <color indexed="5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59"/>
      </right>
      <top style="medium">
        <color indexed="59"/>
      </top>
      <bottom style="medium">
        <color indexed="59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 style="medium">
        <color indexed="59"/>
      </bottom>
      <diagonal/>
    </border>
    <border>
      <left/>
      <right style="medium">
        <color indexed="59"/>
      </right>
      <top style="medium">
        <color indexed="59"/>
      </top>
      <bottom/>
      <diagonal/>
    </border>
    <border>
      <left style="medium">
        <color indexed="59"/>
      </left>
      <right/>
      <top style="medium">
        <color indexed="59"/>
      </top>
      <bottom style="medium">
        <color indexed="59"/>
      </bottom>
      <diagonal/>
    </border>
    <border>
      <left style="medium">
        <color indexed="64"/>
      </left>
      <right/>
      <top style="medium">
        <color indexed="64"/>
      </top>
      <bottom style="medium">
        <color indexed="59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59"/>
      </left>
      <right style="medium">
        <color indexed="59"/>
      </right>
      <top style="medium">
        <color indexed="59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59"/>
      </top>
      <bottom/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59"/>
      </left>
      <right style="medium">
        <color indexed="59"/>
      </right>
      <top/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59"/>
      </bottom>
      <diagonal/>
    </border>
    <border>
      <left style="medium">
        <color indexed="64"/>
      </left>
      <right style="medium">
        <color indexed="64"/>
      </right>
      <top style="thin">
        <color indexed="59"/>
      </top>
      <bottom style="thin">
        <color indexed="59"/>
      </bottom>
      <diagonal/>
    </border>
    <border>
      <left style="medium">
        <color indexed="64"/>
      </left>
      <right style="medium">
        <color indexed="64"/>
      </right>
      <top style="thin">
        <color indexed="59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" fillId="0" borderId="0" applyFill="0" applyBorder="0" applyAlignment="0" applyProtection="0"/>
    <xf numFmtId="0" fontId="2" fillId="0" borderId="0"/>
  </cellStyleXfs>
  <cellXfs count="73">
    <xf numFmtId="0" fontId="0" fillId="0" borderId="0" xfId="0"/>
    <xf numFmtId="0" fontId="3" fillId="3" borderId="2" xfId="0" applyFont="1" applyFill="1" applyBorder="1" applyAlignment="1" applyProtection="1">
      <alignment horizontal="center" vertical="center" wrapText="1"/>
    </xf>
    <xf numFmtId="0" fontId="3" fillId="3" borderId="8" xfId="0" applyFont="1" applyFill="1" applyBorder="1" applyAlignment="1" applyProtection="1">
      <alignment horizontal="center" vertical="center" wrapText="1"/>
    </xf>
    <xf numFmtId="0" fontId="3" fillId="4" borderId="8" xfId="0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vertical="center"/>
    </xf>
    <xf numFmtId="17" fontId="3" fillId="0" borderId="2" xfId="0" applyNumberFormat="1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3" borderId="12" xfId="0" applyFont="1" applyFill="1" applyBorder="1" applyAlignment="1" applyProtection="1">
      <alignment horizontal="center" vertical="center" wrapText="1"/>
    </xf>
    <xf numFmtId="0" fontId="3" fillId="4" borderId="12" xfId="0" applyFont="1" applyFill="1" applyBorder="1" applyAlignment="1" applyProtection="1">
      <alignment horizontal="center" vertical="center" wrapText="1"/>
    </xf>
    <xf numFmtId="1" fontId="4" fillId="0" borderId="14" xfId="0" applyNumberFormat="1" applyFont="1" applyFill="1" applyBorder="1" applyAlignment="1" applyProtection="1">
      <alignment horizontal="center" vertical="center"/>
    </xf>
    <xf numFmtId="165" fontId="4" fillId="0" borderId="14" xfId="0" applyNumberFormat="1" applyFont="1" applyFill="1" applyBorder="1" applyAlignment="1">
      <alignment vertical="center"/>
    </xf>
    <xf numFmtId="49" fontId="4" fillId="0" borderId="14" xfId="0" applyNumberFormat="1" applyFont="1" applyFill="1" applyBorder="1" applyAlignment="1">
      <alignment horizontal="center" vertical="center"/>
    </xf>
    <xf numFmtId="1" fontId="3" fillId="0" borderId="14" xfId="0" applyNumberFormat="1" applyFont="1" applyFill="1" applyBorder="1" applyAlignment="1" applyProtection="1">
      <alignment horizontal="center" vertical="center"/>
    </xf>
    <xf numFmtId="1" fontId="3" fillId="0" borderId="14" xfId="3" applyNumberFormat="1" applyFont="1" applyFill="1" applyBorder="1" applyAlignment="1" applyProtection="1">
      <alignment horizontal="center" vertical="center"/>
    </xf>
    <xf numFmtId="9" fontId="4" fillId="0" borderId="0" xfId="1" applyFont="1" applyFill="1" applyBorder="1" applyAlignment="1" applyProtection="1">
      <alignment vertical="center"/>
    </xf>
    <xf numFmtId="1" fontId="3" fillId="0" borderId="15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Border="1" applyAlignment="1" applyProtection="1">
      <alignment vertical="center"/>
    </xf>
    <xf numFmtId="164" fontId="3" fillId="0" borderId="0" xfId="2" applyNumberFormat="1" applyFont="1" applyFill="1" applyBorder="1" applyAlignment="1" applyProtection="1">
      <alignment horizontal="center" vertical="center"/>
    </xf>
    <xf numFmtId="1" fontId="4" fillId="0" borderId="16" xfId="0" applyNumberFormat="1" applyFont="1" applyFill="1" applyBorder="1" applyAlignment="1" applyProtection="1">
      <alignment horizontal="center" vertical="center"/>
    </xf>
    <xf numFmtId="165" fontId="4" fillId="0" borderId="16" xfId="0" applyNumberFormat="1" applyFont="1" applyFill="1" applyBorder="1" applyAlignment="1">
      <alignment vertical="center"/>
    </xf>
    <xf numFmtId="49" fontId="4" fillId="0" borderId="16" xfId="0" applyNumberFormat="1" applyFont="1" applyFill="1" applyBorder="1" applyAlignment="1">
      <alignment horizontal="center" vertical="center"/>
    </xf>
    <xf numFmtId="1" fontId="3" fillId="0" borderId="16" xfId="0" applyNumberFormat="1" applyFont="1" applyFill="1" applyBorder="1" applyAlignment="1" applyProtection="1">
      <alignment horizontal="center" vertical="center"/>
    </xf>
    <xf numFmtId="1" fontId="3" fillId="0" borderId="16" xfId="3" applyNumberFormat="1" applyFont="1" applyFill="1" applyBorder="1" applyAlignment="1" applyProtection="1">
      <alignment horizontal="center" vertical="center"/>
    </xf>
    <xf numFmtId="1" fontId="3" fillId="0" borderId="17" xfId="0" applyNumberFormat="1" applyFont="1" applyFill="1" applyBorder="1" applyAlignment="1" applyProtection="1">
      <alignment horizontal="center" vertical="center"/>
    </xf>
    <xf numFmtId="1" fontId="4" fillId="0" borderId="18" xfId="0" applyNumberFormat="1" applyFont="1" applyFill="1" applyBorder="1" applyAlignment="1" applyProtection="1">
      <alignment horizontal="center" vertical="center"/>
    </xf>
    <xf numFmtId="165" fontId="4" fillId="0" borderId="18" xfId="0" applyNumberFormat="1" applyFont="1" applyFill="1" applyBorder="1" applyAlignment="1">
      <alignment vertical="center"/>
    </xf>
    <xf numFmtId="49" fontId="4" fillId="0" borderId="18" xfId="0" applyNumberFormat="1" applyFont="1" applyFill="1" applyBorder="1" applyAlignment="1">
      <alignment horizontal="center" vertical="center"/>
    </xf>
    <xf numFmtId="1" fontId="3" fillId="0" borderId="18" xfId="0" applyNumberFormat="1" applyFont="1" applyFill="1" applyBorder="1" applyAlignment="1" applyProtection="1">
      <alignment horizontal="center" vertical="center"/>
    </xf>
    <xf numFmtId="1" fontId="3" fillId="0" borderId="18" xfId="3" applyNumberFormat="1" applyFont="1" applyFill="1" applyBorder="1" applyAlignment="1" applyProtection="1">
      <alignment horizontal="center" vertical="center"/>
    </xf>
    <xf numFmtId="0" fontId="4" fillId="0" borderId="14" xfId="0" applyFont="1" applyFill="1" applyBorder="1" applyAlignment="1" applyProtection="1">
      <alignment vertical="center"/>
    </xf>
    <xf numFmtId="49" fontId="4" fillId="0" borderId="14" xfId="0" applyNumberFormat="1" applyFont="1" applyFill="1" applyBorder="1" applyAlignment="1" applyProtection="1">
      <alignment horizontal="center" vertical="center"/>
    </xf>
    <xf numFmtId="0" fontId="3" fillId="0" borderId="14" xfId="0" applyFont="1" applyFill="1" applyBorder="1" applyAlignment="1" applyProtection="1">
      <alignment horizontal="center" vertical="center"/>
    </xf>
    <xf numFmtId="0" fontId="4" fillId="0" borderId="16" xfId="0" applyFont="1" applyFill="1" applyBorder="1" applyAlignment="1" applyProtection="1">
      <alignment vertical="center"/>
    </xf>
    <xf numFmtId="0" fontId="4" fillId="0" borderId="16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 applyProtection="1">
      <alignment horizontal="center" vertical="center"/>
    </xf>
    <xf numFmtId="1" fontId="3" fillId="0" borderId="19" xfId="0" applyNumberFormat="1" applyFont="1" applyFill="1" applyBorder="1" applyAlignment="1" applyProtection="1">
      <alignment horizontal="center" vertical="center"/>
    </xf>
    <xf numFmtId="49" fontId="4" fillId="0" borderId="16" xfId="0" applyNumberFormat="1" applyFont="1" applyFill="1" applyBorder="1" applyAlignment="1" applyProtection="1">
      <alignment horizontal="center" vertical="center"/>
    </xf>
    <xf numFmtId="1" fontId="3" fillId="0" borderId="20" xfId="0" applyNumberFormat="1" applyFont="1" applyFill="1" applyBorder="1" applyAlignment="1" applyProtection="1">
      <alignment horizontal="center" vertical="center"/>
    </xf>
    <xf numFmtId="0" fontId="4" fillId="0" borderId="18" xfId="0" applyFont="1" applyFill="1" applyBorder="1" applyAlignment="1" applyProtection="1">
      <alignment vertical="center"/>
    </xf>
    <xf numFmtId="49" fontId="4" fillId="0" borderId="18" xfId="0" applyNumberFormat="1" applyFont="1" applyFill="1" applyBorder="1" applyAlignment="1" applyProtection="1">
      <alignment horizontal="center" vertical="center"/>
    </xf>
    <xf numFmtId="0" fontId="3" fillId="0" borderId="18" xfId="0" applyFont="1" applyFill="1" applyBorder="1" applyAlignment="1" applyProtection="1">
      <alignment horizontal="center" vertical="center"/>
    </xf>
    <xf numFmtId="1" fontId="3" fillId="0" borderId="21" xfId="0" applyNumberFormat="1" applyFont="1" applyFill="1" applyBorder="1" applyAlignment="1" applyProtection="1">
      <alignment horizontal="center" vertical="center"/>
    </xf>
    <xf numFmtId="1" fontId="3" fillId="0" borderId="22" xfId="0" applyNumberFormat="1" applyFont="1" applyFill="1" applyBorder="1" applyAlignment="1" applyProtection="1">
      <alignment horizontal="center" vertical="center"/>
    </xf>
    <xf numFmtId="1" fontId="3" fillId="0" borderId="23" xfId="0" applyNumberFormat="1" applyFont="1" applyFill="1" applyBorder="1" applyAlignment="1" applyProtection="1">
      <alignment horizontal="center" vertical="center"/>
    </xf>
    <xf numFmtId="1" fontId="4" fillId="0" borderId="12" xfId="0" applyNumberFormat="1" applyFont="1" applyFill="1" applyBorder="1" applyAlignment="1" applyProtection="1">
      <alignment horizontal="center" vertical="center"/>
    </xf>
    <xf numFmtId="165" fontId="4" fillId="0" borderId="12" xfId="0" applyNumberFormat="1" applyFont="1" applyFill="1" applyBorder="1" applyAlignment="1">
      <alignment vertical="center"/>
    </xf>
    <xf numFmtId="49" fontId="4" fillId="0" borderId="12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 applyProtection="1">
      <alignment horizontal="center" vertical="center"/>
    </xf>
    <xf numFmtId="1" fontId="3" fillId="0" borderId="12" xfId="3" applyNumberFormat="1" applyFont="1" applyFill="1" applyBorder="1" applyAlignment="1" applyProtection="1">
      <alignment horizontal="center" vertical="center"/>
    </xf>
    <xf numFmtId="1" fontId="3" fillId="0" borderId="12" xfId="0" applyNumberFormat="1" applyFont="1" applyFill="1" applyBorder="1" applyAlignment="1" applyProtection="1">
      <alignment horizontal="center" vertical="center"/>
    </xf>
    <xf numFmtId="0" fontId="4" fillId="0" borderId="12" xfId="0" applyFont="1" applyFill="1" applyBorder="1" applyAlignment="1" applyProtection="1">
      <alignment vertical="center"/>
    </xf>
    <xf numFmtId="49" fontId="4" fillId="0" borderId="12" xfId="0" applyNumberFormat="1" applyFont="1" applyFill="1" applyBorder="1" applyAlignment="1" applyProtection="1">
      <alignment horizontal="center" vertical="center"/>
    </xf>
    <xf numFmtId="1" fontId="3" fillId="0" borderId="10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center" vertical="center" textRotation="90"/>
    </xf>
    <xf numFmtId="0" fontId="3" fillId="0" borderId="9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textRotation="90"/>
    </xf>
    <xf numFmtId="0" fontId="3" fillId="0" borderId="10" xfId="0" applyFont="1" applyBorder="1" applyAlignment="1" applyProtection="1">
      <alignment horizontal="center" vertical="center" textRotation="90"/>
    </xf>
    <xf numFmtId="0" fontId="3" fillId="0" borderId="3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3" fillId="0" borderId="9" xfId="0" applyFont="1" applyBorder="1" applyAlignment="1" applyProtection="1">
      <alignment horizontal="center" vertical="center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5" xfId="0" applyFont="1" applyFill="1" applyBorder="1" applyAlignment="1" applyProtection="1">
      <alignment horizontal="center" vertical="center"/>
    </xf>
    <xf numFmtId="0" fontId="3" fillId="0" borderId="4" xfId="0" applyFont="1" applyFill="1" applyBorder="1" applyAlignment="1" applyProtection="1">
      <alignment horizontal="center" vertical="center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center" vertical="center" wrapText="1"/>
    </xf>
    <xf numFmtId="0" fontId="3" fillId="0" borderId="1" xfId="0" applyFont="1" applyBorder="1" applyAlignment="1" applyProtection="1">
      <alignment horizontal="center" vertical="center" wrapText="1"/>
    </xf>
    <xf numFmtId="0" fontId="3" fillId="0" borderId="7" xfId="0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center" vertical="center" wrapText="1"/>
    </xf>
    <xf numFmtId="0" fontId="3" fillId="0" borderId="2" xfId="0" applyFont="1" applyBorder="1" applyAlignment="1" applyProtection="1">
      <alignment horizontal="center" vertical="center" wrapText="1"/>
    </xf>
    <xf numFmtId="0" fontId="3" fillId="0" borderId="10" xfId="0" applyFont="1" applyBorder="1" applyAlignment="1" applyProtection="1">
      <alignment horizontal="center" vertical="center" wrapText="1"/>
    </xf>
    <xf numFmtId="164" fontId="3" fillId="0" borderId="0" xfId="2" applyNumberFormat="1" applyFont="1" applyFill="1" applyBorder="1" applyAlignment="1" applyProtection="1">
      <alignment horizontal="center" vertical="center" wrapText="1"/>
    </xf>
  </cellXfs>
  <cellStyles count="4">
    <cellStyle name="Comma 2" xfId="2"/>
    <cellStyle name="Normal" xfId="0" builtinId="0"/>
    <cellStyle name="Normal 2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71"/>
  <sheetViews>
    <sheetView tabSelected="1" topLeftCell="J1" workbookViewId="0">
      <selection activeCell="S6" sqref="S6"/>
    </sheetView>
  </sheetViews>
  <sheetFormatPr defaultRowHeight="15"/>
  <cols>
    <col min="1" max="1" width="9.28515625" bestFit="1" customWidth="1"/>
    <col min="2" max="3" width="9.28515625" customWidth="1"/>
    <col min="4" max="4" width="18.7109375" customWidth="1"/>
    <col min="5" max="5" width="22.42578125" customWidth="1"/>
    <col min="6" max="6" width="24.7109375" customWidth="1"/>
    <col min="7" max="12" width="9.28515625" bestFit="1" customWidth="1"/>
    <col min="13" max="13" width="15.42578125" customWidth="1"/>
    <col min="14" max="14" width="9.28515625" bestFit="1" customWidth="1"/>
    <col min="18" max="18" width="9.28515625" bestFit="1" customWidth="1"/>
    <col min="19" max="19" width="19.5703125" customWidth="1"/>
    <col min="20" max="20" width="9.28515625" bestFit="1" customWidth="1"/>
    <col min="23" max="24" width="11.5703125" bestFit="1" customWidth="1"/>
    <col min="25" max="26" width="10.42578125" bestFit="1" customWidth="1"/>
    <col min="27" max="27" width="11.5703125" bestFit="1" customWidth="1"/>
  </cols>
  <sheetData>
    <row r="1" spans="1:27" ht="17.25" customHeight="1" thickBot="1">
      <c r="A1" s="56" t="s">
        <v>0</v>
      </c>
      <c r="B1" s="53"/>
      <c r="C1" s="53"/>
      <c r="D1" s="58" t="s">
        <v>1</v>
      </c>
      <c r="E1" s="60" t="s">
        <v>2</v>
      </c>
      <c r="F1" s="60" t="s">
        <v>3</v>
      </c>
      <c r="G1" s="62" t="s">
        <v>4</v>
      </c>
      <c r="H1" s="62"/>
      <c r="I1" s="63"/>
      <c r="J1" s="62"/>
      <c r="K1" s="64" t="s">
        <v>5</v>
      </c>
      <c r="L1" s="64" t="s">
        <v>6</v>
      </c>
      <c r="M1" s="66" t="s">
        <v>474</v>
      </c>
      <c r="N1" s="68" t="s">
        <v>475</v>
      </c>
      <c r="O1" s="1" t="s">
        <v>7</v>
      </c>
      <c r="P1" s="2" t="s">
        <v>7</v>
      </c>
      <c r="Q1" s="3" t="s">
        <v>7</v>
      </c>
      <c r="R1" s="70" t="s">
        <v>8</v>
      </c>
      <c r="S1" s="4"/>
      <c r="T1" s="54" t="s">
        <v>9</v>
      </c>
      <c r="U1" s="4"/>
      <c r="V1" s="4"/>
      <c r="W1" s="72" t="s">
        <v>10</v>
      </c>
      <c r="X1" s="72" t="s">
        <v>11</v>
      </c>
      <c r="Y1" s="72" t="s">
        <v>12</v>
      </c>
      <c r="Z1" s="72" t="s">
        <v>13</v>
      </c>
      <c r="AA1" s="72" t="s">
        <v>14</v>
      </c>
    </row>
    <row r="2" spans="1:27" ht="112.5" customHeight="1" thickBot="1">
      <c r="A2" s="57"/>
      <c r="B2" s="53" t="s">
        <v>477</v>
      </c>
      <c r="C2" s="53" t="s">
        <v>478</v>
      </c>
      <c r="D2" s="59"/>
      <c r="E2" s="61"/>
      <c r="F2" s="61"/>
      <c r="G2" s="5">
        <v>42795</v>
      </c>
      <c r="H2" s="5">
        <v>42826</v>
      </c>
      <c r="I2" s="5">
        <v>42856</v>
      </c>
      <c r="J2" s="6" t="s">
        <v>476</v>
      </c>
      <c r="K2" s="65"/>
      <c r="L2" s="65"/>
      <c r="M2" s="67"/>
      <c r="N2" s="69"/>
      <c r="O2" s="7" t="s">
        <v>7</v>
      </c>
      <c r="P2" s="7" t="s">
        <v>7</v>
      </c>
      <c r="Q2" s="8" t="s">
        <v>7</v>
      </c>
      <c r="R2" s="71"/>
      <c r="S2" s="4" t="s">
        <v>15</v>
      </c>
      <c r="T2" s="55"/>
      <c r="U2" s="4"/>
      <c r="V2" s="4"/>
      <c r="W2" s="72"/>
      <c r="X2" s="72"/>
      <c r="Y2" s="72"/>
      <c r="Z2" s="72"/>
      <c r="AA2" s="72"/>
    </row>
    <row r="3" spans="1:27" ht="16.5" customHeight="1" thickBot="1">
      <c r="A3" s="9">
        <v>1</v>
      </c>
      <c r="B3" s="9">
        <v>1</v>
      </c>
      <c r="C3" s="9" t="s">
        <v>479</v>
      </c>
      <c r="D3" s="10"/>
      <c r="E3" s="10" t="s">
        <v>16</v>
      </c>
      <c r="F3" s="11">
        <v>6118610</v>
      </c>
      <c r="G3" s="12">
        <v>53</v>
      </c>
      <c r="H3" s="13">
        <v>52</v>
      </c>
      <c r="I3" s="13">
        <v>51</v>
      </c>
      <c r="J3" s="12">
        <f>AVERAGE(G3:I3)</f>
        <v>52</v>
      </c>
      <c r="K3" s="12">
        <v>0</v>
      </c>
      <c r="L3" s="12">
        <v>89</v>
      </c>
      <c r="M3" s="12">
        <f>K3+L3</f>
        <v>89</v>
      </c>
      <c r="N3" s="12">
        <f>(J3*2.5)-M3</f>
        <v>41</v>
      </c>
      <c r="O3" s="12"/>
      <c r="P3" s="12"/>
      <c r="Q3" s="12"/>
      <c r="R3" s="12">
        <f>IF(AB3&gt;0,AB3,AF3)</f>
        <v>0</v>
      </c>
      <c r="S3" s="14">
        <f t="shared" ref="S3:S66" si="0">+(I3-H3)/H3</f>
        <v>-1.9230769230769232E-2</v>
      </c>
      <c r="T3" s="15">
        <v>50</v>
      </c>
      <c r="U3" s="16"/>
      <c r="V3" s="16"/>
      <c r="W3" s="17">
        <v>130.05000000000001</v>
      </c>
      <c r="X3" s="17"/>
      <c r="Y3" s="17"/>
      <c r="Z3" s="17">
        <v>0</v>
      </c>
      <c r="AA3" s="17">
        <f t="shared" ref="AA3:AA66" si="1">+W3-(W3*$T$2%)</f>
        <v>130.05000000000001</v>
      </c>
    </row>
    <row r="4" spans="1:27" ht="17.25" thickBot="1">
      <c r="A4" s="18">
        <f>A3+1</f>
        <v>2</v>
      </c>
      <c r="B4" s="9">
        <v>1</v>
      </c>
      <c r="C4" s="9" t="s">
        <v>480</v>
      </c>
      <c r="D4" s="19" t="s">
        <v>17</v>
      </c>
      <c r="E4" s="19" t="s">
        <v>18</v>
      </c>
      <c r="F4" s="20">
        <v>6118615</v>
      </c>
      <c r="G4" s="21">
        <v>-1</v>
      </c>
      <c r="H4" s="22">
        <v>5</v>
      </c>
      <c r="I4" s="22">
        <v>-1</v>
      </c>
      <c r="J4" s="21">
        <f t="shared" ref="J4:J67" si="2">AVERAGE(G4:I4)</f>
        <v>1</v>
      </c>
      <c r="K4" s="21">
        <v>0</v>
      </c>
      <c r="L4" s="21">
        <v>6</v>
      </c>
      <c r="M4" s="21">
        <f t="shared" ref="M4:M67" si="3">K4+L4</f>
        <v>6</v>
      </c>
      <c r="N4" s="21">
        <f t="shared" ref="N4:N67" si="4">(J4*2.5)-M4</f>
        <v>-3.5</v>
      </c>
      <c r="O4" s="21"/>
      <c r="P4" s="21"/>
      <c r="Q4" s="21"/>
      <c r="R4" s="21">
        <f t="shared" ref="R4:R95" si="5">IF(AB4&gt;0,AB4,AF4)</f>
        <v>0</v>
      </c>
      <c r="S4" s="14">
        <f t="shared" si="0"/>
        <v>-1.2</v>
      </c>
      <c r="T4" s="23">
        <v>50</v>
      </c>
      <c r="U4" s="16"/>
      <c r="V4" s="16"/>
      <c r="W4" s="17">
        <v>170</v>
      </c>
      <c r="X4" s="17"/>
      <c r="Y4" s="17"/>
      <c r="Z4" s="17">
        <v>0</v>
      </c>
      <c r="AA4" s="17">
        <f t="shared" si="1"/>
        <v>170</v>
      </c>
    </row>
    <row r="5" spans="1:27" ht="17.25" thickBot="1">
      <c r="A5" s="18">
        <f t="shared" ref="A5:A68" si="6">A4+1</f>
        <v>3</v>
      </c>
      <c r="B5" s="9">
        <v>1</v>
      </c>
      <c r="C5" s="9" t="s">
        <v>481</v>
      </c>
      <c r="D5" s="19" t="s">
        <v>19</v>
      </c>
      <c r="E5" s="19" t="s">
        <v>20</v>
      </c>
      <c r="F5" s="20">
        <v>6926310</v>
      </c>
      <c r="G5" s="21">
        <v>82</v>
      </c>
      <c r="H5" s="22">
        <v>72</v>
      </c>
      <c r="I5" s="22">
        <v>62</v>
      </c>
      <c r="J5" s="21">
        <f t="shared" si="2"/>
        <v>72</v>
      </c>
      <c r="K5" s="21">
        <v>0</v>
      </c>
      <c r="L5" s="21">
        <v>138</v>
      </c>
      <c r="M5" s="21">
        <f t="shared" si="3"/>
        <v>138</v>
      </c>
      <c r="N5" s="21">
        <f t="shared" si="4"/>
        <v>42</v>
      </c>
      <c r="O5" s="21"/>
      <c r="P5" s="21"/>
      <c r="Q5" s="21"/>
      <c r="R5" s="21">
        <f t="shared" si="5"/>
        <v>0</v>
      </c>
      <c r="S5" s="14">
        <f t="shared" si="0"/>
        <v>-0.1388888888888889</v>
      </c>
      <c r="T5" s="23">
        <v>50</v>
      </c>
      <c r="U5" s="16"/>
      <c r="V5" s="16"/>
      <c r="W5" s="17">
        <v>137.94999999999999</v>
      </c>
      <c r="X5" s="17"/>
      <c r="Y5" s="17"/>
      <c r="Z5" s="17">
        <v>0</v>
      </c>
      <c r="AA5" s="17">
        <f t="shared" si="1"/>
        <v>137.94999999999999</v>
      </c>
    </row>
    <row r="6" spans="1:27" ht="17.25" thickBot="1">
      <c r="A6" s="18">
        <f t="shared" si="6"/>
        <v>4</v>
      </c>
      <c r="B6" s="9">
        <v>1</v>
      </c>
      <c r="C6" s="9" t="s">
        <v>482</v>
      </c>
      <c r="D6" s="19" t="s">
        <v>21</v>
      </c>
      <c r="E6" s="19" t="s">
        <v>22</v>
      </c>
      <c r="F6" s="20" t="s">
        <v>23</v>
      </c>
      <c r="G6" s="21">
        <v>53</v>
      </c>
      <c r="H6" s="22">
        <v>46</v>
      </c>
      <c r="I6" s="22">
        <v>62</v>
      </c>
      <c r="J6" s="21">
        <f t="shared" si="2"/>
        <v>53.666666666666664</v>
      </c>
      <c r="K6" s="21">
        <v>0</v>
      </c>
      <c r="L6" s="21">
        <v>66</v>
      </c>
      <c r="M6" s="21">
        <f t="shared" si="3"/>
        <v>66</v>
      </c>
      <c r="N6" s="21">
        <f t="shared" si="4"/>
        <v>68.166666666666657</v>
      </c>
      <c r="O6" s="21"/>
      <c r="P6" s="21"/>
      <c r="Q6" s="21"/>
      <c r="R6" s="21">
        <f t="shared" si="5"/>
        <v>0</v>
      </c>
      <c r="S6" s="14">
        <f t="shared" si="0"/>
        <v>0.34782608695652173</v>
      </c>
      <c r="T6" s="23">
        <v>50</v>
      </c>
      <c r="U6" s="16"/>
      <c r="V6" s="16"/>
      <c r="W6" s="17">
        <v>107.77</v>
      </c>
      <c r="X6" s="17"/>
      <c r="Y6" s="17"/>
      <c r="Z6" s="17">
        <v>0</v>
      </c>
      <c r="AA6" s="17">
        <f t="shared" si="1"/>
        <v>107.77</v>
      </c>
    </row>
    <row r="7" spans="1:27" ht="17.25" thickBot="1">
      <c r="A7" s="18">
        <f t="shared" si="6"/>
        <v>5</v>
      </c>
      <c r="B7" s="9">
        <v>1</v>
      </c>
      <c r="C7" s="9" t="s">
        <v>483</v>
      </c>
      <c r="D7" s="19" t="s">
        <v>24</v>
      </c>
      <c r="E7" s="19" t="s">
        <v>25</v>
      </c>
      <c r="F7" s="20" t="s">
        <v>26</v>
      </c>
      <c r="G7" s="21">
        <v>26</v>
      </c>
      <c r="H7" s="22">
        <v>9</v>
      </c>
      <c r="I7" s="22">
        <v>10</v>
      </c>
      <c r="J7" s="21">
        <f t="shared" si="2"/>
        <v>15</v>
      </c>
      <c r="K7" s="21">
        <v>0</v>
      </c>
      <c r="L7" s="21">
        <v>74</v>
      </c>
      <c r="M7" s="21">
        <f t="shared" si="3"/>
        <v>74</v>
      </c>
      <c r="N7" s="21">
        <f t="shared" si="4"/>
        <v>-36.5</v>
      </c>
      <c r="O7" s="21"/>
      <c r="P7" s="21"/>
      <c r="Q7" s="21"/>
      <c r="R7" s="21">
        <f t="shared" si="5"/>
        <v>0</v>
      </c>
      <c r="S7" s="14">
        <f t="shared" si="0"/>
        <v>0.1111111111111111</v>
      </c>
      <c r="T7" s="23">
        <v>50</v>
      </c>
      <c r="U7" s="16"/>
      <c r="V7" s="16"/>
      <c r="W7" s="17">
        <v>215.54</v>
      </c>
      <c r="X7" s="17"/>
      <c r="Y7" s="17"/>
      <c r="Z7" s="17">
        <v>0</v>
      </c>
      <c r="AA7" s="17">
        <f t="shared" si="1"/>
        <v>215.54</v>
      </c>
    </row>
    <row r="8" spans="1:27" ht="17.25" thickBot="1">
      <c r="A8" s="18">
        <f t="shared" si="6"/>
        <v>6</v>
      </c>
      <c r="B8" s="9">
        <v>1</v>
      </c>
      <c r="C8" s="9" t="s">
        <v>484</v>
      </c>
      <c r="D8" s="19" t="s">
        <v>27</v>
      </c>
      <c r="E8" s="19" t="s">
        <v>28</v>
      </c>
      <c r="F8" s="20">
        <v>7013910</v>
      </c>
      <c r="G8" s="21">
        <v>205</v>
      </c>
      <c r="H8" s="22">
        <v>210</v>
      </c>
      <c r="I8" s="22">
        <v>228</v>
      </c>
      <c r="J8" s="21">
        <f t="shared" si="2"/>
        <v>214.33333333333334</v>
      </c>
      <c r="K8" s="21">
        <v>0</v>
      </c>
      <c r="L8" s="21">
        <v>286</v>
      </c>
      <c r="M8" s="21">
        <f t="shared" si="3"/>
        <v>286</v>
      </c>
      <c r="N8" s="21">
        <f t="shared" si="4"/>
        <v>249.83333333333337</v>
      </c>
      <c r="O8" s="21"/>
      <c r="P8" s="21"/>
      <c r="Q8" s="21"/>
      <c r="R8" s="21">
        <f t="shared" si="5"/>
        <v>0</v>
      </c>
      <c r="S8" s="14">
        <f t="shared" si="0"/>
        <v>8.5714285714285715E-2</v>
      </c>
      <c r="T8" s="23">
        <v>50</v>
      </c>
      <c r="U8" s="16"/>
      <c r="V8" s="16"/>
      <c r="W8" s="17">
        <v>117.3</v>
      </c>
      <c r="X8" s="17"/>
      <c r="Y8" s="17"/>
      <c r="Z8" s="17">
        <v>0</v>
      </c>
      <c r="AA8" s="17">
        <f t="shared" si="1"/>
        <v>117.3</v>
      </c>
    </row>
    <row r="9" spans="1:27" ht="17.25" thickBot="1">
      <c r="A9" s="24">
        <f t="shared" si="6"/>
        <v>7</v>
      </c>
      <c r="B9" s="9">
        <v>1</v>
      </c>
      <c r="C9" s="9" t="s">
        <v>485</v>
      </c>
      <c r="D9" s="25" t="s">
        <v>29</v>
      </c>
      <c r="E9" s="25" t="s">
        <v>30</v>
      </c>
      <c r="F9" s="26">
        <v>7013912</v>
      </c>
      <c r="G9" s="27">
        <v>653</v>
      </c>
      <c r="H9" s="28">
        <v>605</v>
      </c>
      <c r="I9" s="28">
        <v>546</v>
      </c>
      <c r="J9" s="27">
        <f t="shared" si="2"/>
        <v>601.33333333333337</v>
      </c>
      <c r="K9" s="27">
        <v>0</v>
      </c>
      <c r="L9" s="27">
        <v>798</v>
      </c>
      <c r="M9" s="27">
        <f t="shared" si="3"/>
        <v>798</v>
      </c>
      <c r="N9" s="27">
        <f t="shared" si="4"/>
        <v>705.33333333333348</v>
      </c>
      <c r="O9" s="27"/>
      <c r="P9" s="27"/>
      <c r="Q9" s="27"/>
      <c r="R9" s="27">
        <f t="shared" si="5"/>
        <v>0</v>
      </c>
      <c r="S9" s="14">
        <f t="shared" si="0"/>
        <v>-9.7520661157024791E-2</v>
      </c>
      <c r="T9" s="23">
        <v>50</v>
      </c>
      <c r="U9" s="16"/>
      <c r="V9" s="16"/>
      <c r="W9" s="17">
        <v>195.5</v>
      </c>
      <c r="X9" s="17"/>
      <c r="Y9" s="17"/>
      <c r="Z9" s="17">
        <v>0</v>
      </c>
      <c r="AA9" s="17">
        <f t="shared" si="1"/>
        <v>195.5</v>
      </c>
    </row>
    <row r="10" spans="1:27" ht="16.5" customHeight="1" thickBot="1">
      <c r="A10" s="9">
        <f t="shared" si="6"/>
        <v>8</v>
      </c>
      <c r="B10" s="9">
        <v>1</v>
      </c>
      <c r="C10" s="9" t="s">
        <v>486</v>
      </c>
      <c r="D10" s="29" t="s">
        <v>31</v>
      </c>
      <c r="E10" s="29" t="s">
        <v>32</v>
      </c>
      <c r="F10" s="30">
        <v>3678310</v>
      </c>
      <c r="G10" s="31">
        <v>1533</v>
      </c>
      <c r="H10" s="13">
        <v>1422</v>
      </c>
      <c r="I10" s="13">
        <v>1465</v>
      </c>
      <c r="J10" s="12">
        <f t="shared" si="2"/>
        <v>1473.3333333333333</v>
      </c>
      <c r="K10" s="12">
        <v>0</v>
      </c>
      <c r="L10" s="12">
        <v>1871</v>
      </c>
      <c r="M10" s="12">
        <f t="shared" si="3"/>
        <v>1871</v>
      </c>
      <c r="N10" s="12">
        <f t="shared" si="4"/>
        <v>1812.333333333333</v>
      </c>
      <c r="O10" s="21"/>
      <c r="P10" s="21"/>
      <c r="Q10" s="21"/>
      <c r="R10" s="12">
        <f t="shared" si="5"/>
        <v>0</v>
      </c>
      <c r="S10" s="14">
        <f t="shared" si="0"/>
        <v>3.0239099859353025E-2</v>
      </c>
      <c r="T10" s="23">
        <v>100</v>
      </c>
      <c r="U10" s="16"/>
      <c r="V10" s="16"/>
      <c r="W10" s="17">
        <v>121.38</v>
      </c>
      <c r="X10" s="17"/>
      <c r="Y10" s="17"/>
      <c r="Z10" s="17">
        <v>0</v>
      </c>
      <c r="AA10" s="17">
        <f t="shared" si="1"/>
        <v>121.38</v>
      </c>
    </row>
    <row r="11" spans="1:27" ht="17.25" thickBot="1">
      <c r="A11" s="18">
        <f t="shared" si="6"/>
        <v>9</v>
      </c>
      <c r="B11" s="9">
        <v>1</v>
      </c>
      <c r="C11" s="9" t="s">
        <v>487</v>
      </c>
      <c r="D11" s="32" t="s">
        <v>33</v>
      </c>
      <c r="E11" s="32" t="s">
        <v>34</v>
      </c>
      <c r="F11" s="33">
        <v>3678315</v>
      </c>
      <c r="G11" s="34">
        <v>0</v>
      </c>
      <c r="H11" s="22">
        <v>0</v>
      </c>
      <c r="I11" s="22">
        <v>0</v>
      </c>
      <c r="J11" s="21">
        <f t="shared" si="2"/>
        <v>0</v>
      </c>
      <c r="K11" s="21">
        <v>0</v>
      </c>
      <c r="L11" s="21">
        <v>0</v>
      </c>
      <c r="M11" s="21">
        <f t="shared" si="3"/>
        <v>0</v>
      </c>
      <c r="N11" s="21">
        <f t="shared" si="4"/>
        <v>0</v>
      </c>
      <c r="O11" s="21"/>
      <c r="P11" s="21"/>
      <c r="Q11" s="21"/>
      <c r="R11" s="21">
        <f t="shared" si="5"/>
        <v>0</v>
      </c>
      <c r="S11" s="14" t="e">
        <f t="shared" si="0"/>
        <v>#DIV/0!</v>
      </c>
      <c r="T11" s="23">
        <v>100</v>
      </c>
      <c r="U11" s="16"/>
      <c r="V11" s="16"/>
      <c r="W11" s="17">
        <v>57.8</v>
      </c>
      <c r="X11" s="17"/>
      <c r="Y11" s="17"/>
      <c r="Z11" s="17">
        <v>0</v>
      </c>
      <c r="AA11" s="17">
        <f t="shared" si="1"/>
        <v>57.8</v>
      </c>
    </row>
    <row r="12" spans="1:27" ht="17.25" thickBot="1">
      <c r="A12" s="18">
        <f t="shared" si="6"/>
        <v>10</v>
      </c>
      <c r="B12" s="9">
        <v>1</v>
      </c>
      <c r="C12" s="9" t="s">
        <v>488</v>
      </c>
      <c r="D12" s="19" t="s">
        <v>35</v>
      </c>
      <c r="E12" s="19" t="s">
        <v>36</v>
      </c>
      <c r="F12" s="20" t="s">
        <v>37</v>
      </c>
      <c r="G12" s="21">
        <v>43</v>
      </c>
      <c r="H12" s="22">
        <v>47</v>
      </c>
      <c r="I12" s="22">
        <v>44</v>
      </c>
      <c r="J12" s="21">
        <f t="shared" si="2"/>
        <v>44.666666666666664</v>
      </c>
      <c r="K12" s="21">
        <v>0</v>
      </c>
      <c r="L12" s="21">
        <v>77</v>
      </c>
      <c r="M12" s="21">
        <f t="shared" si="3"/>
        <v>77</v>
      </c>
      <c r="N12" s="21">
        <f t="shared" si="4"/>
        <v>34.666666666666657</v>
      </c>
      <c r="O12" s="21"/>
      <c r="P12" s="21"/>
      <c r="Q12" s="21"/>
      <c r="R12" s="21">
        <f t="shared" si="5"/>
        <v>0</v>
      </c>
      <c r="S12" s="14">
        <f t="shared" si="0"/>
        <v>-6.3829787234042548E-2</v>
      </c>
      <c r="T12" s="23">
        <v>50</v>
      </c>
      <c r="U12" s="16"/>
      <c r="V12" s="16"/>
      <c r="W12" s="17">
        <v>255</v>
      </c>
      <c r="X12" s="17"/>
      <c r="Y12" s="17"/>
      <c r="Z12" s="17">
        <v>0</v>
      </c>
      <c r="AA12" s="17">
        <f t="shared" si="1"/>
        <v>255</v>
      </c>
    </row>
    <row r="13" spans="1:27" ht="17.25" thickBot="1">
      <c r="A13" s="18">
        <f t="shared" si="6"/>
        <v>11</v>
      </c>
      <c r="B13" s="9">
        <v>1</v>
      </c>
      <c r="C13" s="9" t="s">
        <v>489</v>
      </c>
      <c r="D13" s="19" t="s">
        <v>38</v>
      </c>
      <c r="E13" s="19" t="s">
        <v>39</v>
      </c>
      <c r="F13" s="20" t="s">
        <v>40</v>
      </c>
      <c r="G13" s="21">
        <v>8</v>
      </c>
      <c r="H13" s="22">
        <v>11</v>
      </c>
      <c r="I13" s="22">
        <v>15</v>
      </c>
      <c r="J13" s="21">
        <f t="shared" si="2"/>
        <v>11.333333333333334</v>
      </c>
      <c r="K13" s="21">
        <v>100</v>
      </c>
      <c r="L13" s="21">
        <v>3</v>
      </c>
      <c r="M13" s="21">
        <f t="shared" si="3"/>
        <v>103</v>
      </c>
      <c r="N13" s="21">
        <f t="shared" si="4"/>
        <v>-74.666666666666657</v>
      </c>
      <c r="O13" s="21"/>
      <c r="P13" s="21"/>
      <c r="Q13" s="21"/>
      <c r="R13" s="21">
        <f t="shared" si="5"/>
        <v>0</v>
      </c>
      <c r="S13" s="14">
        <f t="shared" si="0"/>
        <v>0.36363636363636365</v>
      </c>
      <c r="T13" s="23">
        <v>50</v>
      </c>
      <c r="U13" s="16"/>
      <c r="V13" s="16"/>
      <c r="W13" s="17">
        <v>476</v>
      </c>
      <c r="X13" s="17"/>
      <c r="Y13" s="17"/>
      <c r="Z13" s="17">
        <v>0</v>
      </c>
      <c r="AA13" s="17">
        <f t="shared" si="1"/>
        <v>476</v>
      </c>
    </row>
    <row r="14" spans="1:27" ht="17.25" thickBot="1">
      <c r="A14" s="18">
        <f t="shared" si="6"/>
        <v>12</v>
      </c>
      <c r="B14" s="9">
        <v>1</v>
      </c>
      <c r="C14" s="9" t="s">
        <v>490</v>
      </c>
      <c r="D14" s="19" t="s">
        <v>41</v>
      </c>
      <c r="E14" s="19" t="s">
        <v>42</v>
      </c>
      <c r="F14" s="20" t="s">
        <v>43</v>
      </c>
      <c r="G14" s="21">
        <v>2</v>
      </c>
      <c r="H14" s="22">
        <v>1</v>
      </c>
      <c r="I14" s="22">
        <v>18</v>
      </c>
      <c r="J14" s="21">
        <f t="shared" si="2"/>
        <v>7</v>
      </c>
      <c r="K14" s="21">
        <v>60</v>
      </c>
      <c r="L14" s="21">
        <v>4</v>
      </c>
      <c r="M14" s="21">
        <f t="shared" si="3"/>
        <v>64</v>
      </c>
      <c r="N14" s="21">
        <f t="shared" si="4"/>
        <v>-46.5</v>
      </c>
      <c r="O14" s="21"/>
      <c r="P14" s="21"/>
      <c r="Q14" s="21"/>
      <c r="R14" s="21">
        <f t="shared" si="5"/>
        <v>0</v>
      </c>
      <c r="S14" s="14">
        <f t="shared" si="0"/>
        <v>17</v>
      </c>
      <c r="T14" s="23">
        <v>60</v>
      </c>
      <c r="U14" s="16"/>
      <c r="V14" s="16"/>
      <c r="W14" s="17">
        <v>595</v>
      </c>
      <c r="X14" s="17"/>
      <c r="Y14" s="17"/>
      <c r="Z14" s="17">
        <v>0</v>
      </c>
      <c r="AA14" s="17">
        <f t="shared" si="1"/>
        <v>595</v>
      </c>
    </row>
    <row r="15" spans="1:27" ht="17.25" thickBot="1">
      <c r="A15" s="24">
        <f t="shared" si="6"/>
        <v>13</v>
      </c>
      <c r="B15" s="9">
        <v>1</v>
      </c>
      <c r="C15" s="9" t="s">
        <v>491</v>
      </c>
      <c r="D15" s="25" t="s">
        <v>44</v>
      </c>
      <c r="E15" s="25" t="s">
        <v>45</v>
      </c>
      <c r="F15" s="26">
        <v>7013915</v>
      </c>
      <c r="G15" s="27">
        <v>174</v>
      </c>
      <c r="H15" s="28">
        <v>154</v>
      </c>
      <c r="I15" s="28">
        <v>169</v>
      </c>
      <c r="J15" s="27">
        <f t="shared" si="2"/>
        <v>165.66666666666666</v>
      </c>
      <c r="K15" s="27">
        <v>0</v>
      </c>
      <c r="L15" s="27">
        <v>229</v>
      </c>
      <c r="M15" s="27">
        <f t="shared" si="3"/>
        <v>229</v>
      </c>
      <c r="N15" s="27">
        <f t="shared" si="4"/>
        <v>185.16666666666663</v>
      </c>
      <c r="O15" s="27"/>
      <c r="P15" s="27"/>
      <c r="Q15" s="27"/>
      <c r="R15" s="27">
        <f t="shared" si="5"/>
        <v>0</v>
      </c>
      <c r="S15" s="14">
        <f t="shared" si="0"/>
        <v>9.7402597402597407E-2</v>
      </c>
      <c r="T15" s="23">
        <v>50</v>
      </c>
      <c r="U15" s="16"/>
      <c r="V15" s="16"/>
      <c r="W15" s="17">
        <v>340</v>
      </c>
      <c r="X15" s="17"/>
      <c r="Y15" s="17"/>
      <c r="Z15" s="17">
        <v>0</v>
      </c>
      <c r="AA15" s="17">
        <f t="shared" si="1"/>
        <v>340</v>
      </c>
    </row>
    <row r="16" spans="1:27" ht="16.5" customHeight="1" thickBot="1">
      <c r="A16" s="9">
        <f t="shared" si="6"/>
        <v>14</v>
      </c>
      <c r="B16" s="9">
        <v>1</v>
      </c>
      <c r="C16" s="9" t="s">
        <v>492</v>
      </c>
      <c r="D16" s="10" t="s">
        <v>46</v>
      </c>
      <c r="E16" s="10" t="s">
        <v>47</v>
      </c>
      <c r="F16" s="11" t="s">
        <v>48</v>
      </c>
      <c r="G16" s="12">
        <v>0</v>
      </c>
      <c r="H16" s="13">
        <v>0</v>
      </c>
      <c r="I16" s="13">
        <v>0</v>
      </c>
      <c r="J16" s="12">
        <f t="shared" si="2"/>
        <v>0</v>
      </c>
      <c r="K16" s="12">
        <v>0</v>
      </c>
      <c r="L16" s="12">
        <v>0</v>
      </c>
      <c r="M16" s="12">
        <f t="shared" si="3"/>
        <v>0</v>
      </c>
      <c r="N16" s="12">
        <f t="shared" si="4"/>
        <v>0</v>
      </c>
      <c r="O16" s="12"/>
      <c r="P16" s="12"/>
      <c r="Q16" s="12"/>
      <c r="R16" s="12">
        <f t="shared" si="5"/>
        <v>0</v>
      </c>
      <c r="S16" s="14" t="e">
        <f t="shared" si="0"/>
        <v>#DIV/0!</v>
      </c>
      <c r="T16" s="23">
        <v>50</v>
      </c>
      <c r="U16" s="16"/>
      <c r="V16" s="16"/>
      <c r="W16" s="17">
        <v>106.25</v>
      </c>
      <c r="X16" s="17"/>
      <c r="Y16" s="17"/>
      <c r="Z16" s="17">
        <v>0</v>
      </c>
      <c r="AA16" s="17">
        <f t="shared" si="1"/>
        <v>106.25</v>
      </c>
    </row>
    <row r="17" spans="1:27" ht="17.25" thickBot="1">
      <c r="A17" s="18">
        <f t="shared" si="6"/>
        <v>15</v>
      </c>
      <c r="B17" s="9">
        <v>1</v>
      </c>
      <c r="C17" s="9" t="s">
        <v>493</v>
      </c>
      <c r="D17" s="19" t="s">
        <v>49</v>
      </c>
      <c r="E17" s="19" t="s">
        <v>50</v>
      </c>
      <c r="F17" s="20" t="s">
        <v>51</v>
      </c>
      <c r="G17" s="21">
        <v>-3</v>
      </c>
      <c r="H17" s="22">
        <v>4</v>
      </c>
      <c r="I17" s="22">
        <v>14</v>
      </c>
      <c r="J17" s="21">
        <f t="shared" si="2"/>
        <v>5</v>
      </c>
      <c r="K17" s="21">
        <v>0</v>
      </c>
      <c r="L17" s="21">
        <v>41</v>
      </c>
      <c r="M17" s="21">
        <f t="shared" si="3"/>
        <v>41</v>
      </c>
      <c r="N17" s="21">
        <f t="shared" si="4"/>
        <v>-28.5</v>
      </c>
      <c r="O17" s="21"/>
      <c r="P17" s="21"/>
      <c r="Q17" s="21"/>
      <c r="R17" s="21">
        <f t="shared" si="5"/>
        <v>0</v>
      </c>
      <c r="S17" s="14">
        <f t="shared" si="0"/>
        <v>2.5</v>
      </c>
      <c r="T17" s="23">
        <v>50</v>
      </c>
      <c r="U17" s="16"/>
      <c r="V17" s="16"/>
      <c r="W17" s="17">
        <v>261.8</v>
      </c>
      <c r="X17" s="17"/>
      <c r="Y17" s="17"/>
      <c r="Z17" s="17">
        <v>0</v>
      </c>
      <c r="AA17" s="17">
        <f t="shared" si="1"/>
        <v>261.8</v>
      </c>
    </row>
    <row r="18" spans="1:27" ht="17.25" thickBot="1">
      <c r="A18" s="18">
        <f t="shared" si="6"/>
        <v>16</v>
      </c>
      <c r="B18" s="9">
        <v>1</v>
      </c>
      <c r="C18" s="9" t="s">
        <v>494</v>
      </c>
      <c r="D18" s="19" t="s">
        <v>52</v>
      </c>
      <c r="E18" s="19" t="s">
        <v>53</v>
      </c>
      <c r="F18" s="20" t="s">
        <v>54</v>
      </c>
      <c r="G18" s="21">
        <v>0</v>
      </c>
      <c r="H18" s="22">
        <v>0</v>
      </c>
      <c r="I18" s="22">
        <v>0</v>
      </c>
      <c r="J18" s="21">
        <f t="shared" si="2"/>
        <v>0</v>
      </c>
      <c r="K18" s="21">
        <v>0</v>
      </c>
      <c r="L18" s="21">
        <v>0</v>
      </c>
      <c r="M18" s="21">
        <f t="shared" si="3"/>
        <v>0</v>
      </c>
      <c r="N18" s="21">
        <f t="shared" si="4"/>
        <v>0</v>
      </c>
      <c r="O18" s="21"/>
      <c r="P18" s="21"/>
      <c r="Q18" s="21"/>
      <c r="R18" s="21">
        <f t="shared" si="5"/>
        <v>0</v>
      </c>
      <c r="S18" s="14" t="e">
        <f t="shared" si="0"/>
        <v>#DIV/0!</v>
      </c>
      <c r="T18" s="23">
        <v>50</v>
      </c>
      <c r="U18" s="16"/>
      <c r="V18" s="16"/>
      <c r="W18" s="17">
        <v>428.4</v>
      </c>
      <c r="X18" s="17"/>
      <c r="Y18" s="17"/>
      <c r="Z18" s="17">
        <v>0</v>
      </c>
      <c r="AA18" s="17">
        <f t="shared" si="1"/>
        <v>428.4</v>
      </c>
    </row>
    <row r="19" spans="1:27" ht="17.25" thickBot="1">
      <c r="A19" s="18">
        <f t="shared" si="6"/>
        <v>17</v>
      </c>
      <c r="B19" s="9">
        <v>1</v>
      </c>
      <c r="C19" s="9" t="s">
        <v>495</v>
      </c>
      <c r="D19" s="19" t="s">
        <v>55</v>
      </c>
      <c r="E19" s="19" t="s">
        <v>56</v>
      </c>
      <c r="F19" s="20" t="s">
        <v>57</v>
      </c>
      <c r="G19" s="21">
        <v>288</v>
      </c>
      <c r="H19" s="22">
        <v>228</v>
      </c>
      <c r="I19" s="22">
        <v>223</v>
      </c>
      <c r="J19" s="21">
        <f t="shared" si="2"/>
        <v>246.33333333333334</v>
      </c>
      <c r="K19" s="21">
        <v>0</v>
      </c>
      <c r="L19" s="21">
        <v>319</v>
      </c>
      <c r="M19" s="21">
        <f t="shared" si="3"/>
        <v>319</v>
      </c>
      <c r="N19" s="21">
        <f t="shared" si="4"/>
        <v>296.83333333333337</v>
      </c>
      <c r="O19" s="21"/>
      <c r="P19" s="21"/>
      <c r="Q19" s="21"/>
      <c r="R19" s="21">
        <f t="shared" si="5"/>
        <v>0</v>
      </c>
      <c r="S19" s="14">
        <f t="shared" si="0"/>
        <v>-2.1929824561403508E-2</v>
      </c>
      <c r="T19" s="23">
        <v>50</v>
      </c>
      <c r="U19" s="16"/>
      <c r="V19" s="16"/>
      <c r="W19" s="17">
        <v>273.7</v>
      </c>
      <c r="X19" s="17"/>
      <c r="Y19" s="17"/>
      <c r="Z19" s="17">
        <v>0</v>
      </c>
      <c r="AA19" s="17">
        <f t="shared" si="1"/>
        <v>273.7</v>
      </c>
    </row>
    <row r="20" spans="1:27" ht="17.25" thickBot="1">
      <c r="A20" s="18">
        <f t="shared" si="6"/>
        <v>18</v>
      </c>
      <c r="B20" s="9">
        <v>1</v>
      </c>
      <c r="C20" s="9" t="s">
        <v>496</v>
      </c>
      <c r="D20" s="19" t="s">
        <v>58</v>
      </c>
      <c r="E20" s="19" t="s">
        <v>59</v>
      </c>
      <c r="F20" s="20" t="s">
        <v>60</v>
      </c>
      <c r="G20" s="21">
        <v>28</v>
      </c>
      <c r="H20" s="22">
        <v>37</v>
      </c>
      <c r="I20" s="22">
        <v>35</v>
      </c>
      <c r="J20" s="21">
        <f t="shared" si="2"/>
        <v>33.333333333333336</v>
      </c>
      <c r="K20" s="21">
        <v>0</v>
      </c>
      <c r="L20" s="21">
        <v>52</v>
      </c>
      <c r="M20" s="21">
        <f t="shared" si="3"/>
        <v>52</v>
      </c>
      <c r="N20" s="21">
        <f t="shared" si="4"/>
        <v>31.333333333333343</v>
      </c>
      <c r="O20" s="21"/>
      <c r="P20" s="21"/>
      <c r="Q20" s="21"/>
      <c r="R20" s="21">
        <f t="shared" si="5"/>
        <v>0</v>
      </c>
      <c r="S20" s="14">
        <f t="shared" si="0"/>
        <v>-5.4054054054054057E-2</v>
      </c>
      <c r="T20" s="23">
        <v>50</v>
      </c>
      <c r="U20" s="16"/>
      <c r="V20" s="16"/>
      <c r="W20" s="17">
        <v>199.75</v>
      </c>
      <c r="X20" s="17"/>
      <c r="Y20" s="17"/>
      <c r="Z20" s="17">
        <v>0</v>
      </c>
      <c r="AA20" s="17">
        <f t="shared" si="1"/>
        <v>199.75</v>
      </c>
    </row>
    <row r="21" spans="1:27" ht="17.25" thickBot="1">
      <c r="A21" s="18">
        <f t="shared" si="6"/>
        <v>19</v>
      </c>
      <c r="B21" s="9">
        <v>1</v>
      </c>
      <c r="C21" s="9" t="s">
        <v>497</v>
      </c>
      <c r="D21" s="19" t="s">
        <v>61</v>
      </c>
      <c r="E21" s="19" t="s">
        <v>62</v>
      </c>
      <c r="F21" s="20" t="s">
        <v>63</v>
      </c>
      <c r="G21" s="21">
        <v>16</v>
      </c>
      <c r="H21" s="22">
        <v>22</v>
      </c>
      <c r="I21" s="22">
        <v>44</v>
      </c>
      <c r="J21" s="21">
        <f t="shared" si="2"/>
        <v>27.333333333333332</v>
      </c>
      <c r="K21" s="21">
        <v>0</v>
      </c>
      <c r="L21" s="21">
        <v>45</v>
      </c>
      <c r="M21" s="21">
        <f t="shared" si="3"/>
        <v>45</v>
      </c>
      <c r="N21" s="21">
        <f t="shared" si="4"/>
        <v>23.333333333333329</v>
      </c>
      <c r="O21" s="21"/>
      <c r="P21" s="21"/>
      <c r="Q21" s="21"/>
      <c r="R21" s="21">
        <f t="shared" si="5"/>
        <v>0</v>
      </c>
      <c r="S21" s="14">
        <f t="shared" si="0"/>
        <v>1</v>
      </c>
      <c r="T21" s="23">
        <v>50</v>
      </c>
      <c r="U21" s="16"/>
      <c r="V21" s="16"/>
      <c r="W21" s="17">
        <v>285.60000000000002</v>
      </c>
      <c r="X21" s="17"/>
      <c r="Y21" s="17"/>
      <c r="Z21" s="17">
        <v>0</v>
      </c>
      <c r="AA21" s="17">
        <f t="shared" si="1"/>
        <v>285.60000000000002</v>
      </c>
    </row>
    <row r="22" spans="1:27" ht="17.25" thickBot="1">
      <c r="A22" s="18">
        <f t="shared" si="6"/>
        <v>20</v>
      </c>
      <c r="B22" s="9">
        <v>1</v>
      </c>
      <c r="C22" s="9" t="s">
        <v>498</v>
      </c>
      <c r="D22" s="19" t="s">
        <v>64</v>
      </c>
      <c r="E22" s="19" t="s">
        <v>65</v>
      </c>
      <c r="F22" s="20" t="s">
        <v>66</v>
      </c>
      <c r="G22" s="21">
        <v>0</v>
      </c>
      <c r="H22" s="22">
        <v>0</v>
      </c>
      <c r="I22" s="22">
        <v>0</v>
      </c>
      <c r="J22" s="21">
        <f t="shared" si="2"/>
        <v>0</v>
      </c>
      <c r="K22" s="21">
        <v>0</v>
      </c>
      <c r="L22" s="21">
        <v>0</v>
      </c>
      <c r="M22" s="21">
        <f t="shared" si="3"/>
        <v>0</v>
      </c>
      <c r="N22" s="21">
        <f t="shared" si="4"/>
        <v>0</v>
      </c>
      <c r="O22" s="21"/>
      <c r="P22" s="21"/>
      <c r="Q22" s="21"/>
      <c r="R22" s="21">
        <f t="shared" si="5"/>
        <v>0</v>
      </c>
      <c r="S22" s="14" t="e">
        <f t="shared" si="0"/>
        <v>#DIV/0!</v>
      </c>
      <c r="T22" s="23">
        <v>24</v>
      </c>
      <c r="U22" s="16"/>
      <c r="V22" s="16"/>
      <c r="W22" s="17">
        <v>394.4</v>
      </c>
      <c r="X22" s="17"/>
      <c r="Y22" s="17"/>
      <c r="Z22" s="17">
        <v>0</v>
      </c>
      <c r="AA22" s="17">
        <f t="shared" si="1"/>
        <v>394.4</v>
      </c>
    </row>
    <row r="23" spans="1:27" ht="17.25" thickBot="1">
      <c r="A23" s="18">
        <f t="shared" si="6"/>
        <v>21</v>
      </c>
      <c r="B23" s="9">
        <v>1</v>
      </c>
      <c r="C23" s="9" t="s">
        <v>499</v>
      </c>
      <c r="D23" s="19" t="s">
        <v>67</v>
      </c>
      <c r="E23" s="19" t="s">
        <v>68</v>
      </c>
      <c r="F23" s="20" t="s">
        <v>69</v>
      </c>
      <c r="G23" s="21">
        <v>0</v>
      </c>
      <c r="H23" s="22">
        <v>0</v>
      </c>
      <c r="I23" s="22">
        <v>0</v>
      </c>
      <c r="J23" s="21">
        <f t="shared" si="2"/>
        <v>0</v>
      </c>
      <c r="K23" s="21">
        <v>0</v>
      </c>
      <c r="L23" s="21">
        <v>0</v>
      </c>
      <c r="M23" s="21">
        <f t="shared" si="3"/>
        <v>0</v>
      </c>
      <c r="N23" s="21">
        <f t="shared" si="4"/>
        <v>0</v>
      </c>
      <c r="O23" s="21"/>
      <c r="P23" s="21"/>
      <c r="Q23" s="21"/>
      <c r="R23" s="21">
        <f t="shared" si="5"/>
        <v>0</v>
      </c>
      <c r="S23" s="14" t="e">
        <f t="shared" si="0"/>
        <v>#DIV/0!</v>
      </c>
      <c r="T23" s="23">
        <v>24</v>
      </c>
      <c r="U23" s="16"/>
      <c r="V23" s="16"/>
      <c r="W23" s="17">
        <v>394.4</v>
      </c>
      <c r="X23" s="17"/>
      <c r="Y23" s="17"/>
      <c r="Z23" s="17">
        <v>0</v>
      </c>
      <c r="AA23" s="17">
        <f t="shared" si="1"/>
        <v>394.4</v>
      </c>
    </row>
    <row r="24" spans="1:27" ht="17.25" thickBot="1">
      <c r="A24" s="18">
        <f t="shared" si="6"/>
        <v>22</v>
      </c>
      <c r="B24" s="9">
        <v>1</v>
      </c>
      <c r="C24" s="9" t="s">
        <v>500</v>
      </c>
      <c r="D24" s="19" t="s">
        <v>70</v>
      </c>
      <c r="E24" s="19" t="s">
        <v>71</v>
      </c>
      <c r="F24" s="20" t="s">
        <v>72</v>
      </c>
      <c r="G24" s="21">
        <v>3</v>
      </c>
      <c r="H24" s="22">
        <v>2</v>
      </c>
      <c r="I24" s="22">
        <v>4</v>
      </c>
      <c r="J24" s="21">
        <f t="shared" si="2"/>
        <v>3</v>
      </c>
      <c r="K24" s="21">
        <v>0</v>
      </c>
      <c r="L24" s="21">
        <v>72</v>
      </c>
      <c r="M24" s="21">
        <f t="shared" si="3"/>
        <v>72</v>
      </c>
      <c r="N24" s="21">
        <f t="shared" si="4"/>
        <v>-64.5</v>
      </c>
      <c r="O24" s="21"/>
      <c r="P24" s="21"/>
      <c r="Q24" s="21"/>
      <c r="R24" s="21">
        <f t="shared" si="5"/>
        <v>0</v>
      </c>
      <c r="S24" s="14">
        <f t="shared" si="0"/>
        <v>1</v>
      </c>
      <c r="T24" s="23">
        <v>24</v>
      </c>
      <c r="U24" s="16"/>
      <c r="V24" s="16"/>
      <c r="W24" s="17">
        <v>373.2</v>
      </c>
      <c r="X24" s="17"/>
      <c r="Y24" s="17"/>
      <c r="Z24" s="17">
        <v>0</v>
      </c>
      <c r="AA24" s="17">
        <f t="shared" si="1"/>
        <v>373.2</v>
      </c>
    </row>
    <row r="25" spans="1:27" ht="17.25" thickBot="1">
      <c r="A25" s="18">
        <f t="shared" si="6"/>
        <v>23</v>
      </c>
      <c r="B25" s="9">
        <v>1</v>
      </c>
      <c r="C25" s="9" t="s">
        <v>501</v>
      </c>
      <c r="D25" s="19" t="s">
        <v>73</v>
      </c>
      <c r="E25" s="19" t="s">
        <v>74</v>
      </c>
      <c r="F25" s="20">
        <v>6449610</v>
      </c>
      <c r="G25" s="21">
        <v>7</v>
      </c>
      <c r="H25" s="22">
        <v>7</v>
      </c>
      <c r="I25" s="22">
        <v>7</v>
      </c>
      <c r="J25" s="21">
        <f t="shared" si="2"/>
        <v>7</v>
      </c>
      <c r="K25" s="21">
        <v>0</v>
      </c>
      <c r="L25" s="21">
        <v>36</v>
      </c>
      <c r="M25" s="21">
        <f t="shared" si="3"/>
        <v>36</v>
      </c>
      <c r="N25" s="21">
        <f t="shared" si="4"/>
        <v>-18.5</v>
      </c>
      <c r="O25" s="21"/>
      <c r="P25" s="21"/>
      <c r="Q25" s="21"/>
      <c r="R25" s="21">
        <f t="shared" si="5"/>
        <v>0</v>
      </c>
      <c r="S25" s="14">
        <f t="shared" si="0"/>
        <v>0</v>
      </c>
      <c r="T25" s="23">
        <v>50</v>
      </c>
      <c r="U25" s="16"/>
      <c r="V25" s="16"/>
      <c r="W25" s="17">
        <v>131.75</v>
      </c>
      <c r="X25" s="17"/>
      <c r="Y25" s="17"/>
      <c r="Z25" s="17">
        <v>0</v>
      </c>
      <c r="AA25" s="17">
        <f t="shared" si="1"/>
        <v>131.75</v>
      </c>
    </row>
    <row r="26" spans="1:27" ht="17.25" thickBot="1">
      <c r="A26" s="18">
        <f t="shared" si="6"/>
        <v>24</v>
      </c>
      <c r="B26" s="9">
        <v>1</v>
      </c>
      <c r="C26" s="9" t="s">
        <v>502</v>
      </c>
      <c r="D26" s="19" t="s">
        <v>75</v>
      </c>
      <c r="E26" s="19" t="s">
        <v>76</v>
      </c>
      <c r="F26" s="20">
        <v>6449613</v>
      </c>
      <c r="G26" s="21">
        <v>53</v>
      </c>
      <c r="H26" s="22">
        <v>63</v>
      </c>
      <c r="I26" s="22">
        <v>99</v>
      </c>
      <c r="J26" s="21">
        <f t="shared" si="2"/>
        <v>71.666666666666671</v>
      </c>
      <c r="K26" s="21">
        <v>0</v>
      </c>
      <c r="L26" s="21">
        <v>49</v>
      </c>
      <c r="M26" s="21">
        <f t="shared" si="3"/>
        <v>49</v>
      </c>
      <c r="N26" s="21">
        <f t="shared" si="4"/>
        <v>130.16666666666669</v>
      </c>
      <c r="O26" s="21"/>
      <c r="P26" s="21"/>
      <c r="Q26" s="21"/>
      <c r="R26" s="21">
        <f t="shared" si="5"/>
        <v>0</v>
      </c>
      <c r="S26" s="14">
        <f t="shared" si="0"/>
        <v>0.5714285714285714</v>
      </c>
      <c r="T26" s="23">
        <v>50</v>
      </c>
      <c r="U26" s="16"/>
      <c r="V26" s="16"/>
      <c r="W26" s="17">
        <v>170</v>
      </c>
      <c r="X26" s="17"/>
      <c r="Y26" s="17"/>
      <c r="Z26" s="17">
        <v>0</v>
      </c>
      <c r="AA26" s="17">
        <f t="shared" si="1"/>
        <v>170</v>
      </c>
    </row>
    <row r="27" spans="1:27" ht="17.25" thickBot="1">
      <c r="A27" s="18">
        <f t="shared" si="6"/>
        <v>25</v>
      </c>
      <c r="B27" s="9">
        <v>1</v>
      </c>
      <c r="C27" s="9" t="s">
        <v>503</v>
      </c>
      <c r="D27" s="19" t="s">
        <v>77</v>
      </c>
      <c r="E27" s="19" t="s">
        <v>78</v>
      </c>
      <c r="F27" s="20">
        <v>6449615</v>
      </c>
      <c r="G27" s="21">
        <v>0</v>
      </c>
      <c r="H27" s="22">
        <v>-1</v>
      </c>
      <c r="I27" s="22">
        <v>0</v>
      </c>
      <c r="J27" s="21">
        <f t="shared" si="2"/>
        <v>-0.33333333333333331</v>
      </c>
      <c r="K27" s="21">
        <v>0</v>
      </c>
      <c r="L27" s="21">
        <v>1</v>
      </c>
      <c r="M27" s="21">
        <f t="shared" si="3"/>
        <v>1</v>
      </c>
      <c r="N27" s="21">
        <f t="shared" si="4"/>
        <v>-1.8333333333333333</v>
      </c>
      <c r="O27" s="21"/>
      <c r="P27" s="21"/>
      <c r="Q27" s="21"/>
      <c r="R27" s="21">
        <f t="shared" si="5"/>
        <v>0</v>
      </c>
      <c r="S27" s="14">
        <f t="shared" si="0"/>
        <v>-1</v>
      </c>
      <c r="T27" s="23">
        <v>50</v>
      </c>
      <c r="U27" s="16"/>
      <c r="V27" s="16"/>
      <c r="W27" s="17">
        <v>454.75</v>
      </c>
      <c r="X27" s="17"/>
      <c r="Y27" s="17"/>
      <c r="Z27" s="17">
        <v>0</v>
      </c>
      <c r="AA27" s="17">
        <f t="shared" si="1"/>
        <v>454.75</v>
      </c>
    </row>
    <row r="28" spans="1:27" ht="17.25" thickBot="1">
      <c r="A28" s="18">
        <f t="shared" si="6"/>
        <v>26</v>
      </c>
      <c r="B28" s="9">
        <v>1</v>
      </c>
      <c r="C28" s="9" t="s">
        <v>504</v>
      </c>
      <c r="D28" s="19" t="s">
        <v>79</v>
      </c>
      <c r="E28" s="19" t="s">
        <v>80</v>
      </c>
      <c r="F28" s="20">
        <v>6449710</v>
      </c>
      <c r="G28" s="21">
        <v>-1</v>
      </c>
      <c r="H28" s="22">
        <v>0</v>
      </c>
      <c r="I28" s="22">
        <v>-1</v>
      </c>
      <c r="J28" s="21">
        <f t="shared" si="2"/>
        <v>-0.66666666666666663</v>
      </c>
      <c r="K28" s="21">
        <v>0</v>
      </c>
      <c r="L28" s="21">
        <v>2</v>
      </c>
      <c r="M28" s="21">
        <f t="shared" si="3"/>
        <v>2</v>
      </c>
      <c r="N28" s="21">
        <f t="shared" si="4"/>
        <v>-3.6666666666666665</v>
      </c>
      <c r="O28" s="21"/>
      <c r="P28" s="21"/>
      <c r="Q28" s="21"/>
      <c r="R28" s="21">
        <f t="shared" si="5"/>
        <v>0</v>
      </c>
      <c r="S28" s="14" t="e">
        <f t="shared" si="0"/>
        <v>#DIV/0!</v>
      </c>
      <c r="T28" s="23">
        <v>50</v>
      </c>
      <c r="U28" s="16"/>
      <c r="V28" s="16"/>
      <c r="W28" s="17">
        <v>510</v>
      </c>
      <c r="X28" s="17"/>
      <c r="Y28" s="17"/>
      <c r="Z28" s="17">
        <v>0</v>
      </c>
      <c r="AA28" s="17">
        <f t="shared" si="1"/>
        <v>510</v>
      </c>
    </row>
    <row r="29" spans="1:27" ht="17.25" thickBot="1">
      <c r="A29" s="18">
        <f t="shared" si="6"/>
        <v>27</v>
      </c>
      <c r="B29" s="9">
        <v>1</v>
      </c>
      <c r="C29" s="9" t="s">
        <v>505</v>
      </c>
      <c r="D29" s="19" t="s">
        <v>81</v>
      </c>
      <c r="E29" s="19" t="s">
        <v>82</v>
      </c>
      <c r="F29" s="20" t="s">
        <v>83</v>
      </c>
      <c r="G29" s="21">
        <v>11</v>
      </c>
      <c r="H29" s="22">
        <v>12</v>
      </c>
      <c r="I29" s="22">
        <v>15</v>
      </c>
      <c r="J29" s="21">
        <f t="shared" si="2"/>
        <v>12.666666666666666</v>
      </c>
      <c r="K29" s="21">
        <v>70</v>
      </c>
      <c r="L29" s="21">
        <v>0</v>
      </c>
      <c r="M29" s="21">
        <f t="shared" si="3"/>
        <v>70</v>
      </c>
      <c r="N29" s="21">
        <f t="shared" si="4"/>
        <v>-38.333333333333336</v>
      </c>
      <c r="O29" s="21"/>
      <c r="P29" s="21"/>
      <c r="Q29" s="21"/>
      <c r="R29" s="21">
        <f t="shared" si="5"/>
        <v>0</v>
      </c>
      <c r="S29" s="14">
        <f t="shared" si="0"/>
        <v>0.25</v>
      </c>
      <c r="T29" s="23">
        <v>50</v>
      </c>
      <c r="U29" s="16"/>
      <c r="V29" s="16"/>
      <c r="W29" s="17">
        <v>173.4</v>
      </c>
      <c r="X29" s="17"/>
      <c r="Y29" s="17"/>
      <c r="Z29" s="17">
        <v>0</v>
      </c>
      <c r="AA29" s="17">
        <f t="shared" si="1"/>
        <v>173.4</v>
      </c>
    </row>
    <row r="30" spans="1:27" ht="17.25" thickBot="1">
      <c r="A30" s="18">
        <f t="shared" si="6"/>
        <v>28</v>
      </c>
      <c r="B30" s="9">
        <v>1</v>
      </c>
      <c r="C30" s="9" t="s">
        <v>506</v>
      </c>
      <c r="D30" s="19" t="s">
        <v>84</v>
      </c>
      <c r="E30" s="19" t="s">
        <v>85</v>
      </c>
      <c r="F30" s="20" t="s">
        <v>86</v>
      </c>
      <c r="G30" s="21">
        <v>10</v>
      </c>
      <c r="H30" s="22">
        <v>26</v>
      </c>
      <c r="I30" s="22">
        <v>34</v>
      </c>
      <c r="J30" s="21">
        <f t="shared" si="2"/>
        <v>23.333333333333332</v>
      </c>
      <c r="K30" s="21">
        <v>100</v>
      </c>
      <c r="L30" s="21">
        <v>6</v>
      </c>
      <c r="M30" s="21">
        <f t="shared" si="3"/>
        <v>106</v>
      </c>
      <c r="N30" s="21">
        <f t="shared" si="4"/>
        <v>-47.666666666666671</v>
      </c>
      <c r="O30" s="21"/>
      <c r="P30" s="21"/>
      <c r="Q30" s="21"/>
      <c r="R30" s="21">
        <f t="shared" si="5"/>
        <v>0</v>
      </c>
      <c r="S30" s="14">
        <f t="shared" si="0"/>
        <v>0.30769230769230771</v>
      </c>
      <c r="T30" s="23">
        <v>50</v>
      </c>
      <c r="U30" s="16"/>
      <c r="V30" s="16"/>
      <c r="W30" s="17">
        <v>194.21</v>
      </c>
      <c r="X30" s="17"/>
      <c r="Y30" s="17"/>
      <c r="Z30" s="17">
        <v>0</v>
      </c>
      <c r="AA30" s="17">
        <f t="shared" si="1"/>
        <v>194.21</v>
      </c>
    </row>
    <row r="31" spans="1:27" ht="17.25" thickBot="1">
      <c r="A31" s="18">
        <f t="shared" si="6"/>
        <v>29</v>
      </c>
      <c r="B31" s="9">
        <v>1</v>
      </c>
      <c r="C31" s="9" t="s">
        <v>507</v>
      </c>
      <c r="D31" s="19" t="s">
        <v>87</v>
      </c>
      <c r="E31" s="19" t="s">
        <v>88</v>
      </c>
      <c r="F31" s="20" t="s">
        <v>89</v>
      </c>
      <c r="G31" s="21">
        <v>7</v>
      </c>
      <c r="H31" s="22">
        <v>3</v>
      </c>
      <c r="I31" s="22">
        <v>4</v>
      </c>
      <c r="J31" s="21">
        <f t="shared" si="2"/>
        <v>4.666666666666667</v>
      </c>
      <c r="K31" s="21">
        <v>0</v>
      </c>
      <c r="L31" s="21">
        <v>31</v>
      </c>
      <c r="M31" s="21">
        <f t="shared" si="3"/>
        <v>31</v>
      </c>
      <c r="N31" s="21">
        <f t="shared" si="4"/>
        <v>-19.333333333333332</v>
      </c>
      <c r="O31" s="21"/>
      <c r="P31" s="21"/>
      <c r="Q31" s="21"/>
      <c r="R31" s="21">
        <f t="shared" si="5"/>
        <v>0</v>
      </c>
      <c r="S31" s="14">
        <f t="shared" si="0"/>
        <v>0.33333333333333331</v>
      </c>
      <c r="T31" s="23">
        <v>50</v>
      </c>
      <c r="U31" s="16"/>
      <c r="V31" s="16"/>
      <c r="W31" s="17">
        <v>243.64</v>
      </c>
      <c r="X31" s="17"/>
      <c r="Y31" s="17"/>
      <c r="Z31" s="17">
        <v>0</v>
      </c>
      <c r="AA31" s="17">
        <f t="shared" si="1"/>
        <v>243.64</v>
      </c>
    </row>
    <row r="32" spans="1:27" ht="17.25" thickBot="1">
      <c r="A32" s="24">
        <f t="shared" si="6"/>
        <v>30</v>
      </c>
      <c r="B32" s="9">
        <v>1</v>
      </c>
      <c r="C32" s="9" t="s">
        <v>508</v>
      </c>
      <c r="D32" s="25" t="s">
        <v>90</v>
      </c>
      <c r="E32" s="25" t="s">
        <v>91</v>
      </c>
      <c r="F32" s="26" t="s">
        <v>92</v>
      </c>
      <c r="G32" s="27">
        <v>0</v>
      </c>
      <c r="H32" s="28">
        <v>0</v>
      </c>
      <c r="I32" s="28">
        <v>0</v>
      </c>
      <c r="J32" s="27">
        <f t="shared" si="2"/>
        <v>0</v>
      </c>
      <c r="K32" s="27">
        <v>0</v>
      </c>
      <c r="L32" s="27">
        <v>0</v>
      </c>
      <c r="M32" s="27">
        <f t="shared" si="3"/>
        <v>0</v>
      </c>
      <c r="N32" s="27">
        <f t="shared" si="4"/>
        <v>0</v>
      </c>
      <c r="O32" s="27"/>
      <c r="P32" s="27"/>
      <c r="Q32" s="27"/>
      <c r="R32" s="27">
        <f t="shared" si="5"/>
        <v>0</v>
      </c>
      <c r="S32" s="14" t="e">
        <f t="shared" si="0"/>
        <v>#DIV/0!</v>
      </c>
      <c r="T32" s="23">
        <v>50</v>
      </c>
      <c r="U32" s="16"/>
      <c r="V32" s="16"/>
      <c r="W32" s="17">
        <v>346.8</v>
      </c>
      <c r="X32" s="17"/>
      <c r="Y32" s="17"/>
      <c r="Z32" s="17">
        <v>0</v>
      </c>
      <c r="AA32" s="17">
        <f t="shared" si="1"/>
        <v>346.8</v>
      </c>
    </row>
    <row r="33" spans="1:27" ht="16.5" customHeight="1" thickBot="1">
      <c r="A33" s="9">
        <f t="shared" si="6"/>
        <v>31</v>
      </c>
      <c r="B33" s="9">
        <v>1</v>
      </c>
      <c r="C33" s="9" t="s">
        <v>509</v>
      </c>
      <c r="D33" s="29" t="s">
        <v>93</v>
      </c>
      <c r="E33" s="29" t="s">
        <v>94</v>
      </c>
      <c r="F33" s="30">
        <v>3672210</v>
      </c>
      <c r="G33" s="31">
        <v>1256</v>
      </c>
      <c r="H33" s="13">
        <v>1104</v>
      </c>
      <c r="I33" s="13">
        <v>1142</v>
      </c>
      <c r="J33" s="12">
        <f t="shared" si="2"/>
        <v>1167.3333333333333</v>
      </c>
      <c r="K33" s="12">
        <v>0</v>
      </c>
      <c r="L33" s="12">
        <v>1545</v>
      </c>
      <c r="M33" s="12">
        <f t="shared" si="3"/>
        <v>1545</v>
      </c>
      <c r="N33" s="12">
        <f t="shared" si="4"/>
        <v>1373.333333333333</v>
      </c>
      <c r="O33" s="35"/>
      <c r="P33" s="35"/>
      <c r="Q33" s="35"/>
      <c r="R33" s="12">
        <f t="shared" si="5"/>
        <v>0</v>
      </c>
      <c r="S33" s="14">
        <f t="shared" si="0"/>
        <v>3.4420289855072464E-2</v>
      </c>
      <c r="T33" s="23">
        <v>50</v>
      </c>
      <c r="U33" s="16"/>
      <c r="V33" s="16"/>
      <c r="W33" s="17">
        <v>125.72</v>
      </c>
      <c r="X33" s="17"/>
      <c r="Y33" s="17"/>
      <c r="Z33" s="17">
        <v>0</v>
      </c>
      <c r="AA33" s="17">
        <f t="shared" si="1"/>
        <v>125.72</v>
      </c>
    </row>
    <row r="34" spans="1:27" ht="17.25" thickBot="1">
      <c r="A34" s="18">
        <f t="shared" si="6"/>
        <v>32</v>
      </c>
      <c r="B34" s="9">
        <v>1</v>
      </c>
      <c r="C34" s="9" t="s">
        <v>510</v>
      </c>
      <c r="D34" s="32" t="s">
        <v>95</v>
      </c>
      <c r="E34" s="32" t="s">
        <v>96</v>
      </c>
      <c r="F34" s="36">
        <v>3672215</v>
      </c>
      <c r="G34" s="34">
        <v>31</v>
      </c>
      <c r="H34" s="22">
        <v>10</v>
      </c>
      <c r="I34" s="22">
        <v>11</v>
      </c>
      <c r="J34" s="21">
        <f t="shared" si="2"/>
        <v>17.333333333333332</v>
      </c>
      <c r="K34" s="21">
        <v>0</v>
      </c>
      <c r="L34" s="21">
        <v>55</v>
      </c>
      <c r="M34" s="21">
        <f t="shared" si="3"/>
        <v>55</v>
      </c>
      <c r="N34" s="21">
        <f t="shared" si="4"/>
        <v>-11.666666666666671</v>
      </c>
      <c r="O34" s="37"/>
      <c r="P34" s="37"/>
      <c r="Q34" s="37"/>
      <c r="R34" s="21">
        <f t="shared" si="5"/>
        <v>0</v>
      </c>
      <c r="S34" s="14">
        <f t="shared" si="0"/>
        <v>0.1</v>
      </c>
      <c r="T34" s="23">
        <v>50</v>
      </c>
      <c r="U34" s="16"/>
      <c r="V34" s="16"/>
      <c r="W34" s="17">
        <v>130.05000000000001</v>
      </c>
      <c r="X34" s="17"/>
      <c r="Y34" s="17"/>
      <c r="Z34" s="17">
        <v>0</v>
      </c>
      <c r="AA34" s="17">
        <f t="shared" si="1"/>
        <v>130.05000000000001</v>
      </c>
    </row>
    <row r="35" spans="1:27" ht="17.25" thickBot="1">
      <c r="A35" s="18">
        <f t="shared" si="6"/>
        <v>33</v>
      </c>
      <c r="B35" s="9">
        <v>1</v>
      </c>
      <c r="C35" s="9" t="s">
        <v>511</v>
      </c>
      <c r="D35" s="32" t="s">
        <v>97</v>
      </c>
      <c r="E35" s="32" t="s">
        <v>98</v>
      </c>
      <c r="F35" s="36" t="s">
        <v>99</v>
      </c>
      <c r="G35" s="34">
        <v>11</v>
      </c>
      <c r="H35" s="22">
        <v>6</v>
      </c>
      <c r="I35" s="22">
        <v>14</v>
      </c>
      <c r="J35" s="21">
        <f t="shared" si="2"/>
        <v>10.333333333333334</v>
      </c>
      <c r="K35" s="21">
        <v>0</v>
      </c>
      <c r="L35" s="21">
        <v>21</v>
      </c>
      <c r="M35" s="21">
        <f t="shared" si="3"/>
        <v>21</v>
      </c>
      <c r="N35" s="21">
        <f t="shared" si="4"/>
        <v>4.8333333333333357</v>
      </c>
      <c r="O35" s="37"/>
      <c r="P35" s="37"/>
      <c r="Q35" s="37"/>
      <c r="R35" s="21">
        <f t="shared" si="5"/>
        <v>0</v>
      </c>
      <c r="S35" s="14">
        <f t="shared" si="0"/>
        <v>1.3333333333333333</v>
      </c>
      <c r="T35" s="23">
        <v>50</v>
      </c>
      <c r="U35" s="16" t="s">
        <v>100</v>
      </c>
      <c r="V35" s="16"/>
      <c r="W35" s="17">
        <v>108.8</v>
      </c>
      <c r="X35" s="17"/>
      <c r="Y35" s="17"/>
      <c r="Z35" s="17">
        <v>0</v>
      </c>
      <c r="AA35" s="17">
        <f t="shared" si="1"/>
        <v>108.8</v>
      </c>
    </row>
    <row r="36" spans="1:27" ht="17.25" thickBot="1">
      <c r="A36" s="18">
        <f t="shared" si="6"/>
        <v>34</v>
      </c>
      <c r="B36" s="9">
        <v>1</v>
      </c>
      <c r="C36" s="9" t="s">
        <v>512</v>
      </c>
      <c r="D36" s="32" t="s">
        <v>101</v>
      </c>
      <c r="E36" s="32" t="s">
        <v>102</v>
      </c>
      <c r="F36" s="36" t="s">
        <v>103</v>
      </c>
      <c r="G36" s="34">
        <v>23</v>
      </c>
      <c r="H36" s="22">
        <v>25</v>
      </c>
      <c r="I36" s="22">
        <v>13</v>
      </c>
      <c r="J36" s="21">
        <f t="shared" si="2"/>
        <v>20.333333333333332</v>
      </c>
      <c r="K36" s="21">
        <v>0</v>
      </c>
      <c r="L36" s="21">
        <v>38</v>
      </c>
      <c r="M36" s="21">
        <f t="shared" si="3"/>
        <v>38</v>
      </c>
      <c r="N36" s="21">
        <f t="shared" si="4"/>
        <v>12.833333333333329</v>
      </c>
      <c r="O36" s="37"/>
      <c r="P36" s="37"/>
      <c r="Q36" s="37"/>
      <c r="R36" s="21">
        <f t="shared" si="5"/>
        <v>0</v>
      </c>
      <c r="S36" s="14">
        <f t="shared" si="0"/>
        <v>-0.48</v>
      </c>
      <c r="T36" s="23">
        <v>50</v>
      </c>
      <c r="U36" s="16"/>
      <c r="V36" s="16"/>
      <c r="W36" s="17">
        <v>181.9</v>
      </c>
      <c r="X36" s="17"/>
      <c r="Y36" s="17"/>
      <c r="Z36" s="17">
        <v>0</v>
      </c>
      <c r="AA36" s="17">
        <f t="shared" si="1"/>
        <v>181.9</v>
      </c>
    </row>
    <row r="37" spans="1:27" ht="17.25" thickBot="1">
      <c r="A37" s="18">
        <f t="shared" si="6"/>
        <v>35</v>
      </c>
      <c r="B37" s="9">
        <v>1</v>
      </c>
      <c r="C37" s="9" t="s">
        <v>513</v>
      </c>
      <c r="D37" s="32" t="s">
        <v>104</v>
      </c>
      <c r="E37" s="32" t="s">
        <v>105</v>
      </c>
      <c r="F37" s="36" t="s">
        <v>106</v>
      </c>
      <c r="G37" s="34">
        <v>13</v>
      </c>
      <c r="H37" s="22">
        <v>12</v>
      </c>
      <c r="I37" s="22">
        <v>11</v>
      </c>
      <c r="J37" s="21">
        <f t="shared" si="2"/>
        <v>12</v>
      </c>
      <c r="K37" s="21">
        <v>0</v>
      </c>
      <c r="L37" s="21">
        <v>23</v>
      </c>
      <c r="M37" s="21">
        <f t="shared" si="3"/>
        <v>23</v>
      </c>
      <c r="N37" s="21">
        <f t="shared" si="4"/>
        <v>7</v>
      </c>
      <c r="O37" s="37"/>
      <c r="P37" s="37"/>
      <c r="Q37" s="37"/>
      <c r="R37" s="21">
        <f t="shared" si="5"/>
        <v>0</v>
      </c>
      <c r="S37" s="14">
        <f t="shared" si="0"/>
        <v>-8.3333333333333329E-2</v>
      </c>
      <c r="T37" s="23">
        <v>24</v>
      </c>
      <c r="U37" s="16"/>
      <c r="V37" s="16"/>
      <c r="W37" s="17">
        <v>263.5</v>
      </c>
      <c r="X37" s="17"/>
      <c r="Y37" s="17"/>
      <c r="Z37" s="17">
        <v>0</v>
      </c>
      <c r="AA37" s="17">
        <f t="shared" si="1"/>
        <v>263.5</v>
      </c>
    </row>
    <row r="38" spans="1:27" ht="17.25" thickBot="1">
      <c r="A38" s="18">
        <f t="shared" si="6"/>
        <v>36</v>
      </c>
      <c r="B38" s="9">
        <v>1</v>
      </c>
      <c r="C38" s="9" t="s">
        <v>514</v>
      </c>
      <c r="D38" s="32" t="s">
        <v>107</v>
      </c>
      <c r="E38" s="32" t="s">
        <v>108</v>
      </c>
      <c r="F38" s="36" t="s">
        <v>109</v>
      </c>
      <c r="G38" s="34">
        <v>18</v>
      </c>
      <c r="H38" s="22">
        <v>30</v>
      </c>
      <c r="I38" s="22">
        <v>21</v>
      </c>
      <c r="J38" s="21">
        <f t="shared" si="2"/>
        <v>23</v>
      </c>
      <c r="K38" s="21">
        <v>0</v>
      </c>
      <c r="L38" s="21">
        <v>31</v>
      </c>
      <c r="M38" s="21">
        <f t="shared" si="3"/>
        <v>31</v>
      </c>
      <c r="N38" s="21">
        <f t="shared" si="4"/>
        <v>26.5</v>
      </c>
      <c r="O38" s="37"/>
      <c r="P38" s="37"/>
      <c r="Q38" s="37"/>
      <c r="R38" s="21">
        <f t="shared" si="5"/>
        <v>0</v>
      </c>
      <c r="S38" s="14">
        <f t="shared" si="0"/>
        <v>-0.3</v>
      </c>
      <c r="T38" s="23">
        <v>50</v>
      </c>
      <c r="U38" s="16" t="s">
        <v>100</v>
      </c>
      <c r="V38" s="16"/>
      <c r="W38" s="17">
        <v>212.5</v>
      </c>
      <c r="X38" s="17"/>
      <c r="Y38" s="17"/>
      <c r="Z38" s="17">
        <v>0</v>
      </c>
      <c r="AA38" s="17">
        <f t="shared" si="1"/>
        <v>212.5</v>
      </c>
    </row>
    <row r="39" spans="1:27" ht="17.25" thickBot="1">
      <c r="A39" s="18">
        <f t="shared" si="6"/>
        <v>37</v>
      </c>
      <c r="B39" s="9">
        <v>1</v>
      </c>
      <c r="C39" s="9" t="s">
        <v>515</v>
      </c>
      <c r="D39" s="32" t="s">
        <v>110</v>
      </c>
      <c r="E39" s="32" t="s">
        <v>111</v>
      </c>
      <c r="F39" s="36" t="s">
        <v>112</v>
      </c>
      <c r="G39" s="34">
        <v>-1</v>
      </c>
      <c r="H39" s="22">
        <v>-17</v>
      </c>
      <c r="I39" s="22">
        <v>-3</v>
      </c>
      <c r="J39" s="21">
        <f t="shared" si="2"/>
        <v>-7</v>
      </c>
      <c r="K39" s="21">
        <v>0</v>
      </c>
      <c r="L39" s="21">
        <v>64</v>
      </c>
      <c r="M39" s="21">
        <f t="shared" si="3"/>
        <v>64</v>
      </c>
      <c r="N39" s="21">
        <f t="shared" si="4"/>
        <v>-81.5</v>
      </c>
      <c r="O39" s="37"/>
      <c r="P39" s="37"/>
      <c r="Q39" s="37"/>
      <c r="R39" s="21">
        <f t="shared" si="5"/>
        <v>0</v>
      </c>
      <c r="S39" s="14">
        <f t="shared" si="0"/>
        <v>-0.82352941176470584</v>
      </c>
      <c r="T39" s="23">
        <v>28</v>
      </c>
      <c r="U39" s="16" t="s">
        <v>100</v>
      </c>
      <c r="V39" s="16"/>
      <c r="W39" s="17">
        <v>323</v>
      </c>
      <c r="X39" s="17"/>
      <c r="Y39" s="17"/>
      <c r="Z39" s="17">
        <v>0</v>
      </c>
      <c r="AA39" s="17">
        <f t="shared" si="1"/>
        <v>323</v>
      </c>
    </row>
    <row r="40" spans="1:27" ht="17.25" thickBot="1">
      <c r="A40" s="18">
        <f t="shared" si="6"/>
        <v>38</v>
      </c>
      <c r="B40" s="9">
        <v>1</v>
      </c>
      <c r="C40" s="9" t="s">
        <v>516</v>
      </c>
      <c r="D40" s="32" t="s">
        <v>113</v>
      </c>
      <c r="E40" s="32" t="s">
        <v>114</v>
      </c>
      <c r="F40" s="36" t="s">
        <v>115</v>
      </c>
      <c r="G40" s="34">
        <v>0</v>
      </c>
      <c r="H40" s="22">
        <v>16</v>
      </c>
      <c r="I40" s="22">
        <v>1</v>
      </c>
      <c r="J40" s="21">
        <f t="shared" si="2"/>
        <v>5.666666666666667</v>
      </c>
      <c r="K40" s="21">
        <v>0</v>
      </c>
      <c r="L40" s="21">
        <v>35</v>
      </c>
      <c r="M40" s="21">
        <f t="shared" si="3"/>
        <v>35</v>
      </c>
      <c r="N40" s="21">
        <f t="shared" si="4"/>
        <v>-20.833333333333332</v>
      </c>
      <c r="O40" s="37"/>
      <c r="P40" s="37"/>
      <c r="Q40" s="37"/>
      <c r="R40" s="21">
        <f t="shared" si="5"/>
        <v>0</v>
      </c>
      <c r="S40" s="14">
        <f t="shared" si="0"/>
        <v>-0.9375</v>
      </c>
      <c r="T40" s="23">
        <v>50</v>
      </c>
      <c r="U40" s="16" t="s">
        <v>100</v>
      </c>
      <c r="V40" s="16"/>
      <c r="W40" s="17">
        <v>161.5</v>
      </c>
      <c r="X40" s="17"/>
      <c r="Y40" s="17"/>
      <c r="Z40" s="17">
        <v>0</v>
      </c>
      <c r="AA40" s="17">
        <f t="shared" si="1"/>
        <v>161.5</v>
      </c>
    </row>
    <row r="41" spans="1:27" ht="17.25" thickBot="1">
      <c r="A41" s="18">
        <f t="shared" si="6"/>
        <v>39</v>
      </c>
      <c r="B41" s="9">
        <v>1</v>
      </c>
      <c r="C41" s="9" t="s">
        <v>517</v>
      </c>
      <c r="D41" s="32" t="s">
        <v>116</v>
      </c>
      <c r="E41" s="32" t="s">
        <v>117</v>
      </c>
      <c r="F41" s="36" t="s">
        <v>118</v>
      </c>
      <c r="G41" s="34">
        <v>9</v>
      </c>
      <c r="H41" s="22">
        <v>-4</v>
      </c>
      <c r="I41" s="22">
        <v>5</v>
      </c>
      <c r="J41" s="21">
        <f t="shared" si="2"/>
        <v>3.3333333333333335</v>
      </c>
      <c r="K41" s="21">
        <v>0</v>
      </c>
      <c r="L41" s="21">
        <v>21</v>
      </c>
      <c r="M41" s="21">
        <f t="shared" si="3"/>
        <v>21</v>
      </c>
      <c r="N41" s="21">
        <f t="shared" si="4"/>
        <v>-12.666666666666666</v>
      </c>
      <c r="O41" s="37"/>
      <c r="P41" s="37"/>
      <c r="Q41" s="37"/>
      <c r="R41" s="21">
        <f t="shared" si="5"/>
        <v>0</v>
      </c>
      <c r="S41" s="14">
        <f t="shared" si="0"/>
        <v>-2.25</v>
      </c>
      <c r="T41" s="23">
        <v>50</v>
      </c>
      <c r="U41" s="16" t="s">
        <v>100</v>
      </c>
      <c r="V41" s="16"/>
      <c r="W41" s="17">
        <v>229.5</v>
      </c>
      <c r="X41" s="17"/>
      <c r="Y41" s="17"/>
      <c r="Z41" s="17">
        <v>0</v>
      </c>
      <c r="AA41" s="17">
        <f t="shared" si="1"/>
        <v>229.5</v>
      </c>
    </row>
    <row r="42" spans="1:27" ht="17.25" thickBot="1">
      <c r="A42" s="18">
        <f t="shared" si="6"/>
        <v>40</v>
      </c>
      <c r="B42" s="9">
        <v>1</v>
      </c>
      <c r="C42" s="9" t="s">
        <v>518</v>
      </c>
      <c r="D42" s="32" t="s">
        <v>119</v>
      </c>
      <c r="E42" s="32" t="s">
        <v>120</v>
      </c>
      <c r="F42" s="36" t="s">
        <v>121</v>
      </c>
      <c r="G42" s="34">
        <v>-9</v>
      </c>
      <c r="H42" s="22">
        <v>7</v>
      </c>
      <c r="I42" s="22">
        <v>-4</v>
      </c>
      <c r="J42" s="21">
        <f t="shared" si="2"/>
        <v>-2</v>
      </c>
      <c r="K42" s="21">
        <v>0</v>
      </c>
      <c r="L42" s="21">
        <v>132</v>
      </c>
      <c r="M42" s="21">
        <f t="shared" si="3"/>
        <v>132</v>
      </c>
      <c r="N42" s="21">
        <f t="shared" si="4"/>
        <v>-137</v>
      </c>
      <c r="O42" s="37"/>
      <c r="P42" s="37"/>
      <c r="Q42" s="37"/>
      <c r="R42" s="21">
        <f t="shared" si="5"/>
        <v>0</v>
      </c>
      <c r="S42" s="14">
        <f t="shared" si="0"/>
        <v>-1.5714285714285714</v>
      </c>
      <c r="T42" s="23">
        <v>50</v>
      </c>
      <c r="U42" s="16" t="s">
        <v>100</v>
      </c>
      <c r="V42" s="16"/>
      <c r="W42" s="17">
        <v>263.5</v>
      </c>
      <c r="X42" s="17"/>
      <c r="Y42" s="17"/>
      <c r="Z42" s="17">
        <v>0</v>
      </c>
      <c r="AA42" s="17">
        <f t="shared" si="1"/>
        <v>263.5</v>
      </c>
    </row>
    <row r="43" spans="1:27" ht="17.25" thickBot="1">
      <c r="A43" s="24">
        <f t="shared" si="6"/>
        <v>41</v>
      </c>
      <c r="B43" s="9">
        <v>1</v>
      </c>
      <c r="C43" s="9" t="s">
        <v>519</v>
      </c>
      <c r="D43" s="38" t="s">
        <v>122</v>
      </c>
      <c r="E43" s="38" t="s">
        <v>123</v>
      </c>
      <c r="F43" s="39" t="s">
        <v>124</v>
      </c>
      <c r="G43" s="40">
        <v>2</v>
      </c>
      <c r="H43" s="28">
        <v>-9</v>
      </c>
      <c r="I43" s="28">
        <v>3</v>
      </c>
      <c r="J43" s="27">
        <f t="shared" si="2"/>
        <v>-1.3333333333333333</v>
      </c>
      <c r="K43" s="27">
        <v>0</v>
      </c>
      <c r="L43" s="27">
        <v>18</v>
      </c>
      <c r="M43" s="27">
        <f t="shared" si="3"/>
        <v>18</v>
      </c>
      <c r="N43" s="27">
        <f t="shared" si="4"/>
        <v>-21.333333333333332</v>
      </c>
      <c r="O43" s="41"/>
      <c r="P43" s="41"/>
      <c r="Q43" s="41"/>
      <c r="R43" s="27">
        <f t="shared" si="5"/>
        <v>0</v>
      </c>
      <c r="S43" s="14">
        <f t="shared" si="0"/>
        <v>-1.3333333333333333</v>
      </c>
      <c r="T43" s="23">
        <v>50</v>
      </c>
      <c r="U43" s="16" t="s">
        <v>100</v>
      </c>
      <c r="V43" s="16"/>
      <c r="W43" s="17">
        <v>380.8</v>
      </c>
      <c r="X43" s="17"/>
      <c r="Y43" s="17"/>
      <c r="Z43" s="17">
        <v>0</v>
      </c>
      <c r="AA43" s="17">
        <f t="shared" si="1"/>
        <v>380.8</v>
      </c>
    </row>
    <row r="44" spans="1:27" ht="16.5" customHeight="1" thickBot="1">
      <c r="A44" s="9">
        <f t="shared" si="6"/>
        <v>42</v>
      </c>
      <c r="B44" s="9">
        <v>1</v>
      </c>
      <c r="C44" s="9" t="s">
        <v>520</v>
      </c>
      <c r="D44" s="29" t="s">
        <v>125</v>
      </c>
      <c r="E44" s="29" t="s">
        <v>126</v>
      </c>
      <c r="F44" s="30" t="s">
        <v>127</v>
      </c>
      <c r="G44" s="31">
        <v>346</v>
      </c>
      <c r="H44" s="13">
        <v>329</v>
      </c>
      <c r="I44" s="13">
        <v>373</v>
      </c>
      <c r="J44" s="12">
        <f t="shared" si="2"/>
        <v>349.33333333333331</v>
      </c>
      <c r="K44" s="12">
        <v>0</v>
      </c>
      <c r="L44" s="12">
        <v>302</v>
      </c>
      <c r="M44" s="12">
        <f t="shared" si="3"/>
        <v>302</v>
      </c>
      <c r="N44" s="12">
        <f t="shared" si="4"/>
        <v>571.33333333333326</v>
      </c>
      <c r="O44" s="12"/>
      <c r="P44" s="12"/>
      <c r="Q44" s="12"/>
      <c r="R44" s="12">
        <f t="shared" si="5"/>
        <v>0</v>
      </c>
      <c r="S44" s="14">
        <f t="shared" si="0"/>
        <v>0.1337386018237082</v>
      </c>
      <c r="T44" s="23">
        <v>100</v>
      </c>
      <c r="U44" s="16"/>
      <c r="V44" s="16"/>
      <c r="W44" s="17">
        <v>214.2</v>
      </c>
      <c r="X44" s="17"/>
      <c r="Y44" s="17"/>
      <c r="Z44" s="17">
        <v>0</v>
      </c>
      <c r="AA44" s="17">
        <f t="shared" si="1"/>
        <v>214.2</v>
      </c>
    </row>
    <row r="45" spans="1:27" ht="17.25" thickBot="1">
      <c r="A45" s="18">
        <f t="shared" si="6"/>
        <v>43</v>
      </c>
      <c r="B45" s="9">
        <v>1</v>
      </c>
      <c r="C45" s="9" t="s">
        <v>521</v>
      </c>
      <c r="D45" s="32" t="s">
        <v>128</v>
      </c>
      <c r="E45" s="32" t="s">
        <v>129</v>
      </c>
      <c r="F45" s="36" t="s">
        <v>130</v>
      </c>
      <c r="G45" s="34">
        <v>105</v>
      </c>
      <c r="H45" s="22">
        <v>113</v>
      </c>
      <c r="I45" s="22">
        <v>104</v>
      </c>
      <c r="J45" s="21">
        <f t="shared" si="2"/>
        <v>107.33333333333333</v>
      </c>
      <c r="K45" s="21">
        <v>0</v>
      </c>
      <c r="L45" s="21">
        <v>159</v>
      </c>
      <c r="M45" s="21">
        <f t="shared" si="3"/>
        <v>159</v>
      </c>
      <c r="N45" s="21">
        <f t="shared" si="4"/>
        <v>109.33333333333331</v>
      </c>
      <c r="O45" s="21"/>
      <c r="P45" s="21"/>
      <c r="Q45" s="21"/>
      <c r="R45" s="21">
        <f t="shared" si="5"/>
        <v>0</v>
      </c>
      <c r="S45" s="14">
        <f t="shared" si="0"/>
        <v>-7.9646017699115043E-2</v>
      </c>
      <c r="T45" s="23">
        <v>50</v>
      </c>
      <c r="U45" s="16"/>
      <c r="V45" s="16"/>
      <c r="W45" s="17">
        <v>309.39999999999998</v>
      </c>
      <c r="X45" s="17"/>
      <c r="Y45" s="17"/>
      <c r="Z45" s="17">
        <v>0</v>
      </c>
      <c r="AA45" s="17">
        <f t="shared" si="1"/>
        <v>309.39999999999998</v>
      </c>
    </row>
    <row r="46" spans="1:27" ht="17.25" thickBot="1">
      <c r="A46" s="18">
        <f t="shared" si="6"/>
        <v>44</v>
      </c>
      <c r="B46" s="9">
        <v>1</v>
      </c>
      <c r="C46" s="9" t="s">
        <v>522</v>
      </c>
      <c r="D46" s="32" t="s">
        <v>131</v>
      </c>
      <c r="E46" s="32" t="s">
        <v>132</v>
      </c>
      <c r="F46" s="36" t="s">
        <v>133</v>
      </c>
      <c r="G46" s="34">
        <v>84</v>
      </c>
      <c r="H46" s="22">
        <v>86</v>
      </c>
      <c r="I46" s="22">
        <v>56</v>
      </c>
      <c r="J46" s="21">
        <f t="shared" si="2"/>
        <v>75.333333333333329</v>
      </c>
      <c r="K46" s="21">
        <v>0</v>
      </c>
      <c r="L46" s="21">
        <v>137</v>
      </c>
      <c r="M46" s="21">
        <f t="shared" si="3"/>
        <v>137</v>
      </c>
      <c r="N46" s="21">
        <f t="shared" si="4"/>
        <v>51.333333333333314</v>
      </c>
      <c r="O46" s="21"/>
      <c r="P46" s="21"/>
      <c r="Q46" s="21"/>
      <c r="R46" s="21">
        <f t="shared" si="5"/>
        <v>0</v>
      </c>
      <c r="S46" s="14">
        <f t="shared" si="0"/>
        <v>-0.34883720930232559</v>
      </c>
      <c r="T46" s="23">
        <v>50</v>
      </c>
      <c r="U46" s="16"/>
      <c r="V46" s="16"/>
      <c r="W46" s="17">
        <v>357</v>
      </c>
      <c r="X46" s="17"/>
      <c r="Y46" s="17"/>
      <c r="Z46" s="17">
        <v>0</v>
      </c>
      <c r="AA46" s="17">
        <f t="shared" si="1"/>
        <v>357</v>
      </c>
    </row>
    <row r="47" spans="1:27" ht="17.25" thickBot="1">
      <c r="A47" s="18">
        <f t="shared" si="6"/>
        <v>45</v>
      </c>
      <c r="B47" s="9">
        <v>1</v>
      </c>
      <c r="C47" s="9" t="s">
        <v>523</v>
      </c>
      <c r="D47" s="32" t="s">
        <v>134</v>
      </c>
      <c r="E47" s="32" t="s">
        <v>135</v>
      </c>
      <c r="F47" s="36" t="s">
        <v>136</v>
      </c>
      <c r="G47" s="34">
        <v>69</v>
      </c>
      <c r="H47" s="22">
        <v>33</v>
      </c>
      <c r="I47" s="22">
        <v>79</v>
      </c>
      <c r="J47" s="21">
        <f t="shared" si="2"/>
        <v>60.333333333333336</v>
      </c>
      <c r="K47" s="21">
        <v>0</v>
      </c>
      <c r="L47" s="21">
        <v>80</v>
      </c>
      <c r="M47" s="21">
        <f t="shared" si="3"/>
        <v>80</v>
      </c>
      <c r="N47" s="21">
        <f t="shared" si="4"/>
        <v>70.833333333333343</v>
      </c>
      <c r="O47" s="21"/>
      <c r="P47" s="21"/>
      <c r="Q47" s="21"/>
      <c r="R47" s="21">
        <f t="shared" si="5"/>
        <v>0</v>
      </c>
      <c r="S47" s="14">
        <f t="shared" si="0"/>
        <v>1.393939393939394</v>
      </c>
      <c r="T47" s="23">
        <v>32</v>
      </c>
      <c r="U47" s="16"/>
      <c r="V47" s="16"/>
      <c r="W47" s="17">
        <v>141.1</v>
      </c>
      <c r="X47" s="17"/>
      <c r="Y47" s="17"/>
      <c r="Z47" s="17">
        <v>0</v>
      </c>
      <c r="AA47" s="17">
        <f t="shared" si="1"/>
        <v>141.1</v>
      </c>
    </row>
    <row r="48" spans="1:27" ht="17.25" thickBot="1">
      <c r="A48" s="18">
        <f t="shared" si="6"/>
        <v>46</v>
      </c>
      <c r="B48" s="9">
        <v>1</v>
      </c>
      <c r="C48" s="9" t="s">
        <v>524</v>
      </c>
      <c r="D48" s="32" t="s">
        <v>137</v>
      </c>
      <c r="E48" s="32" t="s">
        <v>138</v>
      </c>
      <c r="F48" s="36" t="s">
        <v>139</v>
      </c>
      <c r="G48" s="34">
        <v>11</v>
      </c>
      <c r="H48" s="22">
        <v>9</v>
      </c>
      <c r="I48" s="22">
        <v>11</v>
      </c>
      <c r="J48" s="21">
        <f t="shared" si="2"/>
        <v>10.333333333333334</v>
      </c>
      <c r="K48" s="21">
        <v>0</v>
      </c>
      <c r="L48" s="21">
        <v>33</v>
      </c>
      <c r="M48" s="21">
        <f t="shared" si="3"/>
        <v>33</v>
      </c>
      <c r="N48" s="21">
        <f t="shared" si="4"/>
        <v>-7.1666666666666643</v>
      </c>
      <c r="O48" s="21"/>
      <c r="P48" s="21"/>
      <c r="Q48" s="21"/>
      <c r="R48" s="21">
        <f t="shared" si="5"/>
        <v>0</v>
      </c>
      <c r="S48" s="14">
        <f t="shared" si="0"/>
        <v>0.22222222222222221</v>
      </c>
      <c r="T48" s="23">
        <v>32</v>
      </c>
      <c r="U48" s="16"/>
      <c r="V48" s="16"/>
      <c r="W48" s="17">
        <v>144.5</v>
      </c>
      <c r="X48" s="17"/>
      <c r="Y48" s="17"/>
      <c r="Z48" s="17">
        <v>0</v>
      </c>
      <c r="AA48" s="17">
        <f t="shared" si="1"/>
        <v>144.5</v>
      </c>
    </row>
    <row r="49" spans="1:27" ht="17.25" thickBot="1">
      <c r="A49" s="18">
        <f t="shared" si="6"/>
        <v>47</v>
      </c>
      <c r="B49" s="9">
        <v>1</v>
      </c>
      <c r="C49" s="9" t="s">
        <v>525</v>
      </c>
      <c r="D49" s="32" t="s">
        <v>140</v>
      </c>
      <c r="E49" s="32" t="s">
        <v>141</v>
      </c>
      <c r="F49" s="36" t="s">
        <v>142</v>
      </c>
      <c r="G49" s="34">
        <v>80</v>
      </c>
      <c r="H49" s="22">
        <v>32</v>
      </c>
      <c r="I49" s="22">
        <v>35</v>
      </c>
      <c r="J49" s="21">
        <f t="shared" si="2"/>
        <v>49</v>
      </c>
      <c r="K49" s="21">
        <v>0</v>
      </c>
      <c r="L49" s="21">
        <v>170</v>
      </c>
      <c r="M49" s="21">
        <f t="shared" si="3"/>
        <v>170</v>
      </c>
      <c r="N49" s="21">
        <f t="shared" si="4"/>
        <v>-47.5</v>
      </c>
      <c r="O49" s="21"/>
      <c r="P49" s="21"/>
      <c r="Q49" s="21"/>
      <c r="R49" s="21">
        <f t="shared" si="5"/>
        <v>0</v>
      </c>
      <c r="S49" s="14">
        <f t="shared" si="0"/>
        <v>9.375E-2</v>
      </c>
      <c r="T49" s="23">
        <v>32</v>
      </c>
      <c r="U49" s="16"/>
      <c r="V49" s="16"/>
      <c r="W49" s="17">
        <v>153</v>
      </c>
      <c r="X49" s="17"/>
      <c r="Y49" s="17"/>
      <c r="Z49" s="17">
        <v>0</v>
      </c>
      <c r="AA49" s="17">
        <f t="shared" si="1"/>
        <v>153</v>
      </c>
    </row>
    <row r="50" spans="1:27" ht="17.25" thickBot="1">
      <c r="A50" s="18">
        <f t="shared" si="6"/>
        <v>48</v>
      </c>
      <c r="B50" s="9">
        <v>1</v>
      </c>
      <c r="C50" s="9" t="s">
        <v>526</v>
      </c>
      <c r="D50" s="32" t="s">
        <v>143</v>
      </c>
      <c r="E50" s="32" t="s">
        <v>144</v>
      </c>
      <c r="F50" s="36" t="s">
        <v>145</v>
      </c>
      <c r="G50" s="34">
        <v>27</v>
      </c>
      <c r="H50" s="22">
        <v>23</v>
      </c>
      <c r="I50" s="22">
        <v>24</v>
      </c>
      <c r="J50" s="21">
        <f t="shared" si="2"/>
        <v>24.666666666666668</v>
      </c>
      <c r="K50" s="21">
        <v>0</v>
      </c>
      <c r="L50" s="21">
        <v>74</v>
      </c>
      <c r="M50" s="21">
        <f t="shared" si="3"/>
        <v>74</v>
      </c>
      <c r="N50" s="21">
        <f t="shared" si="4"/>
        <v>-12.333333333333329</v>
      </c>
      <c r="O50" s="21"/>
      <c r="P50" s="21"/>
      <c r="Q50" s="21"/>
      <c r="R50" s="21">
        <f t="shared" si="5"/>
        <v>0</v>
      </c>
      <c r="S50" s="14">
        <f t="shared" si="0"/>
        <v>4.3478260869565216E-2</v>
      </c>
      <c r="T50" s="23">
        <v>32</v>
      </c>
      <c r="U50" s="16"/>
      <c r="V50" s="16"/>
      <c r="W50" s="17">
        <v>154.69999999999999</v>
      </c>
      <c r="X50" s="17"/>
      <c r="Y50" s="17"/>
      <c r="Z50" s="17">
        <v>0</v>
      </c>
      <c r="AA50" s="17">
        <f t="shared" si="1"/>
        <v>154.69999999999999</v>
      </c>
    </row>
    <row r="51" spans="1:27" ht="17.25" thickBot="1">
      <c r="A51" s="18">
        <f t="shared" si="6"/>
        <v>49</v>
      </c>
      <c r="B51" s="9">
        <v>1</v>
      </c>
      <c r="C51" s="9" t="s">
        <v>527</v>
      </c>
      <c r="D51" s="32" t="s">
        <v>146</v>
      </c>
      <c r="E51" s="32" t="s">
        <v>147</v>
      </c>
      <c r="F51" s="36" t="s">
        <v>148</v>
      </c>
      <c r="G51" s="34">
        <v>5</v>
      </c>
      <c r="H51" s="22">
        <v>0</v>
      </c>
      <c r="I51" s="22">
        <v>6</v>
      </c>
      <c r="J51" s="21">
        <f t="shared" si="2"/>
        <v>3.6666666666666665</v>
      </c>
      <c r="K51" s="21">
        <v>0</v>
      </c>
      <c r="L51" s="21">
        <v>21</v>
      </c>
      <c r="M51" s="21">
        <f t="shared" si="3"/>
        <v>21</v>
      </c>
      <c r="N51" s="21">
        <f t="shared" si="4"/>
        <v>-11.833333333333334</v>
      </c>
      <c r="O51" s="21"/>
      <c r="P51" s="21"/>
      <c r="Q51" s="21"/>
      <c r="R51" s="21">
        <f t="shared" si="5"/>
        <v>0</v>
      </c>
      <c r="S51" s="14" t="e">
        <f t="shared" si="0"/>
        <v>#DIV/0!</v>
      </c>
      <c r="T51" s="23">
        <v>32</v>
      </c>
      <c r="U51" s="16"/>
      <c r="V51" s="16"/>
      <c r="W51" s="17">
        <v>238</v>
      </c>
      <c r="X51" s="17"/>
      <c r="Y51" s="17"/>
      <c r="Z51" s="17">
        <v>0</v>
      </c>
      <c r="AA51" s="17">
        <f t="shared" si="1"/>
        <v>238</v>
      </c>
    </row>
    <row r="52" spans="1:27" ht="17.25" thickBot="1">
      <c r="A52" s="18">
        <f t="shared" si="6"/>
        <v>50</v>
      </c>
      <c r="B52" s="9">
        <v>1</v>
      </c>
      <c r="C52" s="9" t="s">
        <v>528</v>
      </c>
      <c r="D52" s="32" t="s">
        <v>149</v>
      </c>
      <c r="E52" s="32" t="s">
        <v>150</v>
      </c>
      <c r="F52" s="36" t="s">
        <v>151</v>
      </c>
      <c r="G52" s="34">
        <v>18</v>
      </c>
      <c r="H52" s="22">
        <v>26</v>
      </c>
      <c r="I52" s="22">
        <v>13</v>
      </c>
      <c r="J52" s="21">
        <f t="shared" si="2"/>
        <v>19</v>
      </c>
      <c r="K52" s="21">
        <v>100</v>
      </c>
      <c r="L52" s="21">
        <v>0</v>
      </c>
      <c r="M52" s="21">
        <f t="shared" si="3"/>
        <v>100</v>
      </c>
      <c r="N52" s="21">
        <f t="shared" si="4"/>
        <v>-52.5</v>
      </c>
      <c r="O52" s="21"/>
      <c r="P52" s="21"/>
      <c r="Q52" s="21"/>
      <c r="R52" s="21">
        <f t="shared" si="5"/>
        <v>0</v>
      </c>
      <c r="S52" s="14">
        <f t="shared" si="0"/>
        <v>-0.5</v>
      </c>
      <c r="T52" s="23">
        <v>50</v>
      </c>
      <c r="U52" s="16"/>
      <c r="V52" s="16"/>
      <c r="W52" s="17">
        <v>208.25</v>
      </c>
      <c r="X52" s="17"/>
      <c r="Y52" s="17"/>
      <c r="Z52" s="17">
        <v>0</v>
      </c>
      <c r="AA52" s="17">
        <f t="shared" si="1"/>
        <v>208.25</v>
      </c>
    </row>
    <row r="53" spans="1:27" ht="17.25" thickBot="1">
      <c r="A53" s="18">
        <f t="shared" si="6"/>
        <v>51</v>
      </c>
      <c r="B53" s="9">
        <v>1</v>
      </c>
      <c r="C53" s="9" t="s">
        <v>529</v>
      </c>
      <c r="D53" s="32" t="s">
        <v>152</v>
      </c>
      <c r="E53" s="32" t="s">
        <v>153</v>
      </c>
      <c r="F53" s="36" t="s">
        <v>154</v>
      </c>
      <c r="G53" s="34">
        <v>51</v>
      </c>
      <c r="H53" s="22">
        <v>80</v>
      </c>
      <c r="I53" s="22">
        <v>61</v>
      </c>
      <c r="J53" s="21">
        <f t="shared" si="2"/>
        <v>64</v>
      </c>
      <c r="K53" s="21">
        <v>0</v>
      </c>
      <c r="L53" s="21">
        <v>89</v>
      </c>
      <c r="M53" s="21">
        <f t="shared" si="3"/>
        <v>89</v>
      </c>
      <c r="N53" s="21">
        <f t="shared" si="4"/>
        <v>71</v>
      </c>
      <c r="O53" s="21"/>
      <c r="P53" s="21"/>
      <c r="Q53" s="21"/>
      <c r="R53" s="21">
        <f t="shared" si="5"/>
        <v>0</v>
      </c>
      <c r="S53" s="14">
        <f t="shared" si="0"/>
        <v>-0.23749999999999999</v>
      </c>
      <c r="T53" s="23">
        <v>50</v>
      </c>
      <c r="U53" s="16"/>
      <c r="V53" s="16"/>
      <c r="W53" s="17">
        <v>306</v>
      </c>
      <c r="X53" s="17"/>
      <c r="Y53" s="17"/>
      <c r="Z53" s="17">
        <v>0</v>
      </c>
      <c r="AA53" s="17">
        <f t="shared" si="1"/>
        <v>306</v>
      </c>
    </row>
    <row r="54" spans="1:27" ht="17.25" thickBot="1">
      <c r="A54" s="18">
        <f t="shared" si="6"/>
        <v>52</v>
      </c>
      <c r="B54" s="9">
        <v>1</v>
      </c>
      <c r="C54" s="9" t="s">
        <v>530</v>
      </c>
      <c r="D54" s="32" t="s">
        <v>155</v>
      </c>
      <c r="E54" s="32" t="s">
        <v>156</v>
      </c>
      <c r="F54" s="36" t="s">
        <v>157</v>
      </c>
      <c r="G54" s="34">
        <v>36</v>
      </c>
      <c r="H54" s="22">
        <v>17</v>
      </c>
      <c r="I54" s="22">
        <v>36</v>
      </c>
      <c r="J54" s="21">
        <f t="shared" si="2"/>
        <v>29.666666666666668</v>
      </c>
      <c r="K54" s="21">
        <v>0</v>
      </c>
      <c r="L54" s="21">
        <v>17</v>
      </c>
      <c r="M54" s="21">
        <f t="shared" si="3"/>
        <v>17</v>
      </c>
      <c r="N54" s="21">
        <f t="shared" si="4"/>
        <v>57.166666666666671</v>
      </c>
      <c r="O54" s="21"/>
      <c r="P54" s="21"/>
      <c r="Q54" s="21"/>
      <c r="R54" s="21">
        <f t="shared" si="5"/>
        <v>0</v>
      </c>
      <c r="S54" s="14">
        <f t="shared" si="0"/>
        <v>1.1176470588235294</v>
      </c>
      <c r="T54" s="23">
        <v>50</v>
      </c>
      <c r="U54" s="16"/>
      <c r="V54" s="16"/>
      <c r="W54" s="17">
        <v>306</v>
      </c>
      <c r="X54" s="17"/>
      <c r="Y54" s="17"/>
      <c r="Z54" s="17">
        <v>0</v>
      </c>
      <c r="AA54" s="17">
        <f t="shared" si="1"/>
        <v>306</v>
      </c>
    </row>
    <row r="55" spans="1:27" ht="17.25" thickBot="1">
      <c r="A55" s="18">
        <f t="shared" si="6"/>
        <v>53</v>
      </c>
      <c r="B55" s="9">
        <v>1</v>
      </c>
      <c r="C55" s="9" t="s">
        <v>531</v>
      </c>
      <c r="D55" s="32" t="s">
        <v>158</v>
      </c>
      <c r="E55" s="32" t="s">
        <v>159</v>
      </c>
      <c r="F55" s="36" t="s">
        <v>160</v>
      </c>
      <c r="G55" s="34">
        <v>6</v>
      </c>
      <c r="H55" s="22">
        <v>5</v>
      </c>
      <c r="I55" s="22">
        <v>12</v>
      </c>
      <c r="J55" s="21">
        <f t="shared" si="2"/>
        <v>7.666666666666667</v>
      </c>
      <c r="K55" s="21">
        <v>0</v>
      </c>
      <c r="L55" s="21">
        <v>15</v>
      </c>
      <c r="M55" s="21">
        <f t="shared" si="3"/>
        <v>15</v>
      </c>
      <c r="N55" s="21">
        <f t="shared" si="4"/>
        <v>4.1666666666666679</v>
      </c>
      <c r="O55" s="21"/>
      <c r="P55" s="21"/>
      <c r="Q55" s="21"/>
      <c r="R55" s="21">
        <f t="shared" si="5"/>
        <v>0</v>
      </c>
      <c r="S55" s="14">
        <f t="shared" si="0"/>
        <v>1.4</v>
      </c>
      <c r="T55" s="23">
        <v>50</v>
      </c>
      <c r="U55" s="16"/>
      <c r="V55" s="16"/>
      <c r="W55" s="17">
        <v>178.5</v>
      </c>
      <c r="X55" s="17"/>
      <c r="Y55" s="17"/>
      <c r="Z55" s="17">
        <v>0</v>
      </c>
      <c r="AA55" s="17">
        <f t="shared" si="1"/>
        <v>178.5</v>
      </c>
    </row>
    <row r="56" spans="1:27" ht="17.25" thickBot="1">
      <c r="A56" s="18">
        <f t="shared" si="6"/>
        <v>54</v>
      </c>
      <c r="B56" s="9">
        <v>1</v>
      </c>
      <c r="C56" s="9" t="s">
        <v>532</v>
      </c>
      <c r="D56" s="32" t="s">
        <v>161</v>
      </c>
      <c r="E56" s="32" t="s">
        <v>162</v>
      </c>
      <c r="F56" s="36" t="s">
        <v>163</v>
      </c>
      <c r="G56" s="34">
        <v>1</v>
      </c>
      <c r="H56" s="22">
        <v>0</v>
      </c>
      <c r="I56" s="22">
        <v>4</v>
      </c>
      <c r="J56" s="21">
        <f t="shared" si="2"/>
        <v>1.6666666666666667</v>
      </c>
      <c r="K56" s="21">
        <v>48</v>
      </c>
      <c r="L56" s="21">
        <v>7</v>
      </c>
      <c r="M56" s="21">
        <f t="shared" si="3"/>
        <v>55</v>
      </c>
      <c r="N56" s="21">
        <f t="shared" si="4"/>
        <v>-50.833333333333336</v>
      </c>
      <c r="O56" s="21"/>
      <c r="P56" s="21"/>
      <c r="Q56" s="21"/>
      <c r="R56" s="21">
        <f t="shared" si="5"/>
        <v>0</v>
      </c>
      <c r="S56" s="14" t="e">
        <f t="shared" si="0"/>
        <v>#DIV/0!</v>
      </c>
      <c r="T56" s="23">
        <v>24</v>
      </c>
      <c r="U56" s="16"/>
      <c r="V56" s="16"/>
      <c r="W56" s="17">
        <v>249.9</v>
      </c>
      <c r="X56" s="17"/>
      <c r="Y56" s="17"/>
      <c r="Z56" s="17">
        <v>0</v>
      </c>
      <c r="AA56" s="17">
        <f t="shared" si="1"/>
        <v>249.9</v>
      </c>
    </row>
    <row r="57" spans="1:27" ht="17.25" thickBot="1">
      <c r="A57" s="18">
        <f t="shared" si="6"/>
        <v>55</v>
      </c>
      <c r="B57" s="9">
        <v>1</v>
      </c>
      <c r="C57" s="9" t="s">
        <v>533</v>
      </c>
      <c r="D57" s="32" t="s">
        <v>164</v>
      </c>
      <c r="E57" s="32" t="s">
        <v>165</v>
      </c>
      <c r="F57" s="36" t="s">
        <v>166</v>
      </c>
      <c r="G57" s="34">
        <v>-14</v>
      </c>
      <c r="H57" s="22">
        <v>-4</v>
      </c>
      <c r="I57" s="22">
        <v>-1</v>
      </c>
      <c r="J57" s="21">
        <f t="shared" si="2"/>
        <v>-6.333333333333333</v>
      </c>
      <c r="K57" s="21">
        <v>0</v>
      </c>
      <c r="L57" s="21">
        <v>23</v>
      </c>
      <c r="M57" s="21">
        <f t="shared" si="3"/>
        <v>23</v>
      </c>
      <c r="N57" s="21">
        <f t="shared" si="4"/>
        <v>-38.833333333333329</v>
      </c>
      <c r="O57" s="21"/>
      <c r="P57" s="21"/>
      <c r="Q57" s="21"/>
      <c r="R57" s="21">
        <f t="shared" si="5"/>
        <v>0</v>
      </c>
      <c r="S57" s="14">
        <f t="shared" si="0"/>
        <v>-0.75</v>
      </c>
      <c r="T57" s="23">
        <v>50</v>
      </c>
      <c r="U57" s="16" t="s">
        <v>100</v>
      </c>
      <c r="V57" s="16"/>
      <c r="W57" s="17">
        <v>190.4</v>
      </c>
      <c r="X57" s="17"/>
      <c r="Y57" s="17"/>
      <c r="Z57" s="17">
        <v>0</v>
      </c>
      <c r="AA57" s="17">
        <f t="shared" si="1"/>
        <v>190.4</v>
      </c>
    </row>
    <row r="58" spans="1:27" ht="17.25" thickBot="1">
      <c r="A58" s="24">
        <f t="shared" si="6"/>
        <v>56</v>
      </c>
      <c r="B58" s="9">
        <v>1</v>
      </c>
      <c r="C58" s="9" t="s">
        <v>534</v>
      </c>
      <c r="D58" s="38" t="s">
        <v>167</v>
      </c>
      <c r="E58" s="38" t="s">
        <v>168</v>
      </c>
      <c r="F58" s="39" t="s">
        <v>169</v>
      </c>
      <c r="G58" s="40">
        <v>10</v>
      </c>
      <c r="H58" s="28">
        <v>7</v>
      </c>
      <c r="I58" s="28">
        <v>0</v>
      </c>
      <c r="J58" s="27">
        <f t="shared" si="2"/>
        <v>5.666666666666667</v>
      </c>
      <c r="K58" s="27">
        <v>0</v>
      </c>
      <c r="L58" s="27">
        <v>9</v>
      </c>
      <c r="M58" s="27">
        <f t="shared" si="3"/>
        <v>9</v>
      </c>
      <c r="N58" s="27">
        <f t="shared" si="4"/>
        <v>5.1666666666666679</v>
      </c>
      <c r="O58" s="27"/>
      <c r="P58" s="27"/>
      <c r="Q58" s="27"/>
      <c r="R58" s="27">
        <f t="shared" si="5"/>
        <v>0</v>
      </c>
      <c r="S58" s="14">
        <f t="shared" si="0"/>
        <v>-1</v>
      </c>
      <c r="T58" s="23">
        <v>24</v>
      </c>
      <c r="U58" s="16"/>
      <c r="V58" s="16"/>
      <c r="W58" s="17">
        <v>273.7</v>
      </c>
      <c r="X58" s="17"/>
      <c r="Y58" s="17"/>
      <c r="Z58" s="17">
        <v>0</v>
      </c>
      <c r="AA58" s="17">
        <f t="shared" si="1"/>
        <v>273.7</v>
      </c>
    </row>
    <row r="59" spans="1:27" ht="16.5" customHeight="1" thickBot="1">
      <c r="A59" s="9">
        <f t="shared" si="6"/>
        <v>57</v>
      </c>
      <c r="B59" s="9">
        <v>1</v>
      </c>
      <c r="C59" s="9" t="s">
        <v>535</v>
      </c>
      <c r="D59" s="29" t="s">
        <v>170</v>
      </c>
      <c r="E59" s="29" t="s">
        <v>171</v>
      </c>
      <c r="F59" s="30" t="s">
        <v>172</v>
      </c>
      <c r="G59" s="31">
        <v>110</v>
      </c>
      <c r="H59" s="13">
        <v>104</v>
      </c>
      <c r="I59" s="13">
        <v>75</v>
      </c>
      <c r="J59" s="12">
        <f t="shared" si="2"/>
        <v>96.333333333333329</v>
      </c>
      <c r="K59" s="12">
        <v>0</v>
      </c>
      <c r="L59" s="12">
        <v>162</v>
      </c>
      <c r="M59" s="12">
        <f t="shared" si="3"/>
        <v>162</v>
      </c>
      <c r="N59" s="12">
        <f t="shared" si="4"/>
        <v>78.833333333333314</v>
      </c>
      <c r="O59" s="12"/>
      <c r="P59" s="12"/>
      <c r="Q59" s="12"/>
      <c r="R59" s="12">
        <f t="shared" si="5"/>
        <v>0</v>
      </c>
      <c r="S59" s="14">
        <f t="shared" si="0"/>
        <v>-0.27884615384615385</v>
      </c>
      <c r="T59" s="23">
        <v>50</v>
      </c>
      <c r="U59" s="16"/>
      <c r="V59" s="16"/>
      <c r="W59" s="17">
        <v>195.5</v>
      </c>
      <c r="X59" s="17"/>
      <c r="Y59" s="17"/>
      <c r="Z59" s="17">
        <v>0</v>
      </c>
      <c r="AA59" s="17">
        <f t="shared" si="1"/>
        <v>195.5</v>
      </c>
    </row>
    <row r="60" spans="1:27" ht="17.25" thickBot="1">
      <c r="A60" s="18">
        <f t="shared" si="6"/>
        <v>58</v>
      </c>
      <c r="B60" s="9">
        <v>1</v>
      </c>
      <c r="C60" s="9" t="s">
        <v>536</v>
      </c>
      <c r="D60" s="32" t="s">
        <v>173</v>
      </c>
      <c r="E60" s="32" t="s">
        <v>174</v>
      </c>
      <c r="F60" s="36" t="s">
        <v>175</v>
      </c>
      <c r="G60" s="34">
        <v>57</v>
      </c>
      <c r="H60" s="22">
        <v>36</v>
      </c>
      <c r="I60" s="22">
        <v>31</v>
      </c>
      <c r="J60" s="21">
        <f t="shared" si="2"/>
        <v>41.333333333333336</v>
      </c>
      <c r="K60" s="21">
        <v>0</v>
      </c>
      <c r="L60" s="21">
        <v>81</v>
      </c>
      <c r="M60" s="21">
        <f t="shared" si="3"/>
        <v>81</v>
      </c>
      <c r="N60" s="21">
        <f t="shared" si="4"/>
        <v>22.333333333333343</v>
      </c>
      <c r="O60" s="21"/>
      <c r="P60" s="21"/>
      <c r="Q60" s="21"/>
      <c r="R60" s="21">
        <f t="shared" si="5"/>
        <v>0</v>
      </c>
      <c r="S60" s="14">
        <f t="shared" si="0"/>
        <v>-0.1388888888888889</v>
      </c>
      <c r="T60" s="23">
        <v>38</v>
      </c>
      <c r="U60" s="16"/>
      <c r="V60" s="16"/>
      <c r="W60" s="17">
        <v>293.25</v>
      </c>
      <c r="X60" s="17"/>
      <c r="Y60" s="17"/>
      <c r="Z60" s="17">
        <v>0</v>
      </c>
      <c r="AA60" s="17">
        <f t="shared" si="1"/>
        <v>293.25</v>
      </c>
    </row>
    <row r="61" spans="1:27" ht="17.25" thickBot="1">
      <c r="A61" s="18">
        <f t="shared" si="6"/>
        <v>59</v>
      </c>
      <c r="B61" s="9">
        <v>1</v>
      </c>
      <c r="C61" s="9" t="s">
        <v>537</v>
      </c>
      <c r="D61" s="32" t="s">
        <v>176</v>
      </c>
      <c r="E61" s="32" t="s">
        <v>177</v>
      </c>
      <c r="F61" s="36" t="s">
        <v>178</v>
      </c>
      <c r="G61" s="34">
        <v>134</v>
      </c>
      <c r="H61" s="22">
        <v>109</v>
      </c>
      <c r="I61" s="22">
        <v>105</v>
      </c>
      <c r="J61" s="21">
        <f t="shared" si="2"/>
        <v>116</v>
      </c>
      <c r="K61" s="21">
        <v>0</v>
      </c>
      <c r="L61" s="21">
        <v>171</v>
      </c>
      <c r="M61" s="21">
        <f t="shared" si="3"/>
        <v>171</v>
      </c>
      <c r="N61" s="21">
        <f t="shared" si="4"/>
        <v>119</v>
      </c>
      <c r="O61" s="21"/>
      <c r="P61" s="21"/>
      <c r="Q61" s="21"/>
      <c r="R61" s="21">
        <f t="shared" si="5"/>
        <v>0</v>
      </c>
      <c r="S61" s="14">
        <f t="shared" si="0"/>
        <v>-3.669724770642202E-2</v>
      </c>
      <c r="T61" s="23">
        <v>50</v>
      </c>
      <c r="U61" s="16"/>
      <c r="V61" s="16"/>
      <c r="W61" s="17">
        <v>205.28</v>
      </c>
      <c r="X61" s="17"/>
      <c r="Y61" s="17"/>
      <c r="Z61" s="17">
        <v>0</v>
      </c>
      <c r="AA61" s="17">
        <f t="shared" si="1"/>
        <v>205.28</v>
      </c>
    </row>
    <row r="62" spans="1:27" ht="17.25" thickBot="1">
      <c r="A62" s="18">
        <f t="shared" si="6"/>
        <v>60</v>
      </c>
      <c r="B62" s="9">
        <v>1</v>
      </c>
      <c r="C62" s="9" t="s">
        <v>538</v>
      </c>
      <c r="D62" s="32" t="s">
        <v>179</v>
      </c>
      <c r="E62" s="32" t="s">
        <v>180</v>
      </c>
      <c r="F62" s="36" t="s">
        <v>181</v>
      </c>
      <c r="G62" s="34">
        <v>58</v>
      </c>
      <c r="H62" s="22">
        <v>43</v>
      </c>
      <c r="I62" s="22">
        <v>45</v>
      </c>
      <c r="J62" s="21">
        <f t="shared" si="2"/>
        <v>48.666666666666664</v>
      </c>
      <c r="K62" s="21">
        <v>0</v>
      </c>
      <c r="L62" s="21">
        <v>113</v>
      </c>
      <c r="M62" s="21">
        <f t="shared" si="3"/>
        <v>113</v>
      </c>
      <c r="N62" s="21">
        <f t="shared" si="4"/>
        <v>8.6666666666666572</v>
      </c>
      <c r="O62" s="21"/>
      <c r="P62" s="21"/>
      <c r="Q62" s="21"/>
      <c r="R62" s="21">
        <f t="shared" si="5"/>
        <v>0</v>
      </c>
      <c r="S62" s="14">
        <f t="shared" si="0"/>
        <v>4.6511627906976744E-2</v>
      </c>
      <c r="T62" s="23">
        <v>38</v>
      </c>
      <c r="U62" s="16"/>
      <c r="V62" s="16"/>
      <c r="W62" s="17">
        <v>303.02999999999997</v>
      </c>
      <c r="X62" s="17"/>
      <c r="Y62" s="17"/>
      <c r="Z62" s="17">
        <v>0</v>
      </c>
      <c r="AA62" s="17">
        <f t="shared" si="1"/>
        <v>303.02999999999997</v>
      </c>
    </row>
    <row r="63" spans="1:27" ht="17.25" thickBot="1">
      <c r="A63" s="18">
        <f t="shared" si="6"/>
        <v>61</v>
      </c>
      <c r="B63" s="9">
        <v>1</v>
      </c>
      <c r="C63" s="9" t="s">
        <v>539</v>
      </c>
      <c r="D63" s="32" t="s">
        <v>182</v>
      </c>
      <c r="E63" s="32" t="s">
        <v>183</v>
      </c>
      <c r="F63" s="36" t="s">
        <v>184</v>
      </c>
      <c r="G63" s="34">
        <v>0</v>
      </c>
      <c r="H63" s="22">
        <v>0</v>
      </c>
      <c r="I63" s="22">
        <v>0</v>
      </c>
      <c r="J63" s="21">
        <f t="shared" si="2"/>
        <v>0</v>
      </c>
      <c r="K63" s="21">
        <v>0</v>
      </c>
      <c r="L63" s="21">
        <v>0</v>
      </c>
      <c r="M63" s="21">
        <f t="shared" si="3"/>
        <v>0</v>
      </c>
      <c r="N63" s="21">
        <f t="shared" si="4"/>
        <v>0</v>
      </c>
      <c r="O63" s="21"/>
      <c r="P63" s="21"/>
      <c r="Q63" s="21"/>
      <c r="R63" s="21">
        <f t="shared" si="5"/>
        <v>0</v>
      </c>
      <c r="S63" s="14" t="e">
        <f t="shared" si="0"/>
        <v>#DIV/0!</v>
      </c>
      <c r="T63" s="23">
        <v>38</v>
      </c>
      <c r="U63" s="16"/>
      <c r="V63" s="16"/>
      <c r="W63" s="17">
        <v>416.5</v>
      </c>
      <c r="X63" s="17"/>
      <c r="Y63" s="17"/>
      <c r="Z63" s="17">
        <v>0</v>
      </c>
      <c r="AA63" s="17">
        <f t="shared" si="1"/>
        <v>416.5</v>
      </c>
    </row>
    <row r="64" spans="1:27" ht="17.25" thickBot="1">
      <c r="A64" s="18">
        <f t="shared" si="6"/>
        <v>62</v>
      </c>
      <c r="B64" s="9">
        <v>1</v>
      </c>
      <c r="C64" s="9" t="s">
        <v>540</v>
      </c>
      <c r="D64" s="19" t="s">
        <v>185</v>
      </c>
      <c r="E64" s="19" t="s">
        <v>186</v>
      </c>
      <c r="F64" s="20">
        <v>2687718</v>
      </c>
      <c r="G64" s="34">
        <v>29</v>
      </c>
      <c r="H64" s="22">
        <v>39</v>
      </c>
      <c r="I64" s="22">
        <v>29</v>
      </c>
      <c r="J64" s="21">
        <f t="shared" si="2"/>
        <v>32.333333333333336</v>
      </c>
      <c r="K64" s="21">
        <v>0</v>
      </c>
      <c r="L64" s="21">
        <v>50</v>
      </c>
      <c r="M64" s="21">
        <f t="shared" si="3"/>
        <v>50</v>
      </c>
      <c r="N64" s="21">
        <f t="shared" si="4"/>
        <v>30.833333333333343</v>
      </c>
      <c r="O64" s="21"/>
      <c r="P64" s="21"/>
      <c r="Q64" s="21"/>
      <c r="R64" s="21">
        <f t="shared" si="5"/>
        <v>0</v>
      </c>
      <c r="S64" s="14">
        <f t="shared" si="0"/>
        <v>-0.25641025641025639</v>
      </c>
      <c r="T64" s="23">
        <v>40</v>
      </c>
      <c r="U64" s="16"/>
      <c r="V64" s="16"/>
      <c r="W64" s="17">
        <v>129.33000000000001</v>
      </c>
      <c r="X64" s="17"/>
      <c r="Y64" s="17"/>
      <c r="Z64" s="17">
        <v>0</v>
      </c>
      <c r="AA64" s="17">
        <f t="shared" si="1"/>
        <v>129.33000000000001</v>
      </c>
    </row>
    <row r="65" spans="1:27" ht="17.25" thickBot="1">
      <c r="A65" s="18">
        <f t="shared" si="6"/>
        <v>63</v>
      </c>
      <c r="B65" s="9">
        <v>1</v>
      </c>
      <c r="C65" s="9" t="s">
        <v>541</v>
      </c>
      <c r="D65" s="19" t="s">
        <v>187</v>
      </c>
      <c r="E65" s="19" t="s">
        <v>188</v>
      </c>
      <c r="F65" s="20">
        <v>2687713</v>
      </c>
      <c r="G65" s="34">
        <v>80</v>
      </c>
      <c r="H65" s="22">
        <v>86</v>
      </c>
      <c r="I65" s="22">
        <v>90</v>
      </c>
      <c r="J65" s="21">
        <f t="shared" si="2"/>
        <v>85.333333333333329</v>
      </c>
      <c r="K65" s="21">
        <v>0</v>
      </c>
      <c r="L65" s="21">
        <v>91</v>
      </c>
      <c r="M65" s="21">
        <f t="shared" si="3"/>
        <v>91</v>
      </c>
      <c r="N65" s="21">
        <f t="shared" si="4"/>
        <v>122.33333333333331</v>
      </c>
      <c r="O65" s="21"/>
      <c r="P65" s="21"/>
      <c r="Q65" s="21"/>
      <c r="R65" s="21">
        <f t="shared" si="5"/>
        <v>0</v>
      </c>
      <c r="S65" s="14">
        <f t="shared" si="0"/>
        <v>4.6511627906976744E-2</v>
      </c>
      <c r="T65" s="23">
        <v>40</v>
      </c>
      <c r="U65" s="16"/>
      <c r="V65" s="16"/>
      <c r="W65" s="17">
        <v>214.68</v>
      </c>
      <c r="X65" s="17"/>
      <c r="Y65" s="17"/>
      <c r="Z65" s="17">
        <v>0</v>
      </c>
      <c r="AA65" s="17">
        <f t="shared" si="1"/>
        <v>214.68</v>
      </c>
    </row>
    <row r="66" spans="1:27" ht="17.25" thickBot="1">
      <c r="A66" s="18">
        <f t="shared" si="6"/>
        <v>64</v>
      </c>
      <c r="B66" s="9">
        <v>1</v>
      </c>
      <c r="C66" s="9" t="s">
        <v>542</v>
      </c>
      <c r="D66" s="19" t="s">
        <v>189</v>
      </c>
      <c r="E66" s="19" t="s">
        <v>190</v>
      </c>
      <c r="F66" s="20">
        <v>2687716</v>
      </c>
      <c r="G66" s="34">
        <v>23</v>
      </c>
      <c r="H66" s="22">
        <v>23</v>
      </c>
      <c r="I66" s="22">
        <v>19</v>
      </c>
      <c r="J66" s="21">
        <f t="shared" si="2"/>
        <v>21.666666666666668</v>
      </c>
      <c r="K66" s="21">
        <v>0</v>
      </c>
      <c r="L66" s="21">
        <v>67</v>
      </c>
      <c r="M66" s="21">
        <f t="shared" si="3"/>
        <v>67</v>
      </c>
      <c r="N66" s="21">
        <f t="shared" si="4"/>
        <v>-12.833333333333329</v>
      </c>
      <c r="O66" s="21"/>
      <c r="P66" s="21"/>
      <c r="Q66" s="21"/>
      <c r="R66" s="21">
        <f t="shared" si="5"/>
        <v>0</v>
      </c>
      <c r="S66" s="14">
        <f t="shared" si="0"/>
        <v>-0.17391304347826086</v>
      </c>
      <c r="T66" s="23">
        <v>40</v>
      </c>
      <c r="U66" s="16"/>
      <c r="V66" s="16"/>
      <c r="W66" s="17">
        <v>290.7</v>
      </c>
      <c r="X66" s="17"/>
      <c r="Y66" s="17"/>
      <c r="Z66" s="17">
        <v>0</v>
      </c>
      <c r="AA66" s="17">
        <f t="shared" si="1"/>
        <v>290.7</v>
      </c>
    </row>
    <row r="67" spans="1:27" ht="17.25" thickBot="1">
      <c r="A67" s="18">
        <f t="shared" si="6"/>
        <v>65</v>
      </c>
      <c r="B67" s="9">
        <v>1</v>
      </c>
      <c r="C67" s="9" t="s">
        <v>543</v>
      </c>
      <c r="D67" s="32" t="s">
        <v>191</v>
      </c>
      <c r="E67" s="32" t="s">
        <v>192</v>
      </c>
      <c r="F67" s="36">
        <v>2687717</v>
      </c>
      <c r="G67" s="34">
        <v>33</v>
      </c>
      <c r="H67" s="22">
        <v>28</v>
      </c>
      <c r="I67" s="22">
        <v>20</v>
      </c>
      <c r="J67" s="21">
        <f t="shared" si="2"/>
        <v>27</v>
      </c>
      <c r="K67" s="21">
        <v>0</v>
      </c>
      <c r="L67" s="21">
        <v>69</v>
      </c>
      <c r="M67" s="21">
        <f t="shared" si="3"/>
        <v>69</v>
      </c>
      <c r="N67" s="21">
        <f t="shared" si="4"/>
        <v>-1.5</v>
      </c>
      <c r="O67" s="21"/>
      <c r="P67" s="21"/>
      <c r="Q67" s="21"/>
      <c r="R67" s="21">
        <f t="shared" si="5"/>
        <v>0</v>
      </c>
      <c r="S67" s="14">
        <f t="shared" ref="S67:S130" si="7">+(I67-H67)/H67</f>
        <v>-0.2857142857142857</v>
      </c>
      <c r="T67" s="23">
        <v>40</v>
      </c>
      <c r="U67" s="16"/>
      <c r="V67" s="16"/>
      <c r="W67" s="17">
        <v>433.5</v>
      </c>
      <c r="X67" s="17"/>
      <c r="Y67" s="17"/>
      <c r="Z67" s="17">
        <v>0</v>
      </c>
      <c r="AA67" s="17">
        <f t="shared" ref="AA67:AA130" si="8">+W67-(W67*$T$2%)</f>
        <v>433.5</v>
      </c>
    </row>
    <row r="68" spans="1:27" ht="17.25" thickBot="1">
      <c r="A68" s="18">
        <f t="shared" si="6"/>
        <v>66</v>
      </c>
      <c r="B68" s="9">
        <v>1</v>
      </c>
      <c r="C68" s="9" t="s">
        <v>544</v>
      </c>
      <c r="D68" s="19" t="s">
        <v>193</v>
      </c>
      <c r="E68" s="19" t="s">
        <v>194</v>
      </c>
      <c r="F68" s="20" t="s">
        <v>195</v>
      </c>
      <c r="G68" s="34"/>
      <c r="H68" s="22"/>
      <c r="I68" s="22">
        <v>39</v>
      </c>
      <c r="J68" s="21">
        <f t="shared" ref="J68:J131" si="9">AVERAGE(G68:I68)</f>
        <v>39</v>
      </c>
      <c r="K68" s="21">
        <v>0</v>
      </c>
      <c r="L68" s="21">
        <v>61</v>
      </c>
      <c r="M68" s="21">
        <f t="shared" ref="M68:M131" si="10">K68+L68</f>
        <v>61</v>
      </c>
      <c r="N68" s="21">
        <f t="shared" ref="N68:N131" si="11">(J68*2.5)-M68</f>
        <v>36.5</v>
      </c>
      <c r="O68" s="21"/>
      <c r="P68" s="21"/>
      <c r="Q68" s="21"/>
      <c r="R68" s="21">
        <f t="shared" si="5"/>
        <v>0</v>
      </c>
      <c r="S68" s="14" t="e">
        <f t="shared" si="7"/>
        <v>#DIV/0!</v>
      </c>
      <c r="T68" s="23">
        <v>50</v>
      </c>
      <c r="U68" s="16"/>
      <c r="V68" s="16"/>
      <c r="W68" s="17">
        <v>140.25</v>
      </c>
      <c r="X68" s="17"/>
      <c r="Y68" s="17"/>
      <c r="Z68" s="17">
        <v>0</v>
      </c>
      <c r="AA68" s="17">
        <f t="shared" si="8"/>
        <v>140.25</v>
      </c>
    </row>
    <row r="69" spans="1:27" ht="17.25" thickBot="1">
      <c r="A69" s="18">
        <f t="shared" ref="A69:A132" si="12">A68+1</f>
        <v>67</v>
      </c>
      <c r="B69" s="9">
        <v>1</v>
      </c>
      <c r="C69" s="9" t="s">
        <v>545</v>
      </c>
      <c r="D69" s="19" t="s">
        <v>196</v>
      </c>
      <c r="E69" s="19" t="s">
        <v>197</v>
      </c>
      <c r="F69" s="20" t="s">
        <v>198</v>
      </c>
      <c r="G69" s="34"/>
      <c r="H69" s="22"/>
      <c r="I69" s="22">
        <v>35</v>
      </c>
      <c r="J69" s="21">
        <f t="shared" si="9"/>
        <v>35</v>
      </c>
      <c r="K69" s="21">
        <v>50</v>
      </c>
      <c r="L69" s="21">
        <v>15</v>
      </c>
      <c r="M69" s="21">
        <f t="shared" si="10"/>
        <v>65</v>
      </c>
      <c r="N69" s="21">
        <f t="shared" si="11"/>
        <v>22.5</v>
      </c>
      <c r="O69" s="21"/>
      <c r="P69" s="21"/>
      <c r="Q69" s="21"/>
      <c r="R69" s="21">
        <f t="shared" si="5"/>
        <v>0</v>
      </c>
      <c r="S69" s="14" t="e">
        <f t="shared" si="7"/>
        <v>#DIV/0!</v>
      </c>
      <c r="T69" s="23">
        <v>50</v>
      </c>
      <c r="U69" s="16"/>
      <c r="V69" s="16"/>
      <c r="W69" s="17">
        <v>254.15</v>
      </c>
      <c r="X69" s="17"/>
      <c r="Y69" s="17"/>
      <c r="Z69" s="17">
        <v>0</v>
      </c>
      <c r="AA69" s="17">
        <f t="shared" si="8"/>
        <v>254.15</v>
      </c>
    </row>
    <row r="70" spans="1:27" ht="17.25" thickBot="1">
      <c r="A70" s="18">
        <f t="shared" si="12"/>
        <v>68</v>
      </c>
      <c r="B70" s="9">
        <v>1</v>
      </c>
      <c r="C70" s="9" t="s">
        <v>546</v>
      </c>
      <c r="D70" s="32" t="s">
        <v>199</v>
      </c>
      <c r="E70" s="32" t="s">
        <v>200</v>
      </c>
      <c r="F70" s="36" t="s">
        <v>201</v>
      </c>
      <c r="G70" s="34"/>
      <c r="H70" s="22"/>
      <c r="I70" s="22">
        <v>26</v>
      </c>
      <c r="J70" s="21">
        <f t="shared" si="9"/>
        <v>26</v>
      </c>
      <c r="K70" s="21">
        <v>50</v>
      </c>
      <c r="L70" s="21">
        <v>24</v>
      </c>
      <c r="M70" s="21">
        <f t="shared" si="10"/>
        <v>74</v>
      </c>
      <c r="N70" s="21">
        <f t="shared" si="11"/>
        <v>-9</v>
      </c>
      <c r="O70" s="21"/>
      <c r="P70" s="21"/>
      <c r="Q70" s="21"/>
      <c r="R70" s="21">
        <f t="shared" si="5"/>
        <v>0</v>
      </c>
      <c r="S70" s="14" t="e">
        <f t="shared" si="7"/>
        <v>#DIV/0!</v>
      </c>
      <c r="T70" s="23">
        <v>50</v>
      </c>
      <c r="U70" s="16"/>
      <c r="V70" s="16"/>
      <c r="W70" s="17">
        <v>339.15</v>
      </c>
      <c r="X70" s="17"/>
      <c r="Y70" s="17"/>
      <c r="Z70" s="17">
        <v>0</v>
      </c>
      <c r="AA70" s="17">
        <f t="shared" si="8"/>
        <v>339.15</v>
      </c>
    </row>
    <row r="71" spans="1:27" ht="17.25" thickBot="1">
      <c r="A71" s="24">
        <f t="shared" si="12"/>
        <v>69</v>
      </c>
      <c r="B71" s="9">
        <v>1</v>
      </c>
      <c r="C71" s="9" t="s">
        <v>547</v>
      </c>
      <c r="D71" s="38" t="s">
        <v>202</v>
      </c>
      <c r="E71" s="38" t="s">
        <v>203</v>
      </c>
      <c r="F71" s="39">
        <v>4442620</v>
      </c>
      <c r="G71" s="40">
        <v>96</v>
      </c>
      <c r="H71" s="28">
        <v>95</v>
      </c>
      <c r="I71" s="28">
        <v>98</v>
      </c>
      <c r="J71" s="27">
        <f t="shared" si="9"/>
        <v>96.333333333333329</v>
      </c>
      <c r="K71" s="27">
        <v>0</v>
      </c>
      <c r="L71" s="27">
        <v>130</v>
      </c>
      <c r="M71" s="27">
        <f t="shared" si="10"/>
        <v>130</v>
      </c>
      <c r="N71" s="27">
        <f t="shared" si="11"/>
        <v>110.83333333333331</v>
      </c>
      <c r="O71" s="27"/>
      <c r="P71" s="27"/>
      <c r="Q71" s="27"/>
      <c r="R71" s="27">
        <f t="shared" si="5"/>
        <v>0</v>
      </c>
      <c r="S71" s="14">
        <f t="shared" si="7"/>
        <v>3.1578947368421054E-2</v>
      </c>
      <c r="T71" s="23">
        <v>40</v>
      </c>
      <c r="U71" s="16"/>
      <c r="V71" s="16"/>
      <c r="W71" s="17">
        <v>1275</v>
      </c>
      <c r="X71" s="17"/>
      <c r="Y71" s="17"/>
      <c r="Z71" s="17">
        <v>0</v>
      </c>
      <c r="AA71" s="17">
        <f t="shared" si="8"/>
        <v>1275</v>
      </c>
    </row>
    <row r="72" spans="1:27" ht="16.5" customHeight="1" thickBot="1">
      <c r="A72" s="9">
        <f t="shared" si="12"/>
        <v>70</v>
      </c>
      <c r="B72" s="9">
        <v>1</v>
      </c>
      <c r="C72" s="9" t="s">
        <v>548</v>
      </c>
      <c r="D72" s="29" t="s">
        <v>204</v>
      </c>
      <c r="E72" s="29" t="s">
        <v>205</v>
      </c>
      <c r="F72" s="30" t="s">
        <v>206</v>
      </c>
      <c r="G72" s="31">
        <v>13</v>
      </c>
      <c r="H72" s="13">
        <v>13</v>
      </c>
      <c r="I72" s="13">
        <v>19</v>
      </c>
      <c r="J72" s="12">
        <f t="shared" si="9"/>
        <v>15</v>
      </c>
      <c r="K72" s="12">
        <v>0</v>
      </c>
      <c r="L72" s="12">
        <v>19</v>
      </c>
      <c r="M72" s="12">
        <f t="shared" si="10"/>
        <v>19</v>
      </c>
      <c r="N72" s="12">
        <f t="shared" si="11"/>
        <v>18.5</v>
      </c>
      <c r="O72" s="12"/>
      <c r="P72" s="12"/>
      <c r="Q72" s="12"/>
      <c r="R72" s="12">
        <f t="shared" si="5"/>
        <v>0</v>
      </c>
      <c r="S72" s="14">
        <f t="shared" si="7"/>
        <v>0.46153846153846156</v>
      </c>
      <c r="T72" s="23">
        <v>50</v>
      </c>
      <c r="U72" s="16"/>
      <c r="V72" s="16"/>
      <c r="W72" s="17">
        <v>214.2</v>
      </c>
      <c r="X72" s="17"/>
      <c r="Y72" s="17"/>
      <c r="Z72" s="17">
        <v>0</v>
      </c>
      <c r="AA72" s="17">
        <f t="shared" si="8"/>
        <v>214.2</v>
      </c>
    </row>
    <row r="73" spans="1:27" ht="17.25" thickBot="1">
      <c r="A73" s="18">
        <f t="shared" si="12"/>
        <v>71</v>
      </c>
      <c r="B73" s="9">
        <v>1</v>
      </c>
      <c r="C73" s="9" t="s">
        <v>549</v>
      </c>
      <c r="D73" s="32" t="s">
        <v>207</v>
      </c>
      <c r="E73" s="32" t="s">
        <v>208</v>
      </c>
      <c r="F73" s="36" t="s">
        <v>209</v>
      </c>
      <c r="G73" s="34">
        <v>10</v>
      </c>
      <c r="H73" s="22">
        <v>23</v>
      </c>
      <c r="I73" s="22">
        <v>27</v>
      </c>
      <c r="J73" s="21">
        <f t="shared" si="9"/>
        <v>20</v>
      </c>
      <c r="K73" s="21">
        <v>0</v>
      </c>
      <c r="L73" s="21">
        <v>34</v>
      </c>
      <c r="M73" s="21">
        <f t="shared" si="10"/>
        <v>34</v>
      </c>
      <c r="N73" s="21">
        <f t="shared" si="11"/>
        <v>16</v>
      </c>
      <c r="O73" s="21"/>
      <c r="P73" s="21"/>
      <c r="Q73" s="21"/>
      <c r="R73" s="21">
        <f t="shared" si="5"/>
        <v>0</v>
      </c>
      <c r="S73" s="14">
        <f t="shared" si="7"/>
        <v>0.17391304347826086</v>
      </c>
      <c r="T73" s="23">
        <v>50</v>
      </c>
      <c r="U73" s="16"/>
      <c r="V73" s="16"/>
      <c r="W73" s="17">
        <v>291.55</v>
      </c>
      <c r="X73" s="17"/>
      <c r="Y73" s="17"/>
      <c r="Z73" s="17">
        <v>0</v>
      </c>
      <c r="AA73" s="17">
        <f t="shared" si="8"/>
        <v>291.55</v>
      </c>
    </row>
    <row r="74" spans="1:27" ht="17.25" thickBot="1">
      <c r="A74" s="18">
        <f t="shared" si="12"/>
        <v>72</v>
      </c>
      <c r="B74" s="9">
        <v>1</v>
      </c>
      <c r="C74" s="9" t="s">
        <v>550</v>
      </c>
      <c r="D74" s="32" t="s">
        <v>210</v>
      </c>
      <c r="E74" s="32" t="s">
        <v>211</v>
      </c>
      <c r="F74" s="36" t="s">
        <v>212</v>
      </c>
      <c r="G74" s="34">
        <v>4</v>
      </c>
      <c r="H74" s="22">
        <v>2</v>
      </c>
      <c r="I74" s="22">
        <v>0</v>
      </c>
      <c r="J74" s="21">
        <f t="shared" si="9"/>
        <v>2</v>
      </c>
      <c r="K74" s="21">
        <v>0</v>
      </c>
      <c r="L74" s="21">
        <v>20</v>
      </c>
      <c r="M74" s="21">
        <f t="shared" si="10"/>
        <v>20</v>
      </c>
      <c r="N74" s="21">
        <f t="shared" si="11"/>
        <v>-15</v>
      </c>
      <c r="O74" s="21"/>
      <c r="P74" s="21"/>
      <c r="Q74" s="21"/>
      <c r="R74" s="21">
        <f t="shared" si="5"/>
        <v>0</v>
      </c>
      <c r="S74" s="14">
        <f t="shared" si="7"/>
        <v>-1</v>
      </c>
      <c r="T74" s="23">
        <v>50</v>
      </c>
      <c r="U74" s="16"/>
      <c r="V74" s="16"/>
      <c r="W74" s="17">
        <v>314.5</v>
      </c>
      <c r="X74" s="17"/>
      <c r="Y74" s="17"/>
      <c r="Z74" s="17">
        <v>0</v>
      </c>
      <c r="AA74" s="17">
        <f t="shared" si="8"/>
        <v>314.5</v>
      </c>
    </row>
    <row r="75" spans="1:27" ht="17.25" thickBot="1">
      <c r="A75" s="18">
        <f t="shared" si="12"/>
        <v>73</v>
      </c>
      <c r="B75" s="9">
        <v>1</v>
      </c>
      <c r="C75" s="9" t="s">
        <v>551</v>
      </c>
      <c r="D75" s="32" t="s">
        <v>213</v>
      </c>
      <c r="E75" s="32" t="s">
        <v>214</v>
      </c>
      <c r="F75" s="36" t="s">
        <v>215</v>
      </c>
      <c r="G75" s="34">
        <v>56</v>
      </c>
      <c r="H75" s="22">
        <v>62</v>
      </c>
      <c r="I75" s="22">
        <v>74</v>
      </c>
      <c r="J75" s="21">
        <f t="shared" si="9"/>
        <v>64</v>
      </c>
      <c r="K75" s="21">
        <v>0</v>
      </c>
      <c r="L75" s="21">
        <v>95</v>
      </c>
      <c r="M75" s="21">
        <f t="shared" si="10"/>
        <v>95</v>
      </c>
      <c r="N75" s="21">
        <f t="shared" si="11"/>
        <v>65</v>
      </c>
      <c r="O75" s="21"/>
      <c r="P75" s="21"/>
      <c r="Q75" s="21"/>
      <c r="R75" s="21">
        <f t="shared" si="5"/>
        <v>0</v>
      </c>
      <c r="S75" s="14">
        <f t="shared" si="7"/>
        <v>0.19354838709677419</v>
      </c>
      <c r="T75" s="23">
        <v>50</v>
      </c>
      <c r="U75" s="16"/>
      <c r="V75" s="16"/>
      <c r="W75" s="17">
        <v>127.5</v>
      </c>
      <c r="X75" s="17"/>
      <c r="Y75" s="17"/>
      <c r="Z75" s="17">
        <v>0</v>
      </c>
      <c r="AA75" s="17">
        <f t="shared" si="8"/>
        <v>127.5</v>
      </c>
    </row>
    <row r="76" spans="1:27" ht="17.25" thickBot="1">
      <c r="A76" s="18">
        <f t="shared" si="12"/>
        <v>74</v>
      </c>
      <c r="B76" s="9">
        <v>1</v>
      </c>
      <c r="C76" s="9" t="s">
        <v>552</v>
      </c>
      <c r="D76" s="32" t="s">
        <v>216</v>
      </c>
      <c r="E76" s="32" t="s">
        <v>217</v>
      </c>
      <c r="F76" s="36" t="s">
        <v>218</v>
      </c>
      <c r="G76" s="34">
        <v>152</v>
      </c>
      <c r="H76" s="22">
        <v>137</v>
      </c>
      <c r="I76" s="22">
        <v>165</v>
      </c>
      <c r="J76" s="21">
        <f t="shared" si="9"/>
        <v>151.33333333333334</v>
      </c>
      <c r="K76" s="21">
        <v>0</v>
      </c>
      <c r="L76" s="21">
        <v>233</v>
      </c>
      <c r="M76" s="21">
        <f t="shared" si="10"/>
        <v>233</v>
      </c>
      <c r="N76" s="21">
        <f t="shared" si="11"/>
        <v>145.33333333333337</v>
      </c>
      <c r="O76" s="21"/>
      <c r="P76" s="21"/>
      <c r="Q76" s="21"/>
      <c r="R76" s="21">
        <f t="shared" si="5"/>
        <v>0</v>
      </c>
      <c r="S76" s="14">
        <f t="shared" si="7"/>
        <v>0.20437956204379562</v>
      </c>
      <c r="T76" s="23">
        <v>50</v>
      </c>
      <c r="U76" s="16"/>
      <c r="V76" s="16"/>
      <c r="W76" s="17">
        <v>216.75</v>
      </c>
      <c r="X76" s="17"/>
      <c r="Y76" s="17"/>
      <c r="Z76" s="17">
        <v>0</v>
      </c>
      <c r="AA76" s="17">
        <f t="shared" si="8"/>
        <v>216.75</v>
      </c>
    </row>
    <row r="77" spans="1:27" ht="17.25" thickBot="1">
      <c r="A77" s="18">
        <f t="shared" si="12"/>
        <v>75</v>
      </c>
      <c r="B77" s="9">
        <v>1</v>
      </c>
      <c r="C77" s="9" t="s">
        <v>553</v>
      </c>
      <c r="D77" s="32" t="s">
        <v>219</v>
      </c>
      <c r="E77" s="32" t="s">
        <v>220</v>
      </c>
      <c r="F77" s="36">
        <v>5451410</v>
      </c>
      <c r="G77" s="34">
        <v>2</v>
      </c>
      <c r="H77" s="22">
        <v>2</v>
      </c>
      <c r="I77" s="22">
        <v>3</v>
      </c>
      <c r="J77" s="21">
        <f t="shared" si="9"/>
        <v>2.3333333333333335</v>
      </c>
      <c r="K77" s="21">
        <v>0</v>
      </c>
      <c r="L77" s="21">
        <v>26</v>
      </c>
      <c r="M77" s="21">
        <f t="shared" si="10"/>
        <v>26</v>
      </c>
      <c r="N77" s="21">
        <f t="shared" si="11"/>
        <v>-20.166666666666664</v>
      </c>
      <c r="O77" s="21"/>
      <c r="P77" s="21"/>
      <c r="Q77" s="21"/>
      <c r="R77" s="21">
        <f t="shared" si="5"/>
        <v>0</v>
      </c>
      <c r="S77" s="14">
        <f t="shared" si="7"/>
        <v>0.5</v>
      </c>
      <c r="T77" s="23">
        <v>50</v>
      </c>
      <c r="U77" s="16"/>
      <c r="V77" s="16"/>
      <c r="W77" s="17">
        <v>171.67</v>
      </c>
      <c r="X77" s="17"/>
      <c r="Y77" s="17"/>
      <c r="Z77" s="17">
        <v>0</v>
      </c>
      <c r="AA77" s="17">
        <f t="shared" si="8"/>
        <v>171.67</v>
      </c>
    </row>
    <row r="78" spans="1:27" ht="17.25" thickBot="1">
      <c r="A78" s="18">
        <f t="shared" si="12"/>
        <v>76</v>
      </c>
      <c r="B78" s="9">
        <v>1</v>
      </c>
      <c r="C78" s="9" t="s">
        <v>554</v>
      </c>
      <c r="D78" s="32" t="s">
        <v>221</v>
      </c>
      <c r="E78" s="32" t="s">
        <v>222</v>
      </c>
      <c r="F78" s="36">
        <v>5451415</v>
      </c>
      <c r="G78" s="34">
        <v>68</v>
      </c>
      <c r="H78" s="22">
        <v>71</v>
      </c>
      <c r="I78" s="22">
        <v>70</v>
      </c>
      <c r="J78" s="21">
        <f t="shared" si="9"/>
        <v>69.666666666666671</v>
      </c>
      <c r="K78" s="21">
        <v>0</v>
      </c>
      <c r="L78" s="21">
        <v>92</v>
      </c>
      <c r="M78" s="21">
        <f t="shared" si="10"/>
        <v>92</v>
      </c>
      <c r="N78" s="21">
        <f t="shared" si="11"/>
        <v>82.166666666666686</v>
      </c>
      <c r="O78" s="21"/>
      <c r="P78" s="21"/>
      <c r="Q78" s="21"/>
      <c r="R78" s="21">
        <f t="shared" si="5"/>
        <v>0</v>
      </c>
      <c r="S78" s="14">
        <f t="shared" si="7"/>
        <v>-1.4084507042253521E-2</v>
      </c>
      <c r="T78" s="23">
        <v>50</v>
      </c>
      <c r="U78" s="16"/>
      <c r="V78" s="16"/>
      <c r="W78" s="17">
        <v>290.45</v>
      </c>
      <c r="X78" s="17"/>
      <c r="Y78" s="17"/>
      <c r="Z78" s="17">
        <v>0</v>
      </c>
      <c r="AA78" s="17">
        <f t="shared" si="8"/>
        <v>290.45</v>
      </c>
    </row>
    <row r="79" spans="1:27" ht="17.25" thickBot="1">
      <c r="A79" s="18">
        <f t="shared" si="12"/>
        <v>77</v>
      </c>
      <c r="B79" s="9">
        <v>1</v>
      </c>
      <c r="C79" s="9" t="s">
        <v>555</v>
      </c>
      <c r="D79" s="32" t="s">
        <v>223</v>
      </c>
      <c r="E79" s="32" t="s">
        <v>224</v>
      </c>
      <c r="F79" s="36">
        <v>5451417</v>
      </c>
      <c r="G79" s="34">
        <v>31</v>
      </c>
      <c r="H79" s="22">
        <v>22</v>
      </c>
      <c r="I79" s="22">
        <v>28</v>
      </c>
      <c r="J79" s="21">
        <f t="shared" si="9"/>
        <v>27</v>
      </c>
      <c r="K79" s="21">
        <v>0</v>
      </c>
      <c r="L79" s="21">
        <v>61</v>
      </c>
      <c r="M79" s="21">
        <f t="shared" si="10"/>
        <v>61</v>
      </c>
      <c r="N79" s="21">
        <f t="shared" si="11"/>
        <v>6.5</v>
      </c>
      <c r="O79" s="21"/>
      <c r="P79" s="21"/>
      <c r="Q79" s="21"/>
      <c r="R79" s="21">
        <f t="shared" si="5"/>
        <v>0</v>
      </c>
      <c r="S79" s="14">
        <f t="shared" si="7"/>
        <v>0.27272727272727271</v>
      </c>
      <c r="T79" s="23">
        <v>50</v>
      </c>
      <c r="U79" s="16"/>
      <c r="V79" s="16"/>
      <c r="W79" s="17">
        <v>378.25</v>
      </c>
      <c r="X79" s="17"/>
      <c r="Y79" s="17"/>
      <c r="Z79" s="17">
        <v>0</v>
      </c>
      <c r="AA79" s="17">
        <f t="shared" si="8"/>
        <v>378.25</v>
      </c>
    </row>
    <row r="80" spans="1:27" ht="17.25" thickBot="1">
      <c r="A80" s="18">
        <f t="shared" si="12"/>
        <v>78</v>
      </c>
      <c r="B80" s="9">
        <v>1</v>
      </c>
      <c r="C80" s="9" t="s">
        <v>556</v>
      </c>
      <c r="D80" s="32" t="s">
        <v>225</v>
      </c>
      <c r="E80" s="32" t="s">
        <v>226</v>
      </c>
      <c r="F80" s="36">
        <v>5451418</v>
      </c>
      <c r="G80" s="34">
        <v>3</v>
      </c>
      <c r="H80" s="22">
        <v>2</v>
      </c>
      <c r="I80" s="22">
        <v>0</v>
      </c>
      <c r="J80" s="21">
        <f t="shared" si="9"/>
        <v>1.6666666666666667</v>
      </c>
      <c r="K80" s="21">
        <v>0</v>
      </c>
      <c r="L80" s="21">
        <v>22</v>
      </c>
      <c r="M80" s="21">
        <f t="shared" si="10"/>
        <v>22</v>
      </c>
      <c r="N80" s="21">
        <f t="shared" si="11"/>
        <v>-17.833333333333332</v>
      </c>
      <c r="O80" s="21"/>
      <c r="P80" s="21"/>
      <c r="Q80" s="21"/>
      <c r="R80" s="21">
        <f t="shared" si="5"/>
        <v>0</v>
      </c>
      <c r="S80" s="14">
        <f t="shared" si="7"/>
        <v>-1</v>
      </c>
      <c r="T80" s="23">
        <v>50</v>
      </c>
      <c r="U80" s="16"/>
      <c r="V80" s="16"/>
      <c r="W80" s="17">
        <v>510</v>
      </c>
      <c r="X80" s="17"/>
      <c r="Y80" s="17"/>
      <c r="Z80" s="17">
        <v>0</v>
      </c>
      <c r="AA80" s="17">
        <f t="shared" si="8"/>
        <v>510</v>
      </c>
    </row>
    <row r="81" spans="1:27" ht="17.25" thickBot="1">
      <c r="A81" s="18">
        <f t="shared" si="12"/>
        <v>79</v>
      </c>
      <c r="B81" s="9">
        <v>1</v>
      </c>
      <c r="C81" s="9" t="s">
        <v>557</v>
      </c>
      <c r="D81" s="32" t="s">
        <v>227</v>
      </c>
      <c r="E81" s="32" t="s">
        <v>228</v>
      </c>
      <c r="F81" s="36" t="s">
        <v>229</v>
      </c>
      <c r="G81" s="34">
        <v>14</v>
      </c>
      <c r="H81" s="22">
        <v>4</v>
      </c>
      <c r="I81" s="22">
        <v>8</v>
      </c>
      <c r="J81" s="21">
        <f t="shared" si="9"/>
        <v>8.6666666666666661</v>
      </c>
      <c r="K81" s="21">
        <v>0</v>
      </c>
      <c r="L81" s="21">
        <v>8</v>
      </c>
      <c r="M81" s="21">
        <f t="shared" si="10"/>
        <v>8</v>
      </c>
      <c r="N81" s="21">
        <f t="shared" si="11"/>
        <v>13.666666666666664</v>
      </c>
      <c r="O81" s="21"/>
      <c r="P81" s="21"/>
      <c r="Q81" s="21"/>
      <c r="R81" s="21">
        <f t="shared" si="5"/>
        <v>0</v>
      </c>
      <c r="S81" s="14">
        <f t="shared" si="7"/>
        <v>1</v>
      </c>
      <c r="T81" s="23">
        <v>25</v>
      </c>
      <c r="U81" s="16"/>
      <c r="V81" s="16"/>
      <c r="W81" s="17">
        <v>178.5</v>
      </c>
      <c r="X81" s="17"/>
      <c r="Y81" s="17"/>
      <c r="Z81" s="17">
        <v>0</v>
      </c>
      <c r="AA81" s="17">
        <f t="shared" si="8"/>
        <v>178.5</v>
      </c>
    </row>
    <row r="82" spans="1:27" ht="17.25" thickBot="1">
      <c r="A82" s="18">
        <f t="shared" si="12"/>
        <v>80</v>
      </c>
      <c r="B82" s="9">
        <v>1</v>
      </c>
      <c r="C82" s="9" t="s">
        <v>558</v>
      </c>
      <c r="D82" s="32" t="s">
        <v>230</v>
      </c>
      <c r="E82" s="32" t="s">
        <v>231</v>
      </c>
      <c r="F82" s="36" t="s">
        <v>232</v>
      </c>
      <c r="G82" s="34">
        <v>11</v>
      </c>
      <c r="H82" s="22">
        <v>7</v>
      </c>
      <c r="I82" s="22">
        <v>4</v>
      </c>
      <c r="J82" s="21">
        <f t="shared" si="9"/>
        <v>7.333333333333333</v>
      </c>
      <c r="K82" s="21">
        <v>0</v>
      </c>
      <c r="L82" s="21">
        <v>35</v>
      </c>
      <c r="M82" s="21">
        <f t="shared" si="10"/>
        <v>35</v>
      </c>
      <c r="N82" s="21">
        <f t="shared" si="11"/>
        <v>-16.666666666666668</v>
      </c>
      <c r="O82" s="21"/>
      <c r="P82" s="21"/>
      <c r="Q82" s="21"/>
      <c r="R82" s="21">
        <f t="shared" si="5"/>
        <v>0</v>
      </c>
      <c r="S82" s="14">
        <f t="shared" si="7"/>
        <v>-0.42857142857142855</v>
      </c>
      <c r="T82" s="23">
        <v>25</v>
      </c>
      <c r="U82" s="16"/>
      <c r="V82" s="16"/>
      <c r="W82" s="17">
        <v>246.5</v>
      </c>
      <c r="X82" s="17"/>
      <c r="Y82" s="17"/>
      <c r="Z82" s="17">
        <v>0</v>
      </c>
      <c r="AA82" s="17">
        <f t="shared" si="8"/>
        <v>246.5</v>
      </c>
    </row>
    <row r="83" spans="1:27" ht="17.25" thickBot="1">
      <c r="A83" s="24">
        <f t="shared" si="12"/>
        <v>81</v>
      </c>
      <c r="B83" s="9">
        <v>1</v>
      </c>
      <c r="C83" s="9" t="s">
        <v>559</v>
      </c>
      <c r="D83" s="38" t="s">
        <v>233</v>
      </c>
      <c r="E83" s="38" t="s">
        <v>234</v>
      </c>
      <c r="F83" s="39" t="s">
        <v>235</v>
      </c>
      <c r="G83" s="40">
        <v>25</v>
      </c>
      <c r="H83" s="28">
        <v>2</v>
      </c>
      <c r="I83" s="28">
        <v>26</v>
      </c>
      <c r="J83" s="27">
        <f t="shared" si="9"/>
        <v>17.666666666666668</v>
      </c>
      <c r="K83" s="27">
        <v>50</v>
      </c>
      <c r="L83" s="27">
        <v>11</v>
      </c>
      <c r="M83" s="27">
        <f t="shared" si="10"/>
        <v>61</v>
      </c>
      <c r="N83" s="27">
        <f t="shared" si="11"/>
        <v>-16.833333333333329</v>
      </c>
      <c r="O83" s="27"/>
      <c r="P83" s="27"/>
      <c r="Q83" s="27"/>
      <c r="R83" s="27">
        <f t="shared" si="5"/>
        <v>0</v>
      </c>
      <c r="S83" s="14">
        <f t="shared" si="7"/>
        <v>12</v>
      </c>
      <c r="T83" s="23">
        <v>25</v>
      </c>
      <c r="U83" s="16"/>
      <c r="V83" s="16"/>
      <c r="W83" s="17">
        <v>402.3</v>
      </c>
      <c r="X83" s="17"/>
      <c r="Y83" s="17"/>
      <c r="Z83" s="17">
        <v>0</v>
      </c>
      <c r="AA83" s="17">
        <f t="shared" si="8"/>
        <v>402.3</v>
      </c>
    </row>
    <row r="84" spans="1:27" ht="16.5" customHeight="1" thickBot="1">
      <c r="A84" s="9">
        <f t="shared" si="12"/>
        <v>82</v>
      </c>
      <c r="B84" s="9">
        <v>1</v>
      </c>
      <c r="C84" s="9" t="s">
        <v>560</v>
      </c>
      <c r="D84" s="29" t="s">
        <v>236</v>
      </c>
      <c r="E84" s="29" t="s">
        <v>237</v>
      </c>
      <c r="F84" s="30">
        <v>2693012</v>
      </c>
      <c r="G84" s="31">
        <v>6</v>
      </c>
      <c r="H84" s="13">
        <v>14</v>
      </c>
      <c r="I84" s="13">
        <v>20</v>
      </c>
      <c r="J84" s="12">
        <f t="shared" si="9"/>
        <v>13.333333333333334</v>
      </c>
      <c r="K84" s="12">
        <v>0</v>
      </c>
      <c r="L84" s="12">
        <v>16</v>
      </c>
      <c r="M84" s="12">
        <f t="shared" si="10"/>
        <v>16</v>
      </c>
      <c r="N84" s="12">
        <f t="shared" si="11"/>
        <v>17.333333333333336</v>
      </c>
      <c r="O84" s="42"/>
      <c r="P84" s="42"/>
      <c r="Q84" s="42"/>
      <c r="R84" s="12">
        <f t="shared" si="5"/>
        <v>0</v>
      </c>
      <c r="S84" s="14">
        <f t="shared" si="7"/>
        <v>0.42857142857142855</v>
      </c>
      <c r="T84" s="23">
        <v>50</v>
      </c>
      <c r="U84" s="16"/>
      <c r="V84" s="16"/>
      <c r="W84" s="17">
        <v>148.75</v>
      </c>
      <c r="X84" s="17"/>
      <c r="Y84" s="17"/>
      <c r="Z84" s="17">
        <v>0</v>
      </c>
      <c r="AA84" s="17">
        <f t="shared" si="8"/>
        <v>148.75</v>
      </c>
    </row>
    <row r="85" spans="1:27" ht="17.25" thickBot="1">
      <c r="A85" s="18">
        <f t="shared" si="12"/>
        <v>83</v>
      </c>
      <c r="B85" s="9">
        <v>1</v>
      </c>
      <c r="C85" s="9" t="s">
        <v>561</v>
      </c>
      <c r="D85" s="32" t="s">
        <v>238</v>
      </c>
      <c r="E85" s="32" t="s">
        <v>239</v>
      </c>
      <c r="F85" s="36" t="s">
        <v>240</v>
      </c>
      <c r="G85" s="34">
        <v>59</v>
      </c>
      <c r="H85" s="22">
        <v>55</v>
      </c>
      <c r="I85" s="22">
        <v>67</v>
      </c>
      <c r="J85" s="21">
        <f t="shared" si="9"/>
        <v>60.333333333333336</v>
      </c>
      <c r="K85" s="21">
        <v>0</v>
      </c>
      <c r="L85" s="21">
        <v>89</v>
      </c>
      <c r="M85" s="21">
        <f t="shared" si="10"/>
        <v>89</v>
      </c>
      <c r="N85" s="21">
        <f t="shared" si="11"/>
        <v>61.833333333333343</v>
      </c>
      <c r="O85" s="21"/>
      <c r="P85" s="21"/>
      <c r="Q85" s="21"/>
      <c r="R85" s="21">
        <f t="shared" si="5"/>
        <v>0</v>
      </c>
      <c r="S85" s="14">
        <f t="shared" si="7"/>
        <v>0.21818181818181817</v>
      </c>
      <c r="T85" s="23">
        <v>50</v>
      </c>
      <c r="U85" s="16" t="s">
        <v>100</v>
      </c>
      <c r="V85" s="16"/>
      <c r="W85" s="17">
        <v>221</v>
      </c>
      <c r="X85" s="17"/>
      <c r="Y85" s="17"/>
      <c r="Z85" s="17">
        <v>0</v>
      </c>
      <c r="AA85" s="17">
        <f t="shared" si="8"/>
        <v>221</v>
      </c>
    </row>
    <row r="86" spans="1:27" ht="17.25" thickBot="1">
      <c r="A86" s="18">
        <f t="shared" si="12"/>
        <v>84</v>
      </c>
      <c r="B86" s="9">
        <v>1</v>
      </c>
      <c r="C86" s="9" t="s">
        <v>562</v>
      </c>
      <c r="D86" s="32" t="s">
        <v>241</v>
      </c>
      <c r="E86" s="32" t="s">
        <v>242</v>
      </c>
      <c r="F86" s="36">
        <v>2693011</v>
      </c>
      <c r="G86" s="34">
        <v>0</v>
      </c>
      <c r="H86" s="22">
        <v>0</v>
      </c>
      <c r="I86" s="22">
        <v>0</v>
      </c>
      <c r="J86" s="21">
        <f t="shared" si="9"/>
        <v>0</v>
      </c>
      <c r="K86" s="21">
        <v>0</v>
      </c>
      <c r="L86" s="21">
        <v>0</v>
      </c>
      <c r="M86" s="21">
        <f t="shared" si="10"/>
        <v>0</v>
      </c>
      <c r="N86" s="21">
        <f t="shared" si="11"/>
        <v>0</v>
      </c>
      <c r="O86" s="21"/>
      <c r="P86" s="21"/>
      <c r="Q86" s="21"/>
      <c r="R86" s="21">
        <f t="shared" si="5"/>
        <v>0</v>
      </c>
      <c r="S86" s="14" t="e">
        <f t="shared" si="7"/>
        <v>#DIV/0!</v>
      </c>
      <c r="T86" s="23">
        <v>50</v>
      </c>
      <c r="U86" s="16"/>
      <c r="V86" s="16"/>
      <c r="W86" s="17">
        <v>327.25</v>
      </c>
      <c r="X86" s="17"/>
      <c r="Y86" s="17"/>
      <c r="Z86" s="17">
        <v>0</v>
      </c>
      <c r="AA86" s="17">
        <f t="shared" si="8"/>
        <v>327.25</v>
      </c>
    </row>
    <row r="87" spans="1:27" ht="17.25" thickBot="1">
      <c r="A87" s="18">
        <f t="shared" si="12"/>
        <v>85</v>
      </c>
      <c r="B87" s="9">
        <v>1</v>
      </c>
      <c r="C87" s="9" t="s">
        <v>563</v>
      </c>
      <c r="D87" s="32" t="s">
        <v>243</v>
      </c>
      <c r="E87" s="32" t="s">
        <v>244</v>
      </c>
      <c r="F87" s="36">
        <v>2501810</v>
      </c>
      <c r="G87" s="34">
        <v>0</v>
      </c>
      <c r="H87" s="22">
        <v>0</v>
      </c>
      <c r="I87" s="22">
        <v>0</v>
      </c>
      <c r="J87" s="21">
        <f t="shared" si="9"/>
        <v>0</v>
      </c>
      <c r="K87" s="21">
        <v>0</v>
      </c>
      <c r="L87" s="21">
        <v>0</v>
      </c>
      <c r="M87" s="21">
        <f t="shared" si="10"/>
        <v>0</v>
      </c>
      <c r="N87" s="21">
        <f t="shared" si="11"/>
        <v>0</v>
      </c>
      <c r="O87" s="21"/>
      <c r="P87" s="21"/>
      <c r="Q87" s="21"/>
      <c r="R87" s="21">
        <f t="shared" si="5"/>
        <v>0</v>
      </c>
      <c r="S87" s="14" t="e">
        <f t="shared" si="7"/>
        <v>#DIV/0!</v>
      </c>
      <c r="T87" s="23">
        <v>50</v>
      </c>
      <c r="U87" s="16"/>
      <c r="V87" s="16"/>
      <c r="W87" s="17">
        <v>97.75</v>
      </c>
      <c r="X87" s="17"/>
      <c r="Y87" s="17"/>
      <c r="Z87" s="17">
        <v>0</v>
      </c>
      <c r="AA87" s="17">
        <f t="shared" si="8"/>
        <v>97.75</v>
      </c>
    </row>
    <row r="88" spans="1:27" ht="17.25" thickBot="1">
      <c r="A88" s="18">
        <f t="shared" si="12"/>
        <v>86</v>
      </c>
      <c r="B88" s="9">
        <v>1</v>
      </c>
      <c r="C88" s="9" t="s">
        <v>564</v>
      </c>
      <c r="D88" s="32" t="s">
        <v>245</v>
      </c>
      <c r="E88" s="32" t="s">
        <v>246</v>
      </c>
      <c r="F88" s="36">
        <v>2501815</v>
      </c>
      <c r="G88" s="34">
        <v>0</v>
      </c>
      <c r="H88" s="22">
        <v>0</v>
      </c>
      <c r="I88" s="22">
        <v>0</v>
      </c>
      <c r="J88" s="21">
        <f t="shared" si="9"/>
        <v>0</v>
      </c>
      <c r="K88" s="21">
        <v>0</v>
      </c>
      <c r="L88" s="21">
        <v>0</v>
      </c>
      <c r="M88" s="21">
        <f t="shared" si="10"/>
        <v>0</v>
      </c>
      <c r="N88" s="21">
        <f t="shared" si="11"/>
        <v>0</v>
      </c>
      <c r="O88" s="42"/>
      <c r="P88" s="42"/>
      <c r="Q88" s="42"/>
      <c r="R88" s="21">
        <f t="shared" si="5"/>
        <v>0</v>
      </c>
      <c r="S88" s="14" t="e">
        <f t="shared" si="7"/>
        <v>#DIV/0!</v>
      </c>
      <c r="T88" s="23">
        <v>50</v>
      </c>
      <c r="U88" s="16"/>
      <c r="V88" s="16"/>
      <c r="W88" s="17">
        <v>184.88</v>
      </c>
      <c r="X88" s="17"/>
      <c r="Y88" s="17"/>
      <c r="Z88" s="17">
        <v>0</v>
      </c>
      <c r="AA88" s="17">
        <f t="shared" si="8"/>
        <v>184.88</v>
      </c>
    </row>
    <row r="89" spans="1:27" ht="17.25" thickBot="1">
      <c r="A89" s="18">
        <f t="shared" si="12"/>
        <v>87</v>
      </c>
      <c r="B89" s="9">
        <v>1</v>
      </c>
      <c r="C89" s="9" t="s">
        <v>565</v>
      </c>
      <c r="D89" s="32" t="s">
        <v>247</v>
      </c>
      <c r="E89" s="32" t="s">
        <v>248</v>
      </c>
      <c r="F89" s="36">
        <v>2501820</v>
      </c>
      <c r="G89" s="34">
        <v>0</v>
      </c>
      <c r="H89" s="22">
        <v>0</v>
      </c>
      <c r="I89" s="22">
        <v>0</v>
      </c>
      <c r="J89" s="21">
        <f t="shared" si="9"/>
        <v>0</v>
      </c>
      <c r="K89" s="21">
        <v>0</v>
      </c>
      <c r="L89" s="21">
        <v>0</v>
      </c>
      <c r="M89" s="21">
        <f t="shared" si="10"/>
        <v>0</v>
      </c>
      <c r="N89" s="21">
        <f t="shared" si="11"/>
        <v>0</v>
      </c>
      <c r="O89" s="21"/>
      <c r="P89" s="21"/>
      <c r="Q89" s="21"/>
      <c r="R89" s="21">
        <f t="shared" si="5"/>
        <v>0</v>
      </c>
      <c r="S89" s="14" t="e">
        <f t="shared" si="7"/>
        <v>#DIV/0!</v>
      </c>
      <c r="T89" s="23">
        <v>50</v>
      </c>
      <c r="U89" s="16"/>
      <c r="V89" s="16"/>
      <c r="W89" s="17">
        <v>280.5</v>
      </c>
      <c r="X89" s="17"/>
      <c r="Y89" s="17"/>
      <c r="Z89" s="17">
        <v>0</v>
      </c>
      <c r="AA89" s="17">
        <f t="shared" si="8"/>
        <v>280.5</v>
      </c>
    </row>
    <row r="90" spans="1:27" ht="17.25" thickBot="1">
      <c r="A90" s="18">
        <f t="shared" si="12"/>
        <v>88</v>
      </c>
      <c r="B90" s="9">
        <v>1</v>
      </c>
      <c r="C90" s="9" t="s">
        <v>566</v>
      </c>
      <c r="D90" s="32" t="s">
        <v>249</v>
      </c>
      <c r="E90" s="32" t="s">
        <v>250</v>
      </c>
      <c r="F90" s="36" t="s">
        <v>251</v>
      </c>
      <c r="G90" s="34">
        <v>-1</v>
      </c>
      <c r="H90" s="22">
        <v>-1</v>
      </c>
      <c r="I90" s="22">
        <v>0</v>
      </c>
      <c r="J90" s="21">
        <f t="shared" si="9"/>
        <v>-0.66666666666666663</v>
      </c>
      <c r="K90" s="21">
        <v>0</v>
      </c>
      <c r="L90" s="21">
        <v>4</v>
      </c>
      <c r="M90" s="21">
        <f t="shared" si="10"/>
        <v>4</v>
      </c>
      <c r="N90" s="21">
        <f t="shared" si="11"/>
        <v>-5.6666666666666661</v>
      </c>
      <c r="O90" s="42"/>
      <c r="P90" s="42"/>
      <c r="Q90" s="42"/>
      <c r="R90" s="21">
        <f t="shared" si="5"/>
        <v>0</v>
      </c>
      <c r="S90" s="14">
        <f t="shared" si="7"/>
        <v>-1</v>
      </c>
      <c r="T90" s="23">
        <v>24</v>
      </c>
      <c r="U90" s="16"/>
      <c r="V90" s="16"/>
      <c r="W90" s="17">
        <v>280.5</v>
      </c>
      <c r="X90" s="17"/>
      <c r="Y90" s="17"/>
      <c r="Z90" s="17">
        <v>0</v>
      </c>
      <c r="AA90" s="17">
        <f t="shared" si="8"/>
        <v>280.5</v>
      </c>
    </row>
    <row r="91" spans="1:27" ht="17.25" thickBot="1">
      <c r="A91" s="18">
        <f t="shared" si="12"/>
        <v>89</v>
      </c>
      <c r="B91" s="9">
        <v>1</v>
      </c>
      <c r="C91" s="9" t="s">
        <v>567</v>
      </c>
      <c r="D91" s="32" t="s">
        <v>252</v>
      </c>
      <c r="E91" s="32" t="s">
        <v>253</v>
      </c>
      <c r="F91" s="36" t="s">
        <v>254</v>
      </c>
      <c r="G91" s="34">
        <v>0</v>
      </c>
      <c r="H91" s="22">
        <v>0</v>
      </c>
      <c r="I91" s="22">
        <v>0</v>
      </c>
      <c r="J91" s="21">
        <f t="shared" si="9"/>
        <v>0</v>
      </c>
      <c r="K91" s="21">
        <v>0</v>
      </c>
      <c r="L91" s="21">
        <v>0</v>
      </c>
      <c r="M91" s="21">
        <f t="shared" si="10"/>
        <v>0</v>
      </c>
      <c r="N91" s="21">
        <f t="shared" si="11"/>
        <v>0</v>
      </c>
      <c r="O91" s="21"/>
      <c r="P91" s="21"/>
      <c r="Q91" s="21"/>
      <c r="R91" s="21">
        <f t="shared" si="5"/>
        <v>0</v>
      </c>
      <c r="S91" s="14" t="e">
        <f t="shared" si="7"/>
        <v>#DIV/0!</v>
      </c>
      <c r="T91" s="23">
        <v>24</v>
      </c>
      <c r="U91" s="16"/>
      <c r="V91" s="16"/>
      <c r="W91" s="17">
        <v>382.5</v>
      </c>
      <c r="X91" s="17"/>
      <c r="Y91" s="17"/>
      <c r="Z91" s="17">
        <v>0</v>
      </c>
      <c r="AA91" s="17">
        <f t="shared" si="8"/>
        <v>382.5</v>
      </c>
    </row>
    <row r="92" spans="1:27" ht="17.25" thickBot="1">
      <c r="A92" s="18">
        <f t="shared" si="12"/>
        <v>90</v>
      </c>
      <c r="B92" s="9">
        <v>1</v>
      </c>
      <c r="C92" s="9" t="s">
        <v>568</v>
      </c>
      <c r="D92" s="32" t="s">
        <v>255</v>
      </c>
      <c r="E92" s="32" t="s">
        <v>256</v>
      </c>
      <c r="F92" s="36" t="s">
        <v>257</v>
      </c>
      <c r="G92" s="34">
        <v>2</v>
      </c>
      <c r="H92" s="22">
        <v>1</v>
      </c>
      <c r="I92" s="22">
        <v>0</v>
      </c>
      <c r="J92" s="21">
        <f t="shared" si="9"/>
        <v>1</v>
      </c>
      <c r="K92" s="21">
        <v>0</v>
      </c>
      <c r="L92" s="21">
        <v>0</v>
      </c>
      <c r="M92" s="21">
        <f t="shared" si="10"/>
        <v>0</v>
      </c>
      <c r="N92" s="21">
        <f t="shared" si="11"/>
        <v>2.5</v>
      </c>
      <c r="O92" s="21"/>
      <c r="P92" s="21"/>
      <c r="Q92" s="21"/>
      <c r="R92" s="21">
        <f t="shared" si="5"/>
        <v>0</v>
      </c>
      <c r="S92" s="14">
        <f t="shared" si="7"/>
        <v>-1</v>
      </c>
      <c r="T92" s="23">
        <v>30</v>
      </c>
      <c r="U92" s="16"/>
      <c r="V92" s="16"/>
      <c r="W92" s="17">
        <v>561</v>
      </c>
      <c r="X92" s="17"/>
      <c r="Y92" s="17"/>
      <c r="Z92" s="17">
        <v>0</v>
      </c>
      <c r="AA92" s="17">
        <f t="shared" si="8"/>
        <v>561</v>
      </c>
    </row>
    <row r="93" spans="1:27" ht="17.25" thickBot="1">
      <c r="A93" s="18">
        <f t="shared" si="12"/>
        <v>91</v>
      </c>
      <c r="B93" s="9">
        <v>1</v>
      </c>
      <c r="C93" s="9" t="s">
        <v>569</v>
      </c>
      <c r="D93" s="32" t="s">
        <v>258</v>
      </c>
      <c r="E93" s="32" t="s">
        <v>259</v>
      </c>
      <c r="F93" s="36" t="s">
        <v>260</v>
      </c>
      <c r="G93" s="34">
        <v>0</v>
      </c>
      <c r="H93" s="22">
        <v>2</v>
      </c>
      <c r="I93" s="22">
        <v>0</v>
      </c>
      <c r="J93" s="21">
        <f t="shared" si="9"/>
        <v>0.66666666666666663</v>
      </c>
      <c r="K93" s="21">
        <v>0</v>
      </c>
      <c r="L93" s="21">
        <v>2</v>
      </c>
      <c r="M93" s="21">
        <f t="shared" si="10"/>
        <v>2</v>
      </c>
      <c r="N93" s="21">
        <f t="shared" si="11"/>
        <v>-0.33333333333333348</v>
      </c>
      <c r="O93" s="21"/>
      <c r="P93" s="21"/>
      <c r="Q93" s="21"/>
      <c r="R93" s="21">
        <f t="shared" si="5"/>
        <v>0</v>
      </c>
      <c r="S93" s="14">
        <f t="shared" si="7"/>
        <v>-1</v>
      </c>
      <c r="T93" s="23">
        <v>20</v>
      </c>
      <c r="U93" s="16"/>
      <c r="V93" s="16"/>
      <c r="W93" s="17">
        <v>1007.25</v>
      </c>
      <c r="X93" s="17"/>
      <c r="Y93" s="17"/>
      <c r="Z93" s="17">
        <v>0</v>
      </c>
      <c r="AA93" s="17">
        <f t="shared" si="8"/>
        <v>1007.25</v>
      </c>
    </row>
    <row r="94" spans="1:27" ht="17.25" thickBot="1">
      <c r="A94" s="18">
        <f t="shared" si="12"/>
        <v>92</v>
      </c>
      <c r="B94" s="9">
        <v>1</v>
      </c>
      <c r="C94" s="9" t="s">
        <v>570</v>
      </c>
      <c r="D94" s="32" t="s">
        <v>261</v>
      </c>
      <c r="E94" s="32" t="s">
        <v>262</v>
      </c>
      <c r="F94" s="36" t="s">
        <v>263</v>
      </c>
      <c r="G94" s="34">
        <v>0</v>
      </c>
      <c r="H94" s="22">
        <v>0</v>
      </c>
      <c r="I94" s="22">
        <v>0</v>
      </c>
      <c r="J94" s="21">
        <f t="shared" si="9"/>
        <v>0</v>
      </c>
      <c r="K94" s="21">
        <v>0</v>
      </c>
      <c r="L94" s="21">
        <v>0</v>
      </c>
      <c r="M94" s="21">
        <f t="shared" si="10"/>
        <v>0</v>
      </c>
      <c r="N94" s="21">
        <f t="shared" si="11"/>
        <v>0</v>
      </c>
      <c r="O94" s="21"/>
      <c r="P94" s="21"/>
      <c r="Q94" s="21"/>
      <c r="R94" s="21">
        <f t="shared" si="5"/>
        <v>0</v>
      </c>
      <c r="S94" s="14" t="e">
        <f t="shared" si="7"/>
        <v>#DIV/0!</v>
      </c>
      <c r="T94" s="23">
        <v>24</v>
      </c>
      <c r="U94" s="16"/>
      <c r="V94" s="16"/>
      <c r="W94" s="17">
        <v>335.75</v>
      </c>
      <c r="X94" s="17"/>
      <c r="Y94" s="17"/>
      <c r="Z94" s="17">
        <v>0</v>
      </c>
      <c r="AA94" s="17">
        <f t="shared" si="8"/>
        <v>335.75</v>
      </c>
    </row>
    <row r="95" spans="1:27" ht="17.25" thickBot="1">
      <c r="A95" s="18">
        <f t="shared" si="12"/>
        <v>93</v>
      </c>
      <c r="B95" s="9">
        <v>1</v>
      </c>
      <c r="C95" s="9" t="s">
        <v>571</v>
      </c>
      <c r="D95" s="32" t="s">
        <v>264</v>
      </c>
      <c r="E95" s="32" t="s">
        <v>265</v>
      </c>
      <c r="F95" s="36" t="s">
        <v>266</v>
      </c>
      <c r="G95" s="34">
        <v>0</v>
      </c>
      <c r="H95" s="22">
        <v>0</v>
      </c>
      <c r="I95" s="22">
        <v>0</v>
      </c>
      <c r="J95" s="21">
        <f t="shared" si="9"/>
        <v>0</v>
      </c>
      <c r="K95" s="21">
        <v>0</v>
      </c>
      <c r="L95" s="21">
        <v>1</v>
      </c>
      <c r="M95" s="21">
        <f t="shared" si="10"/>
        <v>1</v>
      </c>
      <c r="N95" s="21">
        <f t="shared" si="11"/>
        <v>-1</v>
      </c>
      <c r="O95" s="21"/>
      <c r="P95" s="21"/>
      <c r="Q95" s="21"/>
      <c r="R95" s="21">
        <f t="shared" si="5"/>
        <v>0</v>
      </c>
      <c r="S95" s="14" t="e">
        <f t="shared" si="7"/>
        <v>#DIV/0!</v>
      </c>
      <c r="T95" s="23">
        <v>50</v>
      </c>
      <c r="U95" s="16"/>
      <c r="V95" s="16"/>
      <c r="W95" s="17">
        <v>306</v>
      </c>
      <c r="X95" s="17"/>
      <c r="Y95" s="17"/>
      <c r="Z95" s="17">
        <v>0</v>
      </c>
      <c r="AA95" s="17">
        <f t="shared" si="8"/>
        <v>306</v>
      </c>
    </row>
    <row r="96" spans="1:27" ht="17.25" thickBot="1">
      <c r="A96" s="18">
        <f t="shared" si="12"/>
        <v>94</v>
      </c>
      <c r="B96" s="9">
        <v>1</v>
      </c>
      <c r="C96" s="9" t="s">
        <v>572</v>
      </c>
      <c r="D96" s="32" t="s">
        <v>267</v>
      </c>
      <c r="E96" s="32" t="s">
        <v>268</v>
      </c>
      <c r="F96" s="36">
        <v>6927310</v>
      </c>
      <c r="G96" s="34">
        <v>36</v>
      </c>
      <c r="H96" s="22">
        <v>28</v>
      </c>
      <c r="I96" s="22">
        <v>15</v>
      </c>
      <c r="J96" s="21">
        <f t="shared" si="9"/>
        <v>26.333333333333332</v>
      </c>
      <c r="K96" s="21">
        <v>0</v>
      </c>
      <c r="L96" s="21">
        <v>77</v>
      </c>
      <c r="M96" s="21">
        <f t="shared" si="10"/>
        <v>77</v>
      </c>
      <c r="N96" s="21">
        <f t="shared" si="11"/>
        <v>-11.166666666666671</v>
      </c>
      <c r="O96" s="21"/>
      <c r="P96" s="21"/>
      <c r="Q96" s="21"/>
      <c r="R96" s="21">
        <f t="shared" ref="R96:R159" si="13">IF(AB96&gt;0,AB96,AF96)</f>
        <v>0</v>
      </c>
      <c r="S96" s="14">
        <f t="shared" si="7"/>
        <v>-0.4642857142857143</v>
      </c>
      <c r="T96" s="23">
        <v>50</v>
      </c>
      <c r="U96" s="16"/>
      <c r="V96" s="16"/>
      <c r="W96" s="17">
        <v>156.4</v>
      </c>
      <c r="X96" s="17"/>
      <c r="Y96" s="17"/>
      <c r="Z96" s="17">
        <v>0</v>
      </c>
      <c r="AA96" s="17">
        <f t="shared" si="8"/>
        <v>156.4</v>
      </c>
    </row>
    <row r="97" spans="1:27" ht="17.25" thickBot="1">
      <c r="A97" s="24">
        <f t="shared" si="12"/>
        <v>95</v>
      </c>
      <c r="B97" s="9">
        <v>1</v>
      </c>
      <c r="C97" s="9" t="s">
        <v>573</v>
      </c>
      <c r="D97" s="38" t="s">
        <v>269</v>
      </c>
      <c r="E97" s="38" t="s">
        <v>270</v>
      </c>
      <c r="F97" s="39">
        <v>6927315</v>
      </c>
      <c r="G97" s="40">
        <v>14</v>
      </c>
      <c r="H97" s="28">
        <v>27</v>
      </c>
      <c r="I97" s="28">
        <v>21</v>
      </c>
      <c r="J97" s="27">
        <f t="shared" si="9"/>
        <v>20.666666666666668</v>
      </c>
      <c r="K97" s="27">
        <v>0</v>
      </c>
      <c r="L97" s="27">
        <v>38</v>
      </c>
      <c r="M97" s="27">
        <f t="shared" si="10"/>
        <v>38</v>
      </c>
      <c r="N97" s="27">
        <f t="shared" si="11"/>
        <v>13.666666666666671</v>
      </c>
      <c r="O97" s="43"/>
      <c r="P97" s="43"/>
      <c r="Q97" s="43"/>
      <c r="R97" s="27">
        <f t="shared" si="13"/>
        <v>0</v>
      </c>
      <c r="S97" s="14">
        <f t="shared" si="7"/>
        <v>-0.22222222222222221</v>
      </c>
      <c r="T97" s="23">
        <v>50</v>
      </c>
      <c r="U97" s="16" t="s">
        <v>100</v>
      </c>
      <c r="V97" s="16"/>
      <c r="W97" s="17">
        <v>312.8</v>
      </c>
      <c r="X97" s="17"/>
      <c r="Y97" s="17"/>
      <c r="Z97" s="17">
        <v>0</v>
      </c>
      <c r="AA97" s="17">
        <f t="shared" si="8"/>
        <v>312.8</v>
      </c>
    </row>
    <row r="98" spans="1:27" ht="16.5" customHeight="1" thickBot="1">
      <c r="A98" s="9">
        <f t="shared" si="12"/>
        <v>96</v>
      </c>
      <c r="B98" s="9">
        <v>1</v>
      </c>
      <c r="C98" s="9" t="s">
        <v>574</v>
      </c>
      <c r="D98" s="29" t="s">
        <v>271</v>
      </c>
      <c r="E98" s="29" t="s">
        <v>272</v>
      </c>
      <c r="F98" s="30" t="s">
        <v>273</v>
      </c>
      <c r="G98" s="31">
        <v>0</v>
      </c>
      <c r="H98" s="13">
        <v>0</v>
      </c>
      <c r="I98" s="13">
        <v>0</v>
      </c>
      <c r="J98" s="12">
        <f t="shared" si="9"/>
        <v>0</v>
      </c>
      <c r="K98" s="12">
        <v>0</v>
      </c>
      <c r="L98" s="12">
        <v>4</v>
      </c>
      <c r="M98" s="12">
        <f t="shared" si="10"/>
        <v>4</v>
      </c>
      <c r="N98" s="12">
        <f t="shared" si="11"/>
        <v>-4</v>
      </c>
      <c r="O98" s="12"/>
      <c r="P98" s="12"/>
      <c r="Q98" s="12"/>
      <c r="R98" s="12">
        <f t="shared" si="13"/>
        <v>0</v>
      </c>
      <c r="S98" s="14" t="e">
        <f t="shared" si="7"/>
        <v>#DIV/0!</v>
      </c>
      <c r="T98" s="23">
        <v>20</v>
      </c>
      <c r="U98" s="16"/>
      <c r="V98" s="16"/>
      <c r="W98" s="17">
        <v>2974.44</v>
      </c>
      <c r="X98" s="17"/>
      <c r="Y98" s="17"/>
      <c r="Z98" s="17">
        <v>0</v>
      </c>
      <c r="AA98" s="17">
        <f t="shared" si="8"/>
        <v>2974.44</v>
      </c>
    </row>
    <row r="99" spans="1:27" ht="17.25" thickBot="1">
      <c r="A99" s="18">
        <f t="shared" si="12"/>
        <v>97</v>
      </c>
      <c r="B99" s="9">
        <v>1</v>
      </c>
      <c r="C99" s="9" t="s">
        <v>575</v>
      </c>
      <c r="D99" s="32" t="s">
        <v>274</v>
      </c>
      <c r="E99" s="32" t="s">
        <v>275</v>
      </c>
      <c r="F99" s="36" t="s">
        <v>276</v>
      </c>
      <c r="G99" s="34">
        <v>0</v>
      </c>
      <c r="H99" s="22">
        <v>0</v>
      </c>
      <c r="I99" s="22">
        <v>0</v>
      </c>
      <c r="J99" s="21">
        <f t="shared" si="9"/>
        <v>0</v>
      </c>
      <c r="K99" s="21">
        <v>0</v>
      </c>
      <c r="L99" s="21">
        <v>0</v>
      </c>
      <c r="M99" s="21">
        <f t="shared" si="10"/>
        <v>0</v>
      </c>
      <c r="N99" s="21">
        <f t="shared" si="11"/>
        <v>0</v>
      </c>
      <c r="O99" s="21"/>
      <c r="P99" s="21"/>
      <c r="Q99" s="21"/>
      <c r="R99" s="21">
        <f t="shared" si="13"/>
        <v>0</v>
      </c>
      <c r="S99" s="14" t="e">
        <f t="shared" si="7"/>
        <v>#DIV/0!</v>
      </c>
      <c r="T99" s="23">
        <v>50</v>
      </c>
      <c r="U99" s="16"/>
      <c r="V99" s="16"/>
      <c r="W99" s="17">
        <v>141.94999999999999</v>
      </c>
      <c r="X99" s="17"/>
      <c r="Y99" s="17"/>
      <c r="Z99" s="17">
        <v>0</v>
      </c>
      <c r="AA99" s="17">
        <f t="shared" si="8"/>
        <v>141.94999999999999</v>
      </c>
    </row>
    <row r="100" spans="1:27" ht="17.25" thickBot="1">
      <c r="A100" s="18">
        <f t="shared" si="12"/>
        <v>98</v>
      </c>
      <c r="B100" s="9">
        <v>1</v>
      </c>
      <c r="C100" s="9" t="s">
        <v>576</v>
      </c>
      <c r="D100" s="32" t="s">
        <v>277</v>
      </c>
      <c r="E100" s="32" t="s">
        <v>278</v>
      </c>
      <c r="F100" s="36" t="s">
        <v>279</v>
      </c>
      <c r="G100" s="34">
        <v>0</v>
      </c>
      <c r="H100" s="22">
        <v>0</v>
      </c>
      <c r="I100" s="22">
        <v>0</v>
      </c>
      <c r="J100" s="21">
        <f t="shared" si="9"/>
        <v>0</v>
      </c>
      <c r="K100" s="21">
        <v>0</v>
      </c>
      <c r="L100" s="21">
        <v>0</v>
      </c>
      <c r="M100" s="21">
        <f t="shared" si="10"/>
        <v>0</v>
      </c>
      <c r="N100" s="21">
        <f t="shared" si="11"/>
        <v>0</v>
      </c>
      <c r="O100" s="21"/>
      <c r="P100" s="21"/>
      <c r="Q100" s="21"/>
      <c r="R100" s="21">
        <f t="shared" si="13"/>
        <v>0</v>
      </c>
      <c r="S100" s="14" t="e">
        <f t="shared" si="7"/>
        <v>#DIV/0!</v>
      </c>
      <c r="T100" s="23">
        <v>76</v>
      </c>
      <c r="U100" s="16"/>
      <c r="V100" s="16"/>
      <c r="W100" s="17">
        <v>422.24</v>
      </c>
      <c r="X100" s="17"/>
      <c r="Y100" s="17"/>
      <c r="Z100" s="17">
        <v>0</v>
      </c>
      <c r="AA100" s="17">
        <f t="shared" si="8"/>
        <v>422.24</v>
      </c>
    </row>
    <row r="101" spans="1:27" ht="17.25" thickBot="1">
      <c r="A101" s="18">
        <f t="shared" si="12"/>
        <v>99</v>
      </c>
      <c r="B101" s="9">
        <v>1</v>
      </c>
      <c r="C101" s="9" t="s">
        <v>577</v>
      </c>
      <c r="D101" s="19" t="s">
        <v>280</v>
      </c>
      <c r="E101" s="19" t="s">
        <v>281</v>
      </c>
      <c r="F101" s="20">
        <v>7004910</v>
      </c>
      <c r="G101" s="34">
        <v>11</v>
      </c>
      <c r="H101" s="22">
        <v>5</v>
      </c>
      <c r="I101" s="22">
        <v>12</v>
      </c>
      <c r="J101" s="21">
        <f t="shared" si="9"/>
        <v>9.3333333333333339</v>
      </c>
      <c r="K101" s="21">
        <v>0</v>
      </c>
      <c r="L101" s="21">
        <v>51</v>
      </c>
      <c r="M101" s="21">
        <f t="shared" si="10"/>
        <v>51</v>
      </c>
      <c r="N101" s="21">
        <f t="shared" si="11"/>
        <v>-27.666666666666664</v>
      </c>
      <c r="O101" s="21"/>
      <c r="P101" s="21"/>
      <c r="Q101" s="21"/>
      <c r="R101" s="21">
        <f t="shared" si="13"/>
        <v>0</v>
      </c>
      <c r="S101" s="14">
        <f t="shared" si="7"/>
        <v>1.4</v>
      </c>
      <c r="T101" s="23">
        <v>50</v>
      </c>
      <c r="U101" s="16"/>
      <c r="V101" s="16"/>
      <c r="W101" s="17">
        <v>144.84</v>
      </c>
      <c r="X101" s="17"/>
      <c r="Y101" s="17"/>
      <c r="Z101" s="17">
        <v>0</v>
      </c>
      <c r="AA101" s="17">
        <f t="shared" si="8"/>
        <v>144.84</v>
      </c>
    </row>
    <row r="102" spans="1:27" ht="17.25" thickBot="1">
      <c r="A102" s="18">
        <f t="shared" si="12"/>
        <v>100</v>
      </c>
      <c r="B102" s="9">
        <v>1</v>
      </c>
      <c r="C102" s="9" t="s">
        <v>578</v>
      </c>
      <c r="D102" s="19" t="s">
        <v>282</v>
      </c>
      <c r="E102" s="19" t="s">
        <v>283</v>
      </c>
      <c r="F102" s="20">
        <v>7004940</v>
      </c>
      <c r="G102" s="34">
        <v>0</v>
      </c>
      <c r="H102" s="22">
        <v>0</v>
      </c>
      <c r="I102" s="22">
        <v>0</v>
      </c>
      <c r="J102" s="21">
        <f t="shared" si="9"/>
        <v>0</v>
      </c>
      <c r="K102" s="21">
        <v>0</v>
      </c>
      <c r="L102" s="21">
        <v>108</v>
      </c>
      <c r="M102" s="21">
        <f t="shared" si="10"/>
        <v>108</v>
      </c>
      <c r="N102" s="21">
        <f t="shared" si="11"/>
        <v>-108</v>
      </c>
      <c r="O102" s="21"/>
      <c r="P102" s="21"/>
      <c r="Q102" s="21"/>
      <c r="R102" s="21">
        <f t="shared" si="13"/>
        <v>0</v>
      </c>
      <c r="S102" s="14" t="e">
        <f t="shared" si="7"/>
        <v>#DIV/0!</v>
      </c>
      <c r="T102" s="23">
        <v>124</v>
      </c>
      <c r="U102" s="16"/>
      <c r="V102" s="16"/>
      <c r="W102" s="17">
        <v>204</v>
      </c>
      <c r="X102" s="17"/>
      <c r="Y102" s="17"/>
      <c r="Z102" s="17">
        <v>0</v>
      </c>
      <c r="AA102" s="17">
        <f t="shared" si="8"/>
        <v>204</v>
      </c>
    </row>
    <row r="103" spans="1:27" ht="17.25" thickBot="1">
      <c r="A103" s="18">
        <f t="shared" si="12"/>
        <v>101</v>
      </c>
      <c r="B103" s="9">
        <v>1</v>
      </c>
      <c r="C103" s="9" t="s">
        <v>579</v>
      </c>
      <c r="D103" s="19" t="s">
        <v>284</v>
      </c>
      <c r="E103" s="19" t="s">
        <v>285</v>
      </c>
      <c r="F103" s="20" t="s">
        <v>286</v>
      </c>
      <c r="G103" s="34">
        <v>1</v>
      </c>
      <c r="H103" s="22">
        <v>0</v>
      </c>
      <c r="I103" s="22">
        <v>0</v>
      </c>
      <c r="J103" s="21">
        <f t="shared" si="9"/>
        <v>0.33333333333333331</v>
      </c>
      <c r="K103" s="21">
        <v>0</v>
      </c>
      <c r="L103" s="21">
        <v>15</v>
      </c>
      <c r="M103" s="21">
        <f t="shared" si="10"/>
        <v>15</v>
      </c>
      <c r="N103" s="21">
        <f t="shared" si="11"/>
        <v>-14.166666666666666</v>
      </c>
      <c r="O103" s="21"/>
      <c r="P103" s="21"/>
      <c r="Q103" s="21"/>
      <c r="R103" s="21">
        <f t="shared" si="13"/>
        <v>0</v>
      </c>
      <c r="S103" s="14" t="e">
        <f t="shared" si="7"/>
        <v>#DIV/0!</v>
      </c>
      <c r="T103" s="23">
        <v>32</v>
      </c>
      <c r="U103" s="16"/>
      <c r="V103" s="16"/>
      <c r="W103" s="17">
        <v>5059.12</v>
      </c>
      <c r="X103" s="17"/>
      <c r="Y103" s="17"/>
      <c r="Z103" s="17">
        <v>0</v>
      </c>
      <c r="AA103" s="17">
        <f t="shared" si="8"/>
        <v>5059.12</v>
      </c>
    </row>
    <row r="104" spans="1:27" ht="17.25" thickBot="1">
      <c r="A104" s="18">
        <f t="shared" si="12"/>
        <v>102</v>
      </c>
      <c r="B104" s="9">
        <v>1</v>
      </c>
      <c r="C104" s="9" t="s">
        <v>580</v>
      </c>
      <c r="D104" s="19" t="s">
        <v>287</v>
      </c>
      <c r="E104" s="19" t="s">
        <v>288</v>
      </c>
      <c r="F104" s="20" t="s">
        <v>289</v>
      </c>
      <c r="G104" s="34">
        <v>10</v>
      </c>
      <c r="H104" s="22">
        <v>0</v>
      </c>
      <c r="I104" s="22">
        <v>0</v>
      </c>
      <c r="J104" s="21">
        <f t="shared" si="9"/>
        <v>3.3333333333333335</v>
      </c>
      <c r="K104" s="21">
        <v>0</v>
      </c>
      <c r="L104" s="21">
        <v>134</v>
      </c>
      <c r="M104" s="21">
        <f t="shared" si="10"/>
        <v>134</v>
      </c>
      <c r="N104" s="21">
        <f t="shared" si="11"/>
        <v>-125.66666666666667</v>
      </c>
      <c r="O104" s="21"/>
      <c r="P104" s="21"/>
      <c r="Q104" s="21"/>
      <c r="R104" s="21">
        <f t="shared" si="13"/>
        <v>0</v>
      </c>
      <c r="S104" s="14" t="e">
        <f t="shared" si="7"/>
        <v>#DIV/0!</v>
      </c>
      <c r="T104" s="23">
        <v>1</v>
      </c>
      <c r="U104" s="16"/>
      <c r="V104" s="16"/>
      <c r="W104" s="17">
        <v>0</v>
      </c>
      <c r="X104" s="17"/>
      <c r="Y104" s="17"/>
      <c r="Z104" s="17">
        <v>0</v>
      </c>
      <c r="AA104" s="17">
        <f t="shared" si="8"/>
        <v>0</v>
      </c>
    </row>
    <row r="105" spans="1:27" ht="17.25" thickBot="1">
      <c r="A105" s="24">
        <f t="shared" si="12"/>
        <v>103</v>
      </c>
      <c r="B105" s="9">
        <v>1</v>
      </c>
      <c r="C105" s="9" t="s">
        <v>581</v>
      </c>
      <c r="D105" s="25" t="s">
        <v>290</v>
      </c>
      <c r="E105" s="25" t="s">
        <v>291</v>
      </c>
      <c r="F105" s="26" t="s">
        <v>292</v>
      </c>
      <c r="G105" s="40">
        <v>0</v>
      </c>
      <c r="H105" s="28">
        <v>0</v>
      </c>
      <c r="I105" s="28">
        <v>0</v>
      </c>
      <c r="J105" s="27">
        <f t="shared" si="9"/>
        <v>0</v>
      </c>
      <c r="K105" s="27">
        <v>0</v>
      </c>
      <c r="L105" s="27">
        <v>0</v>
      </c>
      <c r="M105" s="27">
        <f t="shared" si="10"/>
        <v>0</v>
      </c>
      <c r="N105" s="27">
        <f t="shared" si="11"/>
        <v>0</v>
      </c>
      <c r="O105" s="27"/>
      <c r="P105" s="27"/>
      <c r="Q105" s="27"/>
      <c r="R105" s="27">
        <f t="shared" si="13"/>
        <v>0</v>
      </c>
      <c r="S105" s="14" t="e">
        <f t="shared" si="7"/>
        <v>#DIV/0!</v>
      </c>
      <c r="T105" s="23">
        <v>1</v>
      </c>
      <c r="U105" s="16"/>
      <c r="V105" s="16"/>
      <c r="W105" s="17">
        <v>0</v>
      </c>
      <c r="X105" s="17"/>
      <c r="Y105" s="17"/>
      <c r="Z105" s="17">
        <v>0</v>
      </c>
      <c r="AA105" s="17">
        <f t="shared" si="8"/>
        <v>0</v>
      </c>
    </row>
    <row r="106" spans="1:27" ht="16.5" customHeight="1" thickBot="1">
      <c r="A106" s="9">
        <f t="shared" si="12"/>
        <v>104</v>
      </c>
      <c r="B106" s="9">
        <v>1</v>
      </c>
      <c r="C106" s="9" t="s">
        <v>582</v>
      </c>
      <c r="D106" s="10" t="s">
        <v>293</v>
      </c>
      <c r="E106" s="10" t="s">
        <v>294</v>
      </c>
      <c r="F106" s="11" t="s">
        <v>295</v>
      </c>
      <c r="G106" s="31">
        <v>2</v>
      </c>
      <c r="H106" s="13">
        <v>8</v>
      </c>
      <c r="I106" s="13">
        <v>5</v>
      </c>
      <c r="J106" s="12">
        <f t="shared" si="9"/>
        <v>5</v>
      </c>
      <c r="K106" s="12">
        <v>0</v>
      </c>
      <c r="L106" s="12">
        <v>64</v>
      </c>
      <c r="M106" s="12">
        <f t="shared" si="10"/>
        <v>64</v>
      </c>
      <c r="N106" s="12">
        <f t="shared" si="11"/>
        <v>-51.5</v>
      </c>
      <c r="O106" s="12"/>
      <c r="P106" s="12"/>
      <c r="Q106" s="12"/>
      <c r="R106" s="12">
        <f t="shared" si="13"/>
        <v>0</v>
      </c>
      <c r="S106" s="14">
        <f t="shared" si="7"/>
        <v>-0.375</v>
      </c>
      <c r="T106" s="23">
        <v>50</v>
      </c>
      <c r="U106" s="16"/>
      <c r="V106" s="16"/>
      <c r="W106" s="17">
        <v>198.3</v>
      </c>
      <c r="X106" s="17"/>
      <c r="Y106" s="17"/>
      <c r="Z106" s="17">
        <v>0</v>
      </c>
      <c r="AA106" s="17">
        <f t="shared" si="8"/>
        <v>198.3</v>
      </c>
    </row>
    <row r="107" spans="1:27" ht="17.25" thickBot="1">
      <c r="A107" s="18">
        <f t="shared" si="12"/>
        <v>105</v>
      </c>
      <c r="B107" s="9">
        <v>1</v>
      </c>
      <c r="C107" s="9" t="s">
        <v>583</v>
      </c>
      <c r="D107" s="19" t="s">
        <v>296</v>
      </c>
      <c r="E107" s="19" t="s">
        <v>297</v>
      </c>
      <c r="F107" s="20" t="s">
        <v>298</v>
      </c>
      <c r="G107" s="34">
        <v>1</v>
      </c>
      <c r="H107" s="22">
        <v>12</v>
      </c>
      <c r="I107" s="22">
        <v>4</v>
      </c>
      <c r="J107" s="21">
        <f t="shared" si="9"/>
        <v>5.666666666666667</v>
      </c>
      <c r="K107" s="21">
        <v>0</v>
      </c>
      <c r="L107" s="21">
        <v>48</v>
      </c>
      <c r="M107" s="21">
        <f t="shared" si="10"/>
        <v>48</v>
      </c>
      <c r="N107" s="21">
        <f t="shared" si="11"/>
        <v>-33.833333333333329</v>
      </c>
      <c r="O107" s="21"/>
      <c r="P107" s="21"/>
      <c r="Q107" s="21"/>
      <c r="R107" s="21">
        <f t="shared" si="13"/>
        <v>0</v>
      </c>
      <c r="S107" s="14">
        <f t="shared" si="7"/>
        <v>-0.66666666666666663</v>
      </c>
      <c r="T107" s="23">
        <v>50</v>
      </c>
      <c r="U107" s="16"/>
      <c r="V107" s="16"/>
      <c r="W107" s="17">
        <v>206.06</v>
      </c>
      <c r="X107" s="17"/>
      <c r="Y107" s="17"/>
      <c r="Z107" s="17">
        <v>0</v>
      </c>
      <c r="AA107" s="17">
        <f t="shared" si="8"/>
        <v>206.06</v>
      </c>
    </row>
    <row r="108" spans="1:27" ht="17.25" thickBot="1">
      <c r="A108" s="18">
        <f t="shared" si="12"/>
        <v>106</v>
      </c>
      <c r="B108" s="9">
        <v>1</v>
      </c>
      <c r="C108" s="9" t="s">
        <v>584</v>
      </c>
      <c r="D108" s="32" t="s">
        <v>299</v>
      </c>
      <c r="E108" s="32" t="s">
        <v>300</v>
      </c>
      <c r="F108" s="36" t="s">
        <v>301</v>
      </c>
      <c r="G108" s="34">
        <v>68</v>
      </c>
      <c r="H108" s="22">
        <v>26</v>
      </c>
      <c r="I108" s="22">
        <v>57</v>
      </c>
      <c r="J108" s="21">
        <f t="shared" si="9"/>
        <v>50.333333333333336</v>
      </c>
      <c r="K108" s="21">
        <v>0</v>
      </c>
      <c r="L108" s="21">
        <v>53</v>
      </c>
      <c r="M108" s="21">
        <f t="shared" si="10"/>
        <v>53</v>
      </c>
      <c r="N108" s="21">
        <f t="shared" si="11"/>
        <v>72.833333333333343</v>
      </c>
      <c r="O108" s="21"/>
      <c r="P108" s="21"/>
      <c r="Q108" s="21"/>
      <c r="R108" s="21">
        <f t="shared" si="13"/>
        <v>0</v>
      </c>
      <c r="S108" s="14">
        <f t="shared" si="7"/>
        <v>1.1923076923076923</v>
      </c>
      <c r="T108" s="23">
        <v>40</v>
      </c>
      <c r="U108" s="16"/>
      <c r="V108" s="16"/>
      <c r="W108" s="17">
        <v>654.5</v>
      </c>
      <c r="X108" s="17"/>
      <c r="Y108" s="17"/>
      <c r="Z108" s="17">
        <v>0</v>
      </c>
      <c r="AA108" s="17">
        <f t="shared" si="8"/>
        <v>654.5</v>
      </c>
    </row>
    <row r="109" spans="1:27" ht="17.25" thickBot="1">
      <c r="A109" s="18">
        <f t="shared" si="12"/>
        <v>107</v>
      </c>
      <c r="B109" s="9">
        <v>1</v>
      </c>
      <c r="C109" s="9" t="s">
        <v>585</v>
      </c>
      <c r="D109" s="19" t="s">
        <v>302</v>
      </c>
      <c r="E109" s="19" t="s">
        <v>303</v>
      </c>
      <c r="F109" s="20" t="s">
        <v>304</v>
      </c>
      <c r="G109" s="34">
        <v>93</v>
      </c>
      <c r="H109" s="22">
        <v>68</v>
      </c>
      <c r="I109" s="22">
        <v>129</v>
      </c>
      <c r="J109" s="21">
        <f t="shared" si="9"/>
        <v>96.666666666666671</v>
      </c>
      <c r="K109" s="21">
        <v>0</v>
      </c>
      <c r="L109" s="21">
        <v>70</v>
      </c>
      <c r="M109" s="21">
        <f t="shared" si="10"/>
        <v>70</v>
      </c>
      <c r="N109" s="21">
        <f t="shared" si="11"/>
        <v>171.66666666666669</v>
      </c>
      <c r="O109" s="21"/>
      <c r="P109" s="21"/>
      <c r="Q109" s="21"/>
      <c r="R109" s="21">
        <f t="shared" si="13"/>
        <v>0</v>
      </c>
      <c r="S109" s="14">
        <f t="shared" si="7"/>
        <v>0.8970588235294118</v>
      </c>
      <c r="T109" s="23">
        <v>50</v>
      </c>
      <c r="U109" s="16"/>
      <c r="V109" s="16"/>
      <c r="W109" s="17">
        <v>522.75</v>
      </c>
      <c r="X109" s="17"/>
      <c r="Y109" s="17"/>
      <c r="Z109" s="17">
        <v>0</v>
      </c>
      <c r="AA109" s="17">
        <f t="shared" si="8"/>
        <v>522.75</v>
      </c>
    </row>
    <row r="110" spans="1:27" ht="17.25" thickBot="1">
      <c r="A110" s="24">
        <f t="shared" si="12"/>
        <v>108</v>
      </c>
      <c r="B110" s="9">
        <v>1</v>
      </c>
      <c r="C110" s="9" t="s">
        <v>586</v>
      </c>
      <c r="D110" s="25" t="s">
        <v>305</v>
      </c>
      <c r="E110" s="25" t="s">
        <v>306</v>
      </c>
      <c r="F110" s="26" t="s">
        <v>307</v>
      </c>
      <c r="G110" s="40">
        <v>3</v>
      </c>
      <c r="H110" s="28">
        <v>5</v>
      </c>
      <c r="I110" s="28">
        <v>0</v>
      </c>
      <c r="J110" s="27">
        <f t="shared" si="9"/>
        <v>2.6666666666666665</v>
      </c>
      <c r="K110" s="27">
        <v>0</v>
      </c>
      <c r="L110" s="27">
        <v>34</v>
      </c>
      <c r="M110" s="27">
        <f t="shared" si="10"/>
        <v>34</v>
      </c>
      <c r="N110" s="27">
        <f t="shared" si="11"/>
        <v>-27.333333333333336</v>
      </c>
      <c r="O110" s="27"/>
      <c r="P110" s="27"/>
      <c r="Q110" s="27"/>
      <c r="R110" s="27">
        <f t="shared" si="13"/>
        <v>0</v>
      </c>
      <c r="S110" s="14">
        <f t="shared" si="7"/>
        <v>-1</v>
      </c>
      <c r="T110" s="23">
        <v>50</v>
      </c>
      <c r="U110" s="16"/>
      <c r="V110" s="16"/>
      <c r="W110" s="17">
        <v>680</v>
      </c>
      <c r="X110" s="17"/>
      <c r="Y110" s="17"/>
      <c r="Z110" s="17">
        <v>0</v>
      </c>
      <c r="AA110" s="17">
        <f t="shared" si="8"/>
        <v>680</v>
      </c>
    </row>
    <row r="111" spans="1:27" ht="16.5" customHeight="1" thickBot="1">
      <c r="A111" s="9">
        <f t="shared" si="12"/>
        <v>109</v>
      </c>
      <c r="B111" s="9">
        <v>1</v>
      </c>
      <c r="C111" s="9" t="s">
        <v>587</v>
      </c>
      <c r="D111" s="29" t="s">
        <v>308</v>
      </c>
      <c r="E111" s="29" t="s">
        <v>309</v>
      </c>
      <c r="F111" s="30">
        <v>4390410</v>
      </c>
      <c r="G111" s="31">
        <v>1240</v>
      </c>
      <c r="H111" s="13">
        <v>962</v>
      </c>
      <c r="I111" s="13">
        <v>1193</v>
      </c>
      <c r="J111" s="12">
        <f t="shared" si="9"/>
        <v>1131.6666666666667</v>
      </c>
      <c r="K111" s="12">
        <v>0</v>
      </c>
      <c r="L111" s="12">
        <v>1303</v>
      </c>
      <c r="M111" s="12">
        <f t="shared" si="10"/>
        <v>1303</v>
      </c>
      <c r="N111" s="12">
        <f t="shared" si="11"/>
        <v>1526.166666666667</v>
      </c>
      <c r="O111" s="12"/>
      <c r="P111" s="12"/>
      <c r="Q111" s="12"/>
      <c r="R111" s="12">
        <f t="shared" si="13"/>
        <v>0</v>
      </c>
      <c r="S111" s="14">
        <f t="shared" si="7"/>
        <v>0.24012474012474014</v>
      </c>
      <c r="T111" s="23">
        <v>100</v>
      </c>
      <c r="U111" s="16"/>
      <c r="V111" s="16"/>
      <c r="W111" s="17">
        <v>97.75</v>
      </c>
      <c r="X111" s="17"/>
      <c r="Y111" s="17"/>
      <c r="Z111" s="17">
        <v>0</v>
      </c>
      <c r="AA111" s="17">
        <f t="shared" si="8"/>
        <v>97.75</v>
      </c>
    </row>
    <row r="112" spans="1:27" ht="17.25" thickBot="1">
      <c r="A112" s="18">
        <f t="shared" si="12"/>
        <v>110</v>
      </c>
      <c r="B112" s="9">
        <v>1</v>
      </c>
      <c r="C112" s="9" t="s">
        <v>588</v>
      </c>
      <c r="D112" s="32" t="s">
        <v>310</v>
      </c>
      <c r="E112" s="32" t="s">
        <v>311</v>
      </c>
      <c r="F112" s="36" t="s">
        <v>312</v>
      </c>
      <c r="G112" s="34">
        <v>-1</v>
      </c>
      <c r="H112" s="22">
        <v>0</v>
      </c>
      <c r="I112" s="22">
        <v>0</v>
      </c>
      <c r="J112" s="21">
        <f t="shared" si="9"/>
        <v>-0.33333333333333331</v>
      </c>
      <c r="K112" s="21">
        <v>0</v>
      </c>
      <c r="L112" s="21">
        <v>7</v>
      </c>
      <c r="M112" s="21">
        <f t="shared" si="10"/>
        <v>7</v>
      </c>
      <c r="N112" s="21">
        <f t="shared" si="11"/>
        <v>-7.833333333333333</v>
      </c>
      <c r="O112" s="21"/>
      <c r="P112" s="21"/>
      <c r="Q112" s="21"/>
      <c r="R112" s="21">
        <f t="shared" si="13"/>
        <v>0</v>
      </c>
      <c r="S112" s="14" t="e">
        <f t="shared" si="7"/>
        <v>#DIV/0!</v>
      </c>
      <c r="T112" s="23">
        <v>27</v>
      </c>
      <c r="U112" s="16"/>
      <c r="V112" s="16"/>
      <c r="W112" s="17">
        <v>376.34</v>
      </c>
      <c r="X112" s="17"/>
      <c r="Y112" s="17"/>
      <c r="Z112" s="17">
        <v>0</v>
      </c>
      <c r="AA112" s="17">
        <f t="shared" si="8"/>
        <v>376.34</v>
      </c>
    </row>
    <row r="113" spans="1:27" ht="17.25" thickBot="1">
      <c r="A113" s="24">
        <f t="shared" si="12"/>
        <v>111</v>
      </c>
      <c r="B113" s="9">
        <v>1</v>
      </c>
      <c r="C113" s="9" t="s">
        <v>589</v>
      </c>
      <c r="D113" s="25" t="s">
        <v>313</v>
      </c>
      <c r="E113" s="25" t="s">
        <v>314</v>
      </c>
      <c r="F113" s="26" t="s">
        <v>315</v>
      </c>
      <c r="G113" s="40">
        <v>356</v>
      </c>
      <c r="H113" s="28">
        <v>296</v>
      </c>
      <c r="I113" s="28">
        <v>339</v>
      </c>
      <c r="J113" s="27">
        <f t="shared" si="9"/>
        <v>330.33333333333331</v>
      </c>
      <c r="K113" s="27">
        <v>0</v>
      </c>
      <c r="L113" s="27">
        <v>337</v>
      </c>
      <c r="M113" s="27">
        <f t="shared" si="10"/>
        <v>337</v>
      </c>
      <c r="N113" s="27">
        <f t="shared" si="11"/>
        <v>488.83333333333326</v>
      </c>
      <c r="O113" s="27"/>
      <c r="P113" s="27"/>
      <c r="Q113" s="27"/>
      <c r="R113" s="27">
        <f t="shared" si="13"/>
        <v>0</v>
      </c>
      <c r="S113" s="14">
        <f t="shared" si="7"/>
        <v>0.14527027027027026</v>
      </c>
      <c r="T113" s="23">
        <v>100</v>
      </c>
      <c r="U113" s="16"/>
      <c r="V113" s="16"/>
      <c r="W113" s="17">
        <v>306</v>
      </c>
      <c r="X113" s="17"/>
      <c r="Y113" s="17"/>
      <c r="Z113" s="17">
        <v>0</v>
      </c>
      <c r="AA113" s="17">
        <f t="shared" si="8"/>
        <v>306</v>
      </c>
    </row>
    <row r="114" spans="1:27" ht="17.25" thickBot="1">
      <c r="A114" s="44">
        <f t="shared" si="12"/>
        <v>112</v>
      </c>
      <c r="B114" s="9">
        <v>1</v>
      </c>
      <c r="C114" s="9" t="s">
        <v>590</v>
      </c>
      <c r="D114" s="45" t="s">
        <v>316</v>
      </c>
      <c r="E114" s="45" t="s">
        <v>317</v>
      </c>
      <c r="F114" s="46" t="s">
        <v>318</v>
      </c>
      <c r="G114" s="47">
        <v>23</v>
      </c>
      <c r="H114" s="48">
        <v>41</v>
      </c>
      <c r="I114" s="48">
        <v>62</v>
      </c>
      <c r="J114" s="49">
        <f t="shared" si="9"/>
        <v>42</v>
      </c>
      <c r="K114" s="49">
        <v>0</v>
      </c>
      <c r="L114" s="49">
        <v>36</v>
      </c>
      <c r="M114" s="49">
        <f t="shared" si="10"/>
        <v>36</v>
      </c>
      <c r="N114" s="49">
        <f t="shared" si="11"/>
        <v>69</v>
      </c>
      <c r="O114" s="49"/>
      <c r="P114" s="49"/>
      <c r="Q114" s="49"/>
      <c r="R114" s="49">
        <f t="shared" si="13"/>
        <v>0</v>
      </c>
      <c r="S114" s="14">
        <f t="shared" si="7"/>
        <v>0.51219512195121952</v>
      </c>
      <c r="T114" s="23">
        <v>100</v>
      </c>
      <c r="U114" s="16"/>
      <c r="V114" s="16"/>
      <c r="W114" s="17">
        <v>110.5</v>
      </c>
      <c r="X114" s="17"/>
      <c r="Y114" s="17"/>
      <c r="Z114" s="17">
        <v>0</v>
      </c>
      <c r="AA114" s="17">
        <f t="shared" si="8"/>
        <v>110.5</v>
      </c>
    </row>
    <row r="115" spans="1:27" ht="16.5" customHeight="1" thickBot="1">
      <c r="A115" s="9">
        <f t="shared" si="12"/>
        <v>113</v>
      </c>
      <c r="B115" s="9">
        <v>1</v>
      </c>
      <c r="C115" s="9" t="s">
        <v>591</v>
      </c>
      <c r="D115" s="29" t="s">
        <v>319</v>
      </c>
      <c r="E115" s="29" t="s">
        <v>320</v>
      </c>
      <c r="F115" s="30">
        <v>2692720</v>
      </c>
      <c r="G115" s="31">
        <v>76</v>
      </c>
      <c r="H115" s="13">
        <v>94</v>
      </c>
      <c r="I115" s="13">
        <v>76</v>
      </c>
      <c r="J115" s="12">
        <f t="shared" si="9"/>
        <v>82</v>
      </c>
      <c r="K115" s="12">
        <v>0</v>
      </c>
      <c r="L115" s="12">
        <v>83</v>
      </c>
      <c r="M115" s="12">
        <f t="shared" si="10"/>
        <v>83</v>
      </c>
      <c r="N115" s="12">
        <f t="shared" si="11"/>
        <v>122</v>
      </c>
      <c r="O115" s="12"/>
      <c r="P115" s="12"/>
      <c r="Q115" s="12"/>
      <c r="R115" s="12">
        <f t="shared" si="13"/>
        <v>0</v>
      </c>
      <c r="S115" s="14">
        <f t="shared" si="7"/>
        <v>-0.19148936170212766</v>
      </c>
      <c r="T115" s="23">
        <v>50</v>
      </c>
      <c r="U115" s="16" t="s">
        <v>100</v>
      </c>
      <c r="V115" s="16"/>
      <c r="W115" s="17">
        <v>510</v>
      </c>
      <c r="X115" s="17"/>
      <c r="Y115" s="17"/>
      <c r="Z115" s="17">
        <v>0</v>
      </c>
      <c r="AA115" s="17">
        <f t="shared" si="8"/>
        <v>510</v>
      </c>
    </row>
    <row r="116" spans="1:27" ht="17.25" thickBot="1">
      <c r="A116" s="18">
        <f t="shared" si="12"/>
        <v>114</v>
      </c>
      <c r="B116" s="9">
        <v>1</v>
      </c>
      <c r="C116" s="9" t="s">
        <v>592</v>
      </c>
      <c r="D116" s="19" t="s">
        <v>321</v>
      </c>
      <c r="E116" s="19" t="s">
        <v>322</v>
      </c>
      <c r="F116" s="20">
        <v>2692310</v>
      </c>
      <c r="G116" s="34">
        <v>76</v>
      </c>
      <c r="H116" s="22">
        <v>26</v>
      </c>
      <c r="I116" s="22">
        <v>81</v>
      </c>
      <c r="J116" s="21">
        <f t="shared" si="9"/>
        <v>61</v>
      </c>
      <c r="K116" s="21">
        <v>0</v>
      </c>
      <c r="L116" s="21">
        <v>70</v>
      </c>
      <c r="M116" s="21">
        <f t="shared" si="10"/>
        <v>70</v>
      </c>
      <c r="N116" s="21">
        <f t="shared" si="11"/>
        <v>82.5</v>
      </c>
      <c r="O116" s="21"/>
      <c r="P116" s="21"/>
      <c r="Q116" s="21"/>
      <c r="R116" s="21">
        <f t="shared" si="13"/>
        <v>0</v>
      </c>
      <c r="S116" s="14">
        <f t="shared" si="7"/>
        <v>2.1153846153846154</v>
      </c>
      <c r="T116" s="23">
        <v>100</v>
      </c>
      <c r="U116" s="16"/>
      <c r="V116" s="16"/>
      <c r="W116" s="17">
        <v>146.57</v>
      </c>
      <c r="X116" s="17"/>
      <c r="Y116" s="17"/>
      <c r="Z116" s="17">
        <v>0</v>
      </c>
      <c r="AA116" s="17">
        <f t="shared" si="8"/>
        <v>146.57</v>
      </c>
    </row>
    <row r="117" spans="1:27" ht="17.25" thickBot="1">
      <c r="A117" s="24">
        <f t="shared" si="12"/>
        <v>115</v>
      </c>
      <c r="B117" s="9">
        <v>1</v>
      </c>
      <c r="C117" s="9" t="s">
        <v>593</v>
      </c>
      <c r="D117" s="38" t="s">
        <v>323</v>
      </c>
      <c r="E117" s="38" t="s">
        <v>324</v>
      </c>
      <c r="F117" s="39">
        <v>2692315</v>
      </c>
      <c r="G117" s="40">
        <v>90</v>
      </c>
      <c r="H117" s="28">
        <v>34</v>
      </c>
      <c r="I117" s="28">
        <v>55</v>
      </c>
      <c r="J117" s="27">
        <f t="shared" si="9"/>
        <v>59.666666666666664</v>
      </c>
      <c r="K117" s="27">
        <v>0</v>
      </c>
      <c r="L117" s="27">
        <v>88</v>
      </c>
      <c r="M117" s="27">
        <f t="shared" si="10"/>
        <v>88</v>
      </c>
      <c r="N117" s="27">
        <f t="shared" si="11"/>
        <v>61.166666666666657</v>
      </c>
      <c r="O117" s="27"/>
      <c r="P117" s="27"/>
      <c r="Q117" s="27"/>
      <c r="R117" s="27">
        <f t="shared" si="13"/>
        <v>0</v>
      </c>
      <c r="S117" s="14">
        <f t="shared" si="7"/>
        <v>0.61764705882352944</v>
      </c>
      <c r="T117" s="23">
        <v>100</v>
      </c>
      <c r="U117" s="16"/>
      <c r="V117" s="16"/>
      <c r="W117" s="17">
        <v>214.2</v>
      </c>
      <c r="X117" s="17"/>
      <c r="Y117" s="17"/>
      <c r="Z117" s="17">
        <v>0</v>
      </c>
      <c r="AA117" s="17">
        <f t="shared" si="8"/>
        <v>214.2</v>
      </c>
    </row>
    <row r="118" spans="1:27" ht="16.5" customHeight="1" thickBot="1">
      <c r="A118" s="9">
        <f t="shared" si="12"/>
        <v>116</v>
      </c>
      <c r="B118" s="9">
        <v>1</v>
      </c>
      <c r="C118" s="9" t="s">
        <v>594</v>
      </c>
      <c r="D118" s="10" t="s">
        <v>325</v>
      </c>
      <c r="E118" s="10" t="s">
        <v>326</v>
      </c>
      <c r="F118" s="11">
        <v>184850</v>
      </c>
      <c r="G118" s="31">
        <v>216</v>
      </c>
      <c r="H118" s="13">
        <v>338</v>
      </c>
      <c r="I118" s="13">
        <v>265</v>
      </c>
      <c r="J118" s="12">
        <f t="shared" si="9"/>
        <v>273</v>
      </c>
      <c r="K118" s="12">
        <v>0</v>
      </c>
      <c r="L118" s="12">
        <v>178</v>
      </c>
      <c r="M118" s="12">
        <f t="shared" si="10"/>
        <v>178</v>
      </c>
      <c r="N118" s="12">
        <f t="shared" si="11"/>
        <v>504.5</v>
      </c>
      <c r="O118" s="12"/>
      <c r="P118" s="12"/>
      <c r="Q118" s="12"/>
      <c r="R118" s="12">
        <f t="shared" si="13"/>
        <v>0</v>
      </c>
      <c r="S118" s="14">
        <f t="shared" si="7"/>
        <v>-0.21597633136094674</v>
      </c>
      <c r="T118" s="23">
        <v>72</v>
      </c>
      <c r="U118" s="16"/>
      <c r="V118" s="16"/>
      <c r="W118" s="17">
        <v>244.38</v>
      </c>
      <c r="X118" s="17"/>
      <c r="Y118" s="17"/>
      <c r="Z118" s="17">
        <v>0</v>
      </c>
      <c r="AA118" s="17">
        <f t="shared" si="8"/>
        <v>244.38</v>
      </c>
    </row>
    <row r="119" spans="1:27" ht="17.25" thickBot="1">
      <c r="A119" s="18">
        <f t="shared" si="12"/>
        <v>117</v>
      </c>
      <c r="B119" s="9">
        <v>1</v>
      </c>
      <c r="C119" s="9" t="s">
        <v>595</v>
      </c>
      <c r="D119" s="19" t="s">
        <v>327</v>
      </c>
      <c r="E119" s="32" t="s">
        <v>328</v>
      </c>
      <c r="F119" s="36">
        <v>185050</v>
      </c>
      <c r="G119" s="34">
        <v>0</v>
      </c>
      <c r="H119" s="22">
        <v>1</v>
      </c>
      <c r="I119" s="22">
        <v>4</v>
      </c>
      <c r="J119" s="21">
        <f t="shared" si="9"/>
        <v>1.6666666666666667</v>
      </c>
      <c r="K119" s="21">
        <v>0</v>
      </c>
      <c r="L119" s="21">
        <v>81</v>
      </c>
      <c r="M119" s="21">
        <f t="shared" si="10"/>
        <v>81</v>
      </c>
      <c r="N119" s="21">
        <f t="shared" si="11"/>
        <v>-76.833333333333329</v>
      </c>
      <c r="O119" s="21"/>
      <c r="P119" s="21"/>
      <c r="Q119" s="21"/>
      <c r="R119" s="21">
        <f t="shared" si="13"/>
        <v>0</v>
      </c>
      <c r="S119" s="14">
        <f t="shared" si="7"/>
        <v>3</v>
      </c>
      <c r="T119" s="23">
        <v>40</v>
      </c>
      <c r="U119" s="16"/>
      <c r="V119" s="16"/>
      <c r="W119" s="17">
        <v>142.80000000000001</v>
      </c>
      <c r="X119" s="17"/>
      <c r="Y119" s="17"/>
      <c r="Z119" s="17">
        <v>0</v>
      </c>
      <c r="AA119" s="17">
        <f t="shared" si="8"/>
        <v>142.80000000000001</v>
      </c>
    </row>
    <row r="120" spans="1:27" ht="17.25" thickBot="1">
      <c r="A120" s="18">
        <f t="shared" si="12"/>
        <v>118</v>
      </c>
      <c r="B120" s="9">
        <v>1</v>
      </c>
      <c r="C120" s="9" t="s">
        <v>596</v>
      </c>
      <c r="D120" s="19" t="s">
        <v>329</v>
      </c>
      <c r="E120" s="19" t="s">
        <v>330</v>
      </c>
      <c r="F120" s="20">
        <v>185012</v>
      </c>
      <c r="G120" s="34">
        <v>0</v>
      </c>
      <c r="H120" s="22">
        <v>0</v>
      </c>
      <c r="I120" s="22">
        <v>0</v>
      </c>
      <c r="J120" s="21">
        <f t="shared" si="9"/>
        <v>0</v>
      </c>
      <c r="K120" s="21">
        <v>0</v>
      </c>
      <c r="L120" s="21">
        <v>13</v>
      </c>
      <c r="M120" s="21">
        <f t="shared" si="10"/>
        <v>13</v>
      </c>
      <c r="N120" s="21">
        <f t="shared" si="11"/>
        <v>-13</v>
      </c>
      <c r="O120" s="21"/>
      <c r="P120" s="21"/>
      <c r="Q120" s="21"/>
      <c r="R120" s="21">
        <f t="shared" si="13"/>
        <v>0</v>
      </c>
      <c r="S120" s="14" t="e">
        <f t="shared" si="7"/>
        <v>#DIV/0!</v>
      </c>
      <c r="T120" s="23">
        <v>50</v>
      </c>
      <c r="U120" s="16"/>
      <c r="V120" s="16"/>
      <c r="W120" s="17">
        <v>142.80000000000001</v>
      </c>
      <c r="X120" s="17"/>
      <c r="Y120" s="17"/>
      <c r="Z120" s="17">
        <v>0</v>
      </c>
      <c r="AA120" s="17">
        <f t="shared" si="8"/>
        <v>142.80000000000001</v>
      </c>
    </row>
    <row r="121" spans="1:27" ht="17.25" thickBot="1">
      <c r="A121" s="18">
        <f t="shared" si="12"/>
        <v>119</v>
      </c>
      <c r="B121" s="9">
        <v>1</v>
      </c>
      <c r="C121" s="9" t="s">
        <v>597</v>
      </c>
      <c r="D121" s="19" t="s">
        <v>331</v>
      </c>
      <c r="E121" s="19" t="s">
        <v>332</v>
      </c>
      <c r="F121" s="20">
        <v>185010</v>
      </c>
      <c r="G121" s="34">
        <v>0</v>
      </c>
      <c r="H121" s="22">
        <v>0</v>
      </c>
      <c r="I121" s="22">
        <v>0</v>
      </c>
      <c r="J121" s="21">
        <f t="shared" si="9"/>
        <v>0</v>
      </c>
      <c r="K121" s="21">
        <v>0</v>
      </c>
      <c r="L121" s="21">
        <v>33</v>
      </c>
      <c r="M121" s="21">
        <f t="shared" si="10"/>
        <v>33</v>
      </c>
      <c r="N121" s="21">
        <f t="shared" si="11"/>
        <v>-33</v>
      </c>
      <c r="O121" s="21"/>
      <c r="P121" s="21"/>
      <c r="Q121" s="21"/>
      <c r="R121" s="21">
        <f t="shared" si="13"/>
        <v>0</v>
      </c>
      <c r="S121" s="14" t="e">
        <f t="shared" si="7"/>
        <v>#DIV/0!</v>
      </c>
      <c r="T121" s="23">
        <v>50</v>
      </c>
      <c r="U121" s="16"/>
      <c r="V121" s="16"/>
      <c r="W121" s="17">
        <v>382.5</v>
      </c>
      <c r="X121" s="17"/>
      <c r="Y121" s="17"/>
      <c r="Z121" s="17">
        <v>0</v>
      </c>
      <c r="AA121" s="17">
        <f t="shared" si="8"/>
        <v>382.5</v>
      </c>
    </row>
    <row r="122" spans="1:27" ht="17.25" thickBot="1">
      <c r="A122" s="18">
        <f t="shared" si="12"/>
        <v>120</v>
      </c>
      <c r="B122" s="9">
        <v>1</v>
      </c>
      <c r="C122" s="9" t="s">
        <v>598</v>
      </c>
      <c r="D122" s="19" t="s">
        <v>333</v>
      </c>
      <c r="E122" s="19" t="s">
        <v>334</v>
      </c>
      <c r="F122" s="20">
        <v>185015</v>
      </c>
      <c r="G122" s="34">
        <v>18</v>
      </c>
      <c r="H122" s="22">
        <v>17</v>
      </c>
      <c r="I122" s="22">
        <v>20</v>
      </c>
      <c r="J122" s="21">
        <f t="shared" si="9"/>
        <v>18.333333333333332</v>
      </c>
      <c r="K122" s="21">
        <v>0</v>
      </c>
      <c r="L122" s="21">
        <v>106</v>
      </c>
      <c r="M122" s="21">
        <f t="shared" si="10"/>
        <v>106</v>
      </c>
      <c r="N122" s="21">
        <f t="shared" si="11"/>
        <v>-60.166666666666671</v>
      </c>
      <c r="O122" s="21"/>
      <c r="P122" s="21"/>
      <c r="Q122" s="21"/>
      <c r="R122" s="21">
        <f t="shared" si="13"/>
        <v>0</v>
      </c>
      <c r="S122" s="14">
        <f t="shared" si="7"/>
        <v>0.17647058823529413</v>
      </c>
      <c r="T122" s="23">
        <v>50</v>
      </c>
      <c r="U122" s="16"/>
      <c r="V122" s="16"/>
      <c r="W122" s="17">
        <v>510</v>
      </c>
      <c r="X122" s="17"/>
      <c r="Y122" s="17"/>
      <c r="Z122" s="17">
        <v>0</v>
      </c>
      <c r="AA122" s="17">
        <f t="shared" si="8"/>
        <v>510</v>
      </c>
    </row>
    <row r="123" spans="1:27" ht="17.25" thickBot="1">
      <c r="A123" s="18">
        <f t="shared" si="12"/>
        <v>121</v>
      </c>
      <c r="B123" s="9">
        <v>1</v>
      </c>
      <c r="C123" s="9" t="s">
        <v>599</v>
      </c>
      <c r="D123" s="19" t="s">
        <v>335</v>
      </c>
      <c r="E123" s="32" t="s">
        <v>336</v>
      </c>
      <c r="F123" s="36">
        <v>2692749</v>
      </c>
      <c r="G123" s="34">
        <v>213</v>
      </c>
      <c r="H123" s="22">
        <v>214</v>
      </c>
      <c r="I123" s="22">
        <v>78</v>
      </c>
      <c r="J123" s="21">
        <f t="shared" si="9"/>
        <v>168.33333333333334</v>
      </c>
      <c r="K123" s="21">
        <v>0</v>
      </c>
      <c r="L123" s="21">
        <v>404</v>
      </c>
      <c r="M123" s="21">
        <f t="shared" si="10"/>
        <v>404</v>
      </c>
      <c r="N123" s="21">
        <f t="shared" si="11"/>
        <v>16.833333333333371</v>
      </c>
      <c r="O123" s="21"/>
      <c r="P123" s="21"/>
      <c r="Q123" s="21"/>
      <c r="R123" s="21">
        <f t="shared" si="13"/>
        <v>0</v>
      </c>
      <c r="S123" s="14">
        <f t="shared" si="7"/>
        <v>-0.63551401869158874</v>
      </c>
      <c r="T123" s="23">
        <v>50</v>
      </c>
      <c r="U123" s="16"/>
      <c r="V123" s="16"/>
      <c r="W123" s="17">
        <v>110.5</v>
      </c>
      <c r="X123" s="17"/>
      <c r="Y123" s="17"/>
      <c r="Z123" s="17">
        <v>0</v>
      </c>
      <c r="AA123" s="17">
        <f t="shared" si="8"/>
        <v>110.5</v>
      </c>
    </row>
    <row r="124" spans="1:27" ht="17.25" thickBot="1">
      <c r="A124" s="18">
        <f t="shared" si="12"/>
        <v>122</v>
      </c>
      <c r="B124" s="9">
        <v>1</v>
      </c>
      <c r="C124" s="9" t="s">
        <v>600</v>
      </c>
      <c r="D124" s="19" t="s">
        <v>337</v>
      </c>
      <c r="E124" s="19" t="s">
        <v>338</v>
      </c>
      <c r="F124" s="20">
        <v>2692745</v>
      </c>
      <c r="G124" s="34">
        <v>0</v>
      </c>
      <c r="H124" s="22">
        <v>0</v>
      </c>
      <c r="I124" s="22">
        <v>0</v>
      </c>
      <c r="J124" s="21">
        <f t="shared" si="9"/>
        <v>0</v>
      </c>
      <c r="K124" s="21">
        <v>0</v>
      </c>
      <c r="L124" s="21">
        <v>92</v>
      </c>
      <c r="M124" s="21">
        <f t="shared" si="10"/>
        <v>92</v>
      </c>
      <c r="N124" s="21">
        <f t="shared" si="11"/>
        <v>-92</v>
      </c>
      <c r="O124" s="21"/>
      <c r="P124" s="21"/>
      <c r="Q124" s="21"/>
      <c r="R124" s="21">
        <f t="shared" si="13"/>
        <v>0</v>
      </c>
      <c r="S124" s="14" t="e">
        <f t="shared" si="7"/>
        <v>#DIV/0!</v>
      </c>
      <c r="T124" s="23">
        <v>50</v>
      </c>
      <c r="U124" s="16"/>
      <c r="V124" s="16"/>
      <c r="W124" s="17">
        <v>146.57</v>
      </c>
      <c r="X124" s="17"/>
      <c r="Y124" s="17"/>
      <c r="Z124" s="17">
        <v>0</v>
      </c>
      <c r="AA124" s="17">
        <f t="shared" si="8"/>
        <v>146.57</v>
      </c>
    </row>
    <row r="125" spans="1:27" ht="17.25" thickBot="1">
      <c r="A125" s="24">
        <f t="shared" si="12"/>
        <v>123</v>
      </c>
      <c r="B125" s="9">
        <v>1</v>
      </c>
      <c r="C125" s="9" t="s">
        <v>601</v>
      </c>
      <c r="D125" s="25" t="s">
        <v>339</v>
      </c>
      <c r="E125" s="25" t="s">
        <v>340</v>
      </c>
      <c r="F125" s="26">
        <v>2692747</v>
      </c>
      <c r="G125" s="40">
        <v>108</v>
      </c>
      <c r="H125" s="28">
        <v>137</v>
      </c>
      <c r="I125" s="28">
        <v>26</v>
      </c>
      <c r="J125" s="27">
        <f t="shared" si="9"/>
        <v>90.333333333333329</v>
      </c>
      <c r="K125" s="27">
        <v>0</v>
      </c>
      <c r="L125" s="27">
        <v>288</v>
      </c>
      <c r="M125" s="27">
        <f t="shared" si="10"/>
        <v>288</v>
      </c>
      <c r="N125" s="27">
        <f t="shared" si="11"/>
        <v>-62.166666666666686</v>
      </c>
      <c r="O125" s="27"/>
      <c r="P125" s="27"/>
      <c r="Q125" s="27"/>
      <c r="R125" s="27">
        <f t="shared" si="13"/>
        <v>0</v>
      </c>
      <c r="S125" s="14">
        <f t="shared" si="7"/>
        <v>-0.81021897810218979</v>
      </c>
      <c r="T125" s="23">
        <v>50</v>
      </c>
      <c r="U125" s="16"/>
      <c r="V125" s="16"/>
      <c r="W125" s="17">
        <v>155.18</v>
      </c>
      <c r="X125" s="17"/>
      <c r="Y125" s="17"/>
      <c r="Z125" s="17">
        <v>0</v>
      </c>
      <c r="AA125" s="17">
        <f t="shared" si="8"/>
        <v>155.18</v>
      </c>
    </row>
    <row r="126" spans="1:27" ht="16.5" customHeight="1" thickBot="1">
      <c r="A126" s="9">
        <f t="shared" si="12"/>
        <v>124</v>
      </c>
      <c r="B126" s="9">
        <v>1</v>
      </c>
      <c r="C126" s="9" t="s">
        <v>602</v>
      </c>
      <c r="D126" s="29" t="s">
        <v>341</v>
      </c>
      <c r="E126" s="29" t="s">
        <v>342</v>
      </c>
      <c r="F126" s="30" t="s">
        <v>343</v>
      </c>
      <c r="G126" s="31">
        <v>0</v>
      </c>
      <c r="H126" s="13">
        <v>0</v>
      </c>
      <c r="I126" s="13">
        <v>0</v>
      </c>
      <c r="J126" s="12">
        <f t="shared" si="9"/>
        <v>0</v>
      </c>
      <c r="K126" s="12">
        <v>0</v>
      </c>
      <c r="L126" s="12">
        <v>0</v>
      </c>
      <c r="M126" s="12">
        <f t="shared" si="10"/>
        <v>0</v>
      </c>
      <c r="N126" s="12">
        <f t="shared" si="11"/>
        <v>0</v>
      </c>
      <c r="O126" s="12"/>
      <c r="P126" s="12"/>
      <c r="Q126" s="12"/>
      <c r="R126" s="12">
        <f t="shared" si="13"/>
        <v>0</v>
      </c>
      <c r="S126" s="14" t="e">
        <f t="shared" si="7"/>
        <v>#DIV/0!</v>
      </c>
      <c r="T126" s="23">
        <v>24</v>
      </c>
      <c r="U126" s="16"/>
      <c r="V126" s="16"/>
      <c r="W126" s="17">
        <v>589.23</v>
      </c>
      <c r="X126" s="17"/>
      <c r="Y126" s="17"/>
      <c r="Z126" s="17">
        <v>0</v>
      </c>
      <c r="AA126" s="17">
        <f t="shared" si="8"/>
        <v>589.23</v>
      </c>
    </row>
    <row r="127" spans="1:27" ht="17.25" thickBot="1">
      <c r="A127" s="18">
        <f t="shared" si="12"/>
        <v>125</v>
      </c>
      <c r="B127" s="9">
        <v>1</v>
      </c>
      <c r="C127" s="9" t="s">
        <v>603</v>
      </c>
      <c r="D127" s="32" t="s">
        <v>344</v>
      </c>
      <c r="E127" s="32" t="s">
        <v>345</v>
      </c>
      <c r="F127" s="36" t="s">
        <v>346</v>
      </c>
      <c r="G127" s="34">
        <v>0</v>
      </c>
      <c r="H127" s="22">
        <v>0</v>
      </c>
      <c r="I127" s="22">
        <v>0</v>
      </c>
      <c r="J127" s="21">
        <f t="shared" si="9"/>
        <v>0</v>
      </c>
      <c r="K127" s="21">
        <v>0</v>
      </c>
      <c r="L127" s="21">
        <v>0</v>
      </c>
      <c r="M127" s="21">
        <f t="shared" si="10"/>
        <v>0</v>
      </c>
      <c r="N127" s="21">
        <f t="shared" si="11"/>
        <v>0</v>
      </c>
      <c r="O127" s="21"/>
      <c r="P127" s="21"/>
      <c r="Q127" s="21"/>
      <c r="R127" s="21">
        <f t="shared" si="13"/>
        <v>0</v>
      </c>
      <c r="S127" s="14" t="e">
        <f t="shared" si="7"/>
        <v>#DIV/0!</v>
      </c>
      <c r="T127" s="23">
        <v>24</v>
      </c>
      <c r="U127" s="16"/>
      <c r="V127" s="16"/>
      <c r="W127" s="17">
        <v>619.75</v>
      </c>
      <c r="X127" s="17"/>
      <c r="Y127" s="17"/>
      <c r="Z127" s="17">
        <v>0</v>
      </c>
      <c r="AA127" s="17">
        <f t="shared" si="8"/>
        <v>619.75</v>
      </c>
    </row>
    <row r="128" spans="1:27" ht="17.25" thickBot="1">
      <c r="A128" s="18">
        <f t="shared" si="12"/>
        <v>126</v>
      </c>
      <c r="B128" s="9">
        <v>1</v>
      </c>
      <c r="C128" s="9" t="s">
        <v>604</v>
      </c>
      <c r="D128" s="32" t="s">
        <v>347</v>
      </c>
      <c r="E128" s="32" t="s">
        <v>348</v>
      </c>
      <c r="F128" s="36" t="s">
        <v>349</v>
      </c>
      <c r="G128" s="34">
        <v>0</v>
      </c>
      <c r="H128" s="22">
        <v>0</v>
      </c>
      <c r="I128" s="22">
        <v>0</v>
      </c>
      <c r="J128" s="21">
        <f t="shared" si="9"/>
        <v>0</v>
      </c>
      <c r="K128" s="21">
        <v>0</v>
      </c>
      <c r="L128" s="21">
        <v>0</v>
      </c>
      <c r="M128" s="21">
        <f t="shared" si="10"/>
        <v>0</v>
      </c>
      <c r="N128" s="21">
        <f t="shared" si="11"/>
        <v>0</v>
      </c>
      <c r="O128" s="21"/>
      <c r="P128" s="21"/>
      <c r="Q128" s="21"/>
      <c r="R128" s="21">
        <f t="shared" si="13"/>
        <v>0</v>
      </c>
      <c r="S128" s="14" t="e">
        <f t="shared" si="7"/>
        <v>#DIV/0!</v>
      </c>
      <c r="T128" s="23">
        <v>24</v>
      </c>
      <c r="U128" s="16"/>
      <c r="V128" s="16"/>
      <c r="W128" s="17">
        <v>629</v>
      </c>
      <c r="X128" s="17"/>
      <c r="Y128" s="17"/>
      <c r="Z128" s="17">
        <v>0</v>
      </c>
      <c r="AA128" s="17">
        <f t="shared" si="8"/>
        <v>629</v>
      </c>
    </row>
    <row r="129" spans="1:27" ht="17.25" thickBot="1">
      <c r="A129" s="18">
        <f t="shared" si="12"/>
        <v>127</v>
      </c>
      <c r="B129" s="9">
        <v>1</v>
      </c>
      <c r="C129" s="9" t="s">
        <v>605</v>
      </c>
      <c r="D129" s="32" t="s">
        <v>350</v>
      </c>
      <c r="E129" s="32" t="s">
        <v>351</v>
      </c>
      <c r="F129" s="36" t="s">
        <v>352</v>
      </c>
      <c r="G129" s="34">
        <v>0</v>
      </c>
      <c r="H129" s="22">
        <v>0</v>
      </c>
      <c r="I129" s="22">
        <v>0</v>
      </c>
      <c r="J129" s="21">
        <f t="shared" si="9"/>
        <v>0</v>
      </c>
      <c r="K129" s="21">
        <v>0</v>
      </c>
      <c r="L129" s="21">
        <v>0</v>
      </c>
      <c r="M129" s="21">
        <f t="shared" si="10"/>
        <v>0</v>
      </c>
      <c r="N129" s="21">
        <f t="shared" si="11"/>
        <v>0</v>
      </c>
      <c r="O129" s="21"/>
      <c r="P129" s="21"/>
      <c r="Q129" s="21"/>
      <c r="R129" s="21">
        <f t="shared" si="13"/>
        <v>0</v>
      </c>
      <c r="S129" s="14" t="e">
        <f t="shared" si="7"/>
        <v>#DIV/0!</v>
      </c>
      <c r="T129" s="23">
        <v>12</v>
      </c>
      <c r="U129" s="16"/>
      <c r="V129" s="16"/>
      <c r="W129" s="17">
        <v>758.5</v>
      </c>
      <c r="X129" s="17"/>
      <c r="Y129" s="17"/>
      <c r="Z129" s="17">
        <v>0</v>
      </c>
      <c r="AA129" s="17">
        <f t="shared" si="8"/>
        <v>758.5</v>
      </c>
    </row>
    <row r="130" spans="1:27" ht="17.25" thickBot="1">
      <c r="A130" s="18">
        <f t="shared" si="12"/>
        <v>128</v>
      </c>
      <c r="B130" s="9">
        <v>1</v>
      </c>
      <c r="C130" s="9" t="s">
        <v>606</v>
      </c>
      <c r="D130" s="32" t="s">
        <v>353</v>
      </c>
      <c r="E130" s="32" t="s">
        <v>354</v>
      </c>
      <c r="F130" s="36" t="s">
        <v>355</v>
      </c>
      <c r="G130" s="34">
        <v>0</v>
      </c>
      <c r="H130" s="22">
        <v>0</v>
      </c>
      <c r="I130" s="22">
        <v>0</v>
      </c>
      <c r="J130" s="21">
        <f t="shared" si="9"/>
        <v>0</v>
      </c>
      <c r="K130" s="21">
        <v>0</v>
      </c>
      <c r="L130" s="21">
        <v>0</v>
      </c>
      <c r="M130" s="21">
        <f t="shared" si="10"/>
        <v>0</v>
      </c>
      <c r="N130" s="21">
        <f t="shared" si="11"/>
        <v>0</v>
      </c>
      <c r="O130" s="21"/>
      <c r="P130" s="21"/>
      <c r="Q130" s="21"/>
      <c r="R130" s="21">
        <f t="shared" si="13"/>
        <v>0</v>
      </c>
      <c r="S130" s="14" t="e">
        <f t="shared" si="7"/>
        <v>#DIV/0!</v>
      </c>
      <c r="T130" s="23">
        <v>12</v>
      </c>
      <c r="U130" s="16"/>
      <c r="V130" s="16"/>
      <c r="W130" s="17">
        <v>782.55</v>
      </c>
      <c r="X130" s="17"/>
      <c r="Y130" s="17"/>
      <c r="Z130" s="17">
        <v>0</v>
      </c>
      <c r="AA130" s="17">
        <f t="shared" si="8"/>
        <v>782.55</v>
      </c>
    </row>
    <row r="131" spans="1:27" ht="17.25" thickBot="1">
      <c r="A131" s="18">
        <f t="shared" si="12"/>
        <v>129</v>
      </c>
      <c r="B131" s="9">
        <v>1</v>
      </c>
      <c r="C131" s="9" t="s">
        <v>607</v>
      </c>
      <c r="D131" s="32" t="s">
        <v>356</v>
      </c>
      <c r="E131" s="32" t="s">
        <v>357</v>
      </c>
      <c r="F131" s="36" t="s">
        <v>358</v>
      </c>
      <c r="G131" s="34">
        <v>0</v>
      </c>
      <c r="H131" s="22">
        <v>0</v>
      </c>
      <c r="I131" s="22">
        <v>0</v>
      </c>
      <c r="J131" s="21">
        <f t="shared" si="9"/>
        <v>0</v>
      </c>
      <c r="K131" s="21">
        <v>0</v>
      </c>
      <c r="L131" s="21">
        <v>0</v>
      </c>
      <c r="M131" s="21">
        <f t="shared" si="10"/>
        <v>0</v>
      </c>
      <c r="N131" s="21">
        <f t="shared" si="11"/>
        <v>0</v>
      </c>
      <c r="O131" s="21"/>
      <c r="P131" s="21"/>
      <c r="Q131" s="21"/>
      <c r="R131" s="21">
        <f t="shared" si="13"/>
        <v>0</v>
      </c>
      <c r="S131" s="14" t="e">
        <f t="shared" ref="S131:S171" si="14">+(I131-H131)/H131</f>
        <v>#DIV/0!</v>
      </c>
      <c r="T131" s="23">
        <v>12</v>
      </c>
      <c r="U131" s="16"/>
      <c r="V131" s="16"/>
      <c r="W131" s="17">
        <v>703</v>
      </c>
      <c r="X131" s="17"/>
      <c r="Y131" s="17"/>
      <c r="Z131" s="17">
        <v>0</v>
      </c>
      <c r="AA131" s="17">
        <f t="shared" ref="AA131:AA133" si="15">+W131-(W131*$T$2%)</f>
        <v>703</v>
      </c>
    </row>
    <row r="132" spans="1:27" ht="17.25" thickBot="1">
      <c r="A132" s="18">
        <f t="shared" si="12"/>
        <v>130</v>
      </c>
      <c r="B132" s="9">
        <v>1</v>
      </c>
      <c r="C132" s="9" t="s">
        <v>608</v>
      </c>
      <c r="D132" s="32" t="s">
        <v>359</v>
      </c>
      <c r="E132" s="32" t="s">
        <v>360</v>
      </c>
      <c r="F132" s="36" t="s">
        <v>361</v>
      </c>
      <c r="G132" s="34">
        <v>0</v>
      </c>
      <c r="H132" s="22">
        <v>0</v>
      </c>
      <c r="I132" s="22">
        <v>0</v>
      </c>
      <c r="J132" s="21">
        <f t="shared" ref="J132:J171" si="16">AVERAGE(G132:I132)</f>
        <v>0</v>
      </c>
      <c r="K132" s="21">
        <v>0</v>
      </c>
      <c r="L132" s="21">
        <v>0</v>
      </c>
      <c r="M132" s="21">
        <f t="shared" ref="M132:M171" si="17">K132+L132</f>
        <v>0</v>
      </c>
      <c r="N132" s="21">
        <f t="shared" ref="N132:N171" si="18">(J132*2.5)-M132</f>
        <v>0</v>
      </c>
      <c r="O132" s="21"/>
      <c r="P132" s="21"/>
      <c r="Q132" s="21"/>
      <c r="R132" s="21">
        <f t="shared" si="13"/>
        <v>0</v>
      </c>
      <c r="S132" s="14" t="e">
        <f t="shared" si="14"/>
        <v>#DIV/0!</v>
      </c>
      <c r="T132" s="23">
        <v>12</v>
      </c>
      <c r="U132" s="16"/>
      <c r="V132" s="16"/>
      <c r="W132" s="17">
        <v>2081.25</v>
      </c>
      <c r="X132" s="17"/>
      <c r="Y132" s="17"/>
      <c r="Z132" s="17">
        <v>0</v>
      </c>
      <c r="AA132" s="17">
        <f t="shared" si="15"/>
        <v>2081.25</v>
      </c>
    </row>
    <row r="133" spans="1:27" ht="17.25" thickBot="1">
      <c r="A133" s="18">
        <f t="shared" ref="A133:A171" si="19">A132+1</f>
        <v>131</v>
      </c>
      <c r="B133" s="9">
        <v>1</v>
      </c>
      <c r="C133" s="9" t="s">
        <v>609</v>
      </c>
      <c r="D133" s="32" t="s">
        <v>362</v>
      </c>
      <c r="E133" s="32" t="s">
        <v>363</v>
      </c>
      <c r="F133" s="36" t="s">
        <v>364</v>
      </c>
      <c r="G133" s="34">
        <v>0</v>
      </c>
      <c r="H133" s="22">
        <v>0</v>
      </c>
      <c r="I133" s="22">
        <v>0</v>
      </c>
      <c r="J133" s="21">
        <f t="shared" si="16"/>
        <v>0</v>
      </c>
      <c r="K133" s="21">
        <v>0</v>
      </c>
      <c r="L133" s="21">
        <v>0</v>
      </c>
      <c r="M133" s="21">
        <f t="shared" si="17"/>
        <v>0</v>
      </c>
      <c r="N133" s="21">
        <f t="shared" si="18"/>
        <v>0</v>
      </c>
      <c r="O133" s="21"/>
      <c r="P133" s="21"/>
      <c r="Q133" s="21"/>
      <c r="R133" s="21">
        <f t="shared" si="13"/>
        <v>0</v>
      </c>
      <c r="S133" s="14" t="e">
        <f t="shared" si="14"/>
        <v>#DIV/0!</v>
      </c>
      <c r="T133" s="23">
        <v>12</v>
      </c>
      <c r="U133" s="16"/>
      <c r="V133" s="16"/>
      <c r="W133" s="17">
        <v>730.75</v>
      </c>
      <c r="X133" s="17"/>
      <c r="Y133" s="17"/>
      <c r="Z133" s="17">
        <v>0</v>
      </c>
      <c r="AA133" s="17">
        <f t="shared" si="15"/>
        <v>730.75</v>
      </c>
    </row>
    <row r="134" spans="1:27" ht="17.25" thickBot="1">
      <c r="A134" s="18">
        <f t="shared" si="19"/>
        <v>132</v>
      </c>
      <c r="B134" s="9">
        <v>1</v>
      </c>
      <c r="C134" s="9" t="s">
        <v>610</v>
      </c>
      <c r="D134" s="32" t="s">
        <v>365</v>
      </c>
      <c r="E134" s="32" t="s">
        <v>366</v>
      </c>
      <c r="F134" s="36" t="s">
        <v>367</v>
      </c>
      <c r="G134" s="34">
        <v>0</v>
      </c>
      <c r="H134" s="22">
        <v>0</v>
      </c>
      <c r="I134" s="22">
        <v>0</v>
      </c>
      <c r="J134" s="21">
        <f t="shared" si="16"/>
        <v>0</v>
      </c>
      <c r="K134" s="21">
        <v>0</v>
      </c>
      <c r="L134" s="21">
        <v>0</v>
      </c>
      <c r="M134" s="21">
        <f t="shared" si="17"/>
        <v>0</v>
      </c>
      <c r="N134" s="21">
        <f t="shared" si="18"/>
        <v>0</v>
      </c>
      <c r="O134" s="21"/>
      <c r="P134" s="21"/>
      <c r="Q134" s="21"/>
      <c r="R134" s="21">
        <f t="shared" si="13"/>
        <v>0</v>
      </c>
      <c r="S134" s="14" t="e">
        <f t="shared" si="14"/>
        <v>#DIV/0!</v>
      </c>
      <c r="T134" s="23">
        <v>12</v>
      </c>
      <c r="U134" s="16"/>
      <c r="V134" s="16"/>
      <c r="W134" s="17">
        <v>851</v>
      </c>
      <c r="X134" s="17"/>
      <c r="Y134" s="17"/>
      <c r="Z134" s="17">
        <v>0</v>
      </c>
      <c r="AA134" s="17">
        <f>+W134-(W134*$T$2%)</f>
        <v>851</v>
      </c>
    </row>
    <row r="135" spans="1:27" ht="17.25" thickBot="1">
      <c r="A135" s="24">
        <f t="shared" si="19"/>
        <v>133</v>
      </c>
      <c r="B135" s="9">
        <v>1</v>
      </c>
      <c r="C135" s="9" t="s">
        <v>611</v>
      </c>
      <c r="D135" s="38" t="s">
        <v>368</v>
      </c>
      <c r="E135" s="38" t="s">
        <v>369</v>
      </c>
      <c r="F135" s="39" t="s">
        <v>370</v>
      </c>
      <c r="G135" s="40">
        <v>0</v>
      </c>
      <c r="H135" s="28">
        <v>0</v>
      </c>
      <c r="I135" s="28">
        <v>0</v>
      </c>
      <c r="J135" s="27">
        <f t="shared" si="16"/>
        <v>0</v>
      </c>
      <c r="K135" s="27">
        <v>0</v>
      </c>
      <c r="L135" s="27">
        <v>0</v>
      </c>
      <c r="M135" s="27">
        <f t="shared" si="17"/>
        <v>0</v>
      </c>
      <c r="N135" s="27">
        <f t="shared" si="18"/>
        <v>0</v>
      </c>
      <c r="O135" s="27"/>
      <c r="P135" s="27"/>
      <c r="Q135" s="27"/>
      <c r="R135" s="27">
        <f t="shared" si="13"/>
        <v>0</v>
      </c>
      <c r="S135" s="14" t="e">
        <f t="shared" si="14"/>
        <v>#DIV/0!</v>
      </c>
      <c r="T135" s="23">
        <v>12</v>
      </c>
      <c r="U135" s="16"/>
      <c r="V135" s="16"/>
      <c r="W135" s="17">
        <v>795.5</v>
      </c>
      <c r="X135" s="17"/>
      <c r="Y135" s="17"/>
      <c r="Z135" s="17">
        <v>0</v>
      </c>
      <c r="AA135" s="17">
        <f t="shared" ref="AA135:AA146" si="20">+W135-(W135*$T$2%)</f>
        <v>795.5</v>
      </c>
    </row>
    <row r="136" spans="1:27" ht="16.5" customHeight="1" thickBot="1">
      <c r="A136" s="9">
        <f t="shared" si="19"/>
        <v>134</v>
      </c>
      <c r="B136" s="9">
        <v>1</v>
      </c>
      <c r="C136" s="9" t="s">
        <v>612</v>
      </c>
      <c r="D136" s="29" t="s">
        <v>371</v>
      </c>
      <c r="E136" s="29" t="s">
        <v>372</v>
      </c>
      <c r="F136" s="30" t="s">
        <v>373</v>
      </c>
      <c r="G136" s="31">
        <v>0</v>
      </c>
      <c r="H136" s="13">
        <v>0</v>
      </c>
      <c r="I136" s="13">
        <v>0</v>
      </c>
      <c r="J136" s="12">
        <f t="shared" si="16"/>
        <v>0</v>
      </c>
      <c r="K136" s="12">
        <v>0</v>
      </c>
      <c r="L136" s="12">
        <v>0</v>
      </c>
      <c r="M136" s="12">
        <f t="shared" si="17"/>
        <v>0</v>
      </c>
      <c r="N136" s="12">
        <f t="shared" si="18"/>
        <v>0</v>
      </c>
      <c r="O136" s="12"/>
      <c r="P136" s="12"/>
      <c r="Q136" s="12"/>
      <c r="R136" s="12">
        <f t="shared" si="13"/>
        <v>0</v>
      </c>
      <c r="S136" s="14" t="e">
        <f t="shared" si="14"/>
        <v>#DIV/0!</v>
      </c>
      <c r="T136" s="23">
        <v>24</v>
      </c>
      <c r="U136" s="16"/>
      <c r="V136" s="16"/>
      <c r="W136" s="17">
        <v>675.25</v>
      </c>
      <c r="X136" s="17"/>
      <c r="Y136" s="17"/>
      <c r="Z136" s="17">
        <v>0</v>
      </c>
      <c r="AA136" s="17">
        <f t="shared" si="20"/>
        <v>675.25</v>
      </c>
    </row>
    <row r="137" spans="1:27" ht="17.25" thickBot="1">
      <c r="A137" s="18">
        <f t="shared" si="19"/>
        <v>135</v>
      </c>
      <c r="B137" s="9">
        <v>1</v>
      </c>
      <c r="C137" s="9" t="s">
        <v>613</v>
      </c>
      <c r="D137" s="32" t="s">
        <v>374</v>
      </c>
      <c r="E137" s="32" t="s">
        <v>375</v>
      </c>
      <c r="F137" s="36" t="s">
        <v>376</v>
      </c>
      <c r="G137" s="34">
        <v>0</v>
      </c>
      <c r="H137" s="22">
        <v>0</v>
      </c>
      <c r="I137" s="22">
        <v>0</v>
      </c>
      <c r="J137" s="21">
        <f t="shared" si="16"/>
        <v>0</v>
      </c>
      <c r="K137" s="21">
        <v>0</v>
      </c>
      <c r="L137" s="21">
        <v>0</v>
      </c>
      <c r="M137" s="21">
        <f t="shared" si="17"/>
        <v>0</v>
      </c>
      <c r="N137" s="21">
        <f t="shared" si="18"/>
        <v>0</v>
      </c>
      <c r="O137" s="21"/>
      <c r="P137" s="21"/>
      <c r="Q137" s="21"/>
      <c r="R137" s="21">
        <f t="shared" si="13"/>
        <v>0</v>
      </c>
      <c r="S137" s="14" t="e">
        <f t="shared" si="14"/>
        <v>#DIV/0!</v>
      </c>
      <c r="T137" s="23">
        <v>24</v>
      </c>
      <c r="U137" s="16"/>
      <c r="V137" s="16"/>
      <c r="W137" s="17">
        <v>675.25</v>
      </c>
      <c r="X137" s="17"/>
      <c r="Y137" s="17"/>
      <c r="Z137" s="17">
        <v>0</v>
      </c>
      <c r="AA137" s="17">
        <f t="shared" si="20"/>
        <v>675.25</v>
      </c>
    </row>
    <row r="138" spans="1:27" ht="17.25" thickBot="1">
      <c r="A138" s="18">
        <f t="shared" si="19"/>
        <v>136</v>
      </c>
      <c r="B138" s="9">
        <v>1</v>
      </c>
      <c r="C138" s="9" t="s">
        <v>614</v>
      </c>
      <c r="D138" s="32" t="s">
        <v>377</v>
      </c>
      <c r="E138" s="32" t="s">
        <v>378</v>
      </c>
      <c r="F138" s="36" t="s">
        <v>379</v>
      </c>
      <c r="G138" s="34">
        <v>0</v>
      </c>
      <c r="H138" s="22">
        <v>0</v>
      </c>
      <c r="I138" s="22">
        <v>0</v>
      </c>
      <c r="J138" s="21">
        <f t="shared" si="16"/>
        <v>0</v>
      </c>
      <c r="K138" s="21">
        <v>0</v>
      </c>
      <c r="L138" s="21">
        <v>0</v>
      </c>
      <c r="M138" s="21">
        <f t="shared" si="17"/>
        <v>0</v>
      </c>
      <c r="N138" s="21">
        <f t="shared" si="18"/>
        <v>0</v>
      </c>
      <c r="O138" s="21"/>
      <c r="P138" s="21"/>
      <c r="Q138" s="21"/>
      <c r="R138" s="21">
        <f t="shared" si="13"/>
        <v>0</v>
      </c>
      <c r="S138" s="14" t="e">
        <f t="shared" si="14"/>
        <v>#DIV/0!</v>
      </c>
      <c r="T138" s="23">
        <v>24</v>
      </c>
      <c r="U138" s="16"/>
      <c r="V138" s="16"/>
      <c r="W138" s="17">
        <v>675.25</v>
      </c>
      <c r="X138" s="17"/>
      <c r="Y138" s="17"/>
      <c r="Z138" s="17">
        <v>0</v>
      </c>
      <c r="AA138" s="17">
        <f t="shared" si="20"/>
        <v>675.25</v>
      </c>
    </row>
    <row r="139" spans="1:27" ht="17.25" thickBot="1">
      <c r="A139" s="24">
        <f t="shared" si="19"/>
        <v>137</v>
      </c>
      <c r="B139" s="9">
        <v>1</v>
      </c>
      <c r="C139" s="9" t="s">
        <v>615</v>
      </c>
      <c r="D139" s="38" t="s">
        <v>380</v>
      </c>
      <c r="E139" s="38" t="s">
        <v>381</v>
      </c>
      <c r="F139" s="39" t="s">
        <v>382</v>
      </c>
      <c r="G139" s="40">
        <v>0</v>
      </c>
      <c r="H139" s="28">
        <v>0</v>
      </c>
      <c r="I139" s="28">
        <v>0</v>
      </c>
      <c r="J139" s="27">
        <f t="shared" si="16"/>
        <v>0</v>
      </c>
      <c r="K139" s="27">
        <v>0</v>
      </c>
      <c r="L139" s="27">
        <v>0</v>
      </c>
      <c r="M139" s="27">
        <f t="shared" si="17"/>
        <v>0</v>
      </c>
      <c r="N139" s="27">
        <f t="shared" si="18"/>
        <v>0</v>
      </c>
      <c r="O139" s="27"/>
      <c r="P139" s="27"/>
      <c r="Q139" s="27"/>
      <c r="R139" s="27">
        <f t="shared" si="13"/>
        <v>0</v>
      </c>
      <c r="S139" s="14" t="e">
        <f t="shared" si="14"/>
        <v>#DIV/0!</v>
      </c>
      <c r="T139" s="23">
        <v>24</v>
      </c>
      <c r="U139" s="16"/>
      <c r="V139" s="16"/>
      <c r="W139" s="17">
        <v>823.25</v>
      </c>
      <c r="X139" s="17"/>
      <c r="Y139" s="17"/>
      <c r="Z139" s="17">
        <v>0</v>
      </c>
      <c r="AA139" s="17">
        <f t="shared" si="20"/>
        <v>823.25</v>
      </c>
    </row>
    <row r="140" spans="1:27" ht="16.5" customHeight="1" thickBot="1">
      <c r="A140" s="9">
        <f t="shared" si="19"/>
        <v>138</v>
      </c>
      <c r="B140" s="9">
        <v>1</v>
      </c>
      <c r="C140" s="9" t="s">
        <v>616</v>
      </c>
      <c r="D140" s="10" t="s">
        <v>383</v>
      </c>
      <c r="E140" s="10" t="s">
        <v>384</v>
      </c>
      <c r="F140" s="11">
        <v>879710</v>
      </c>
      <c r="G140" s="31">
        <v>0</v>
      </c>
      <c r="H140" s="13">
        <v>0</v>
      </c>
      <c r="I140" s="13">
        <v>0</v>
      </c>
      <c r="J140" s="12">
        <f t="shared" si="16"/>
        <v>0</v>
      </c>
      <c r="K140" s="12">
        <v>0</v>
      </c>
      <c r="L140" s="12">
        <v>0</v>
      </c>
      <c r="M140" s="12">
        <f t="shared" si="17"/>
        <v>0</v>
      </c>
      <c r="N140" s="12">
        <f t="shared" si="18"/>
        <v>0</v>
      </c>
      <c r="O140" s="12"/>
      <c r="P140" s="12"/>
      <c r="Q140" s="12"/>
      <c r="R140" s="12">
        <f t="shared" si="13"/>
        <v>0</v>
      </c>
      <c r="S140" s="14" t="e">
        <f t="shared" si="14"/>
        <v>#DIV/0!</v>
      </c>
      <c r="T140" s="23">
        <v>50</v>
      </c>
      <c r="U140" s="16"/>
      <c r="V140" s="16"/>
      <c r="W140" s="17">
        <v>51</v>
      </c>
      <c r="X140" s="17"/>
      <c r="Y140" s="17"/>
      <c r="Z140" s="17">
        <v>0</v>
      </c>
      <c r="AA140" s="17">
        <f t="shared" si="20"/>
        <v>51</v>
      </c>
    </row>
    <row r="141" spans="1:27" ht="17.25" thickBot="1">
      <c r="A141" s="18">
        <f t="shared" si="19"/>
        <v>139</v>
      </c>
      <c r="B141" s="9">
        <v>1</v>
      </c>
      <c r="C141" s="9" t="s">
        <v>617</v>
      </c>
      <c r="D141" s="19" t="s">
        <v>385</v>
      </c>
      <c r="E141" s="19" t="s">
        <v>386</v>
      </c>
      <c r="F141" s="20">
        <v>879713</v>
      </c>
      <c r="G141" s="34">
        <v>2</v>
      </c>
      <c r="H141" s="22">
        <v>2</v>
      </c>
      <c r="I141" s="22">
        <v>2</v>
      </c>
      <c r="J141" s="21">
        <f t="shared" si="16"/>
        <v>2</v>
      </c>
      <c r="K141" s="21">
        <v>0</v>
      </c>
      <c r="L141" s="21">
        <v>16</v>
      </c>
      <c r="M141" s="21">
        <f t="shared" si="17"/>
        <v>16</v>
      </c>
      <c r="N141" s="21">
        <f t="shared" si="18"/>
        <v>-11</v>
      </c>
      <c r="O141" s="21"/>
      <c r="P141" s="21"/>
      <c r="Q141" s="21"/>
      <c r="R141" s="21">
        <f t="shared" si="13"/>
        <v>0</v>
      </c>
      <c r="S141" s="14">
        <f t="shared" si="14"/>
        <v>0</v>
      </c>
      <c r="T141" s="23">
        <v>50</v>
      </c>
      <c r="U141" s="16"/>
      <c r="V141" s="16"/>
      <c r="W141" s="17">
        <v>127.5</v>
      </c>
      <c r="X141" s="17"/>
      <c r="Y141" s="17"/>
      <c r="Z141" s="17">
        <v>0</v>
      </c>
      <c r="AA141" s="17">
        <f t="shared" si="20"/>
        <v>127.5</v>
      </c>
    </row>
    <row r="142" spans="1:27" ht="17.25" thickBot="1">
      <c r="A142" s="18">
        <f t="shared" si="19"/>
        <v>140</v>
      </c>
      <c r="B142" s="9">
        <v>1</v>
      </c>
      <c r="C142" s="9" t="s">
        <v>618</v>
      </c>
      <c r="D142" s="19" t="s">
        <v>387</v>
      </c>
      <c r="E142" s="19" t="s">
        <v>388</v>
      </c>
      <c r="F142" s="20">
        <v>2691815</v>
      </c>
      <c r="G142" s="34">
        <v>0</v>
      </c>
      <c r="H142" s="22">
        <v>0</v>
      </c>
      <c r="I142" s="22">
        <v>0</v>
      </c>
      <c r="J142" s="21">
        <f t="shared" si="16"/>
        <v>0</v>
      </c>
      <c r="K142" s="21">
        <v>0</v>
      </c>
      <c r="L142" s="21">
        <v>0</v>
      </c>
      <c r="M142" s="21">
        <f t="shared" si="17"/>
        <v>0</v>
      </c>
      <c r="N142" s="21">
        <f t="shared" si="18"/>
        <v>0</v>
      </c>
      <c r="O142" s="21"/>
      <c r="P142" s="21"/>
      <c r="Q142" s="21"/>
      <c r="R142" s="21">
        <f t="shared" si="13"/>
        <v>0</v>
      </c>
      <c r="S142" s="14" t="e">
        <f t="shared" si="14"/>
        <v>#DIV/0!</v>
      </c>
      <c r="T142" s="23">
        <v>50</v>
      </c>
      <c r="U142" s="16"/>
      <c r="V142" s="16"/>
      <c r="W142" s="17">
        <v>289</v>
      </c>
      <c r="X142" s="17"/>
      <c r="Y142" s="17"/>
      <c r="Z142" s="17">
        <v>0</v>
      </c>
      <c r="AA142" s="17">
        <f t="shared" si="20"/>
        <v>289</v>
      </c>
    </row>
    <row r="143" spans="1:27" ht="17.25" thickBot="1">
      <c r="A143" s="18">
        <f t="shared" si="19"/>
        <v>141</v>
      </c>
      <c r="B143" s="9">
        <v>1</v>
      </c>
      <c r="C143" s="9" t="s">
        <v>619</v>
      </c>
      <c r="D143" s="19" t="s">
        <v>389</v>
      </c>
      <c r="E143" s="19" t="s">
        <v>390</v>
      </c>
      <c r="F143" s="20">
        <v>2691840</v>
      </c>
      <c r="G143" s="34">
        <v>0</v>
      </c>
      <c r="H143" s="22">
        <v>0</v>
      </c>
      <c r="I143" s="22">
        <v>0</v>
      </c>
      <c r="J143" s="21">
        <f t="shared" si="16"/>
        <v>0</v>
      </c>
      <c r="K143" s="21">
        <v>0</v>
      </c>
      <c r="L143" s="21">
        <v>0</v>
      </c>
      <c r="M143" s="21">
        <f t="shared" si="17"/>
        <v>0</v>
      </c>
      <c r="N143" s="21">
        <f t="shared" si="18"/>
        <v>0</v>
      </c>
      <c r="O143" s="21"/>
      <c r="P143" s="21"/>
      <c r="Q143" s="21"/>
      <c r="R143" s="21">
        <f t="shared" si="13"/>
        <v>0</v>
      </c>
      <c r="S143" s="14" t="e">
        <f t="shared" si="14"/>
        <v>#DIV/0!</v>
      </c>
      <c r="T143" s="23">
        <v>50</v>
      </c>
      <c r="U143" s="16"/>
      <c r="V143" s="16"/>
      <c r="W143" s="17">
        <v>144.5</v>
      </c>
      <c r="X143" s="17"/>
      <c r="Y143" s="17"/>
      <c r="Z143" s="17">
        <v>0</v>
      </c>
      <c r="AA143" s="17">
        <f t="shared" si="20"/>
        <v>144.5</v>
      </c>
    </row>
    <row r="144" spans="1:27" ht="17.25" thickBot="1">
      <c r="A144" s="18">
        <f t="shared" si="19"/>
        <v>142</v>
      </c>
      <c r="B144" s="9">
        <v>1</v>
      </c>
      <c r="C144" s="9" t="s">
        <v>620</v>
      </c>
      <c r="D144" s="19" t="s">
        <v>391</v>
      </c>
      <c r="E144" s="19" t="s">
        <v>392</v>
      </c>
      <c r="F144" s="20" t="s">
        <v>393</v>
      </c>
      <c r="G144" s="34">
        <v>2</v>
      </c>
      <c r="H144" s="22">
        <v>-1</v>
      </c>
      <c r="I144" s="22">
        <v>0</v>
      </c>
      <c r="J144" s="21">
        <f t="shared" si="16"/>
        <v>0.33333333333333331</v>
      </c>
      <c r="K144" s="21">
        <v>0</v>
      </c>
      <c r="L144" s="21">
        <v>19</v>
      </c>
      <c r="M144" s="21">
        <f t="shared" si="17"/>
        <v>19</v>
      </c>
      <c r="N144" s="21">
        <f t="shared" si="18"/>
        <v>-18.166666666666668</v>
      </c>
      <c r="O144" s="21"/>
      <c r="P144" s="21"/>
      <c r="Q144" s="21"/>
      <c r="R144" s="21">
        <f t="shared" si="13"/>
        <v>0</v>
      </c>
      <c r="S144" s="14">
        <f t="shared" si="14"/>
        <v>-1</v>
      </c>
      <c r="T144" s="23">
        <v>40</v>
      </c>
      <c r="U144" s="16"/>
      <c r="V144" s="16"/>
      <c r="W144" s="17">
        <v>124.1</v>
      </c>
      <c r="X144" s="17"/>
      <c r="Y144" s="17"/>
      <c r="Z144" s="17">
        <v>0</v>
      </c>
      <c r="AA144" s="17">
        <f t="shared" si="20"/>
        <v>124.1</v>
      </c>
    </row>
    <row r="145" spans="1:27" ht="17.25" thickBot="1">
      <c r="A145" s="24">
        <f t="shared" si="19"/>
        <v>143</v>
      </c>
      <c r="B145" s="9">
        <v>1</v>
      </c>
      <c r="C145" s="9" t="s">
        <v>621</v>
      </c>
      <c r="D145" s="25" t="s">
        <v>394</v>
      </c>
      <c r="E145" s="25" t="s">
        <v>395</v>
      </c>
      <c r="F145" s="26" t="s">
        <v>396</v>
      </c>
      <c r="G145" s="40">
        <v>0</v>
      </c>
      <c r="H145" s="28">
        <v>0</v>
      </c>
      <c r="I145" s="28">
        <v>0</v>
      </c>
      <c r="J145" s="27">
        <f t="shared" si="16"/>
        <v>0</v>
      </c>
      <c r="K145" s="27">
        <v>0</v>
      </c>
      <c r="L145" s="27">
        <v>0</v>
      </c>
      <c r="M145" s="27">
        <f t="shared" si="17"/>
        <v>0</v>
      </c>
      <c r="N145" s="27">
        <f t="shared" si="18"/>
        <v>0</v>
      </c>
      <c r="O145" s="27"/>
      <c r="P145" s="27"/>
      <c r="Q145" s="27"/>
      <c r="R145" s="27">
        <f t="shared" si="13"/>
        <v>0</v>
      </c>
      <c r="S145" s="14" t="e">
        <f t="shared" si="14"/>
        <v>#DIV/0!</v>
      </c>
      <c r="T145" s="23">
        <v>40</v>
      </c>
      <c r="U145" s="16"/>
      <c r="V145" s="16"/>
      <c r="W145" s="17">
        <v>214.2</v>
      </c>
      <c r="X145" s="17"/>
      <c r="Y145" s="17"/>
      <c r="Z145" s="17">
        <v>0</v>
      </c>
      <c r="AA145" s="17">
        <f t="shared" si="20"/>
        <v>214.2</v>
      </c>
    </row>
    <row r="146" spans="1:27" ht="17.25" thickBot="1">
      <c r="A146" s="44">
        <f t="shared" si="19"/>
        <v>144</v>
      </c>
      <c r="B146" s="9">
        <v>1</v>
      </c>
      <c r="C146" s="9" t="s">
        <v>622</v>
      </c>
      <c r="D146" s="45" t="s">
        <v>397</v>
      </c>
      <c r="E146" s="45" t="s">
        <v>398</v>
      </c>
      <c r="F146" s="46" t="s">
        <v>399</v>
      </c>
      <c r="G146" s="47">
        <v>8</v>
      </c>
      <c r="H146" s="48">
        <v>10</v>
      </c>
      <c r="I146" s="48">
        <v>7</v>
      </c>
      <c r="J146" s="49">
        <f t="shared" si="16"/>
        <v>8.3333333333333339</v>
      </c>
      <c r="K146" s="49">
        <v>0</v>
      </c>
      <c r="L146" s="49">
        <v>20</v>
      </c>
      <c r="M146" s="49">
        <f t="shared" si="17"/>
        <v>20</v>
      </c>
      <c r="N146" s="49">
        <f t="shared" si="18"/>
        <v>0.8333333333333357</v>
      </c>
      <c r="O146" s="12"/>
      <c r="P146" s="12"/>
      <c r="Q146" s="12"/>
      <c r="R146" s="49">
        <f t="shared" si="13"/>
        <v>0</v>
      </c>
      <c r="S146" s="14">
        <f t="shared" si="14"/>
        <v>-0.3</v>
      </c>
      <c r="T146" s="23">
        <v>50</v>
      </c>
      <c r="U146" s="16"/>
      <c r="V146" s="16"/>
      <c r="W146" s="17">
        <v>165.75</v>
      </c>
      <c r="X146" s="17"/>
      <c r="Y146" s="17"/>
      <c r="Z146" s="17">
        <v>0</v>
      </c>
      <c r="AA146" s="17">
        <f t="shared" si="20"/>
        <v>165.75</v>
      </c>
    </row>
    <row r="147" spans="1:27" ht="17.25" thickBot="1">
      <c r="A147" s="44">
        <f t="shared" si="19"/>
        <v>145</v>
      </c>
      <c r="B147" s="9">
        <v>1</v>
      </c>
      <c r="C147" s="9" t="s">
        <v>623</v>
      </c>
      <c r="D147" s="50" t="s">
        <v>400</v>
      </c>
      <c r="E147" s="50" t="s">
        <v>401</v>
      </c>
      <c r="F147" s="51" t="s">
        <v>402</v>
      </c>
      <c r="G147" s="47">
        <v>19</v>
      </c>
      <c r="H147" s="48">
        <v>12</v>
      </c>
      <c r="I147" s="48">
        <v>11</v>
      </c>
      <c r="J147" s="49">
        <f t="shared" si="16"/>
        <v>14</v>
      </c>
      <c r="K147" s="49">
        <v>0</v>
      </c>
      <c r="L147" s="49">
        <v>44</v>
      </c>
      <c r="M147" s="49">
        <f t="shared" si="17"/>
        <v>44</v>
      </c>
      <c r="N147" s="49">
        <f t="shared" si="18"/>
        <v>-9</v>
      </c>
      <c r="O147" s="15"/>
      <c r="P147" s="15"/>
      <c r="Q147" s="15"/>
      <c r="R147" s="49">
        <f t="shared" si="13"/>
        <v>0</v>
      </c>
      <c r="S147" s="14">
        <f t="shared" si="14"/>
        <v>-8.3333333333333329E-2</v>
      </c>
      <c r="T147" s="23">
        <v>30</v>
      </c>
      <c r="U147" s="16"/>
      <c r="V147" s="16"/>
      <c r="W147" s="17">
        <v>406.84</v>
      </c>
      <c r="X147" s="17">
        <v>406.84</v>
      </c>
      <c r="Y147" s="17">
        <f t="shared" ref="Y147:Y157" si="21">X147-(X147*$T$2%)</f>
        <v>406.84</v>
      </c>
      <c r="Z147" s="17">
        <f>Y147*$T$4%</f>
        <v>203.42</v>
      </c>
      <c r="AA147" s="17">
        <f>SUM(Y147:Z147)</f>
        <v>610.26</v>
      </c>
    </row>
    <row r="148" spans="1:27" ht="16.5" customHeight="1" thickBot="1">
      <c r="A148" s="9">
        <f t="shared" si="19"/>
        <v>146</v>
      </c>
      <c r="B148" s="9">
        <v>1</v>
      </c>
      <c r="C148" s="9" t="s">
        <v>624</v>
      </c>
      <c r="D148" s="10" t="s">
        <v>403</v>
      </c>
      <c r="E148" s="10" t="s">
        <v>404</v>
      </c>
      <c r="F148" s="11" t="s">
        <v>405</v>
      </c>
      <c r="G148" s="31">
        <v>103</v>
      </c>
      <c r="H148" s="13">
        <v>102</v>
      </c>
      <c r="I148" s="13">
        <v>138</v>
      </c>
      <c r="J148" s="12">
        <f t="shared" si="16"/>
        <v>114.33333333333333</v>
      </c>
      <c r="K148" s="12">
        <v>0</v>
      </c>
      <c r="L148" s="12">
        <v>82</v>
      </c>
      <c r="M148" s="12">
        <f t="shared" si="17"/>
        <v>82</v>
      </c>
      <c r="N148" s="12">
        <f t="shared" si="18"/>
        <v>203.83333333333331</v>
      </c>
      <c r="O148" s="12"/>
      <c r="P148" s="12"/>
      <c r="Q148" s="12"/>
      <c r="R148" s="12">
        <f t="shared" si="13"/>
        <v>0</v>
      </c>
      <c r="S148" s="14">
        <f t="shared" si="14"/>
        <v>0.35294117647058826</v>
      </c>
      <c r="T148" s="23">
        <v>50</v>
      </c>
      <c r="U148" s="16"/>
      <c r="V148" s="16"/>
      <c r="W148" s="17">
        <v>203.422</v>
      </c>
      <c r="X148" s="17">
        <v>203.422</v>
      </c>
      <c r="Y148" s="17">
        <f t="shared" si="21"/>
        <v>203.422</v>
      </c>
      <c r="Z148" s="17">
        <f>Y148*$T$4%</f>
        <v>101.711</v>
      </c>
      <c r="AA148" s="17">
        <f>SUM(Y148:Z148)</f>
        <v>305.13299999999998</v>
      </c>
    </row>
    <row r="149" spans="1:27" ht="17.25" thickBot="1">
      <c r="A149" s="18">
        <f t="shared" si="19"/>
        <v>147</v>
      </c>
      <c r="B149" s="9">
        <v>1</v>
      </c>
      <c r="C149" s="9" t="s">
        <v>625</v>
      </c>
      <c r="D149" s="19" t="s">
        <v>406</v>
      </c>
      <c r="E149" s="19" t="s">
        <v>407</v>
      </c>
      <c r="F149" s="20" t="s">
        <v>408</v>
      </c>
      <c r="G149" s="34">
        <v>41</v>
      </c>
      <c r="H149" s="22">
        <v>34</v>
      </c>
      <c r="I149" s="22">
        <v>24</v>
      </c>
      <c r="J149" s="21">
        <f t="shared" si="16"/>
        <v>33</v>
      </c>
      <c r="K149" s="21">
        <v>0</v>
      </c>
      <c r="L149" s="21">
        <v>78</v>
      </c>
      <c r="M149" s="21">
        <f t="shared" si="17"/>
        <v>78</v>
      </c>
      <c r="N149" s="21">
        <f t="shared" si="18"/>
        <v>4.5</v>
      </c>
      <c r="O149" s="21"/>
      <c r="P149" s="21"/>
      <c r="Q149" s="21"/>
      <c r="R149" s="21">
        <f t="shared" si="13"/>
        <v>0</v>
      </c>
      <c r="S149" s="14">
        <f t="shared" si="14"/>
        <v>-0.29411764705882354</v>
      </c>
      <c r="T149" s="23">
        <v>50</v>
      </c>
      <c r="U149" s="16"/>
      <c r="V149" s="16"/>
      <c r="W149" s="17">
        <v>326.92</v>
      </c>
      <c r="X149" s="17">
        <v>326.92</v>
      </c>
      <c r="Y149" s="17">
        <f>X149-(X149*$T$2%)</f>
        <v>326.92</v>
      </c>
      <c r="Z149" s="17">
        <f>Y149*$T$4%</f>
        <v>163.46</v>
      </c>
      <c r="AA149" s="17">
        <f>SUM(Y149:Z149)</f>
        <v>490.38</v>
      </c>
    </row>
    <row r="150" spans="1:27" ht="17.25" thickBot="1">
      <c r="A150" s="24">
        <f t="shared" si="19"/>
        <v>148</v>
      </c>
      <c r="B150" s="9">
        <v>1</v>
      </c>
      <c r="C150" s="9" t="s">
        <v>626</v>
      </c>
      <c r="D150" s="25" t="s">
        <v>409</v>
      </c>
      <c r="E150" s="25" t="s">
        <v>410</v>
      </c>
      <c r="F150" s="26" t="s">
        <v>411</v>
      </c>
      <c r="G150" s="40">
        <v>10</v>
      </c>
      <c r="H150" s="28">
        <v>15</v>
      </c>
      <c r="I150" s="28">
        <v>3</v>
      </c>
      <c r="J150" s="27">
        <f t="shared" si="16"/>
        <v>9.3333333333333339</v>
      </c>
      <c r="K150" s="27">
        <v>0</v>
      </c>
      <c r="L150" s="27">
        <v>45</v>
      </c>
      <c r="M150" s="27">
        <f t="shared" si="17"/>
        <v>45</v>
      </c>
      <c r="N150" s="27">
        <f t="shared" si="18"/>
        <v>-21.666666666666664</v>
      </c>
      <c r="O150" s="27"/>
      <c r="P150" s="27"/>
      <c r="Q150" s="27"/>
      <c r="R150" s="27">
        <f t="shared" si="13"/>
        <v>0</v>
      </c>
      <c r="S150" s="14">
        <f t="shared" si="14"/>
        <v>-0.8</v>
      </c>
      <c r="T150" s="23">
        <v>30</v>
      </c>
      <c r="U150" s="16"/>
      <c r="V150" s="16"/>
      <c r="W150" s="17">
        <v>726.56</v>
      </c>
      <c r="X150" s="17">
        <v>726.56</v>
      </c>
      <c r="Y150" s="17">
        <f t="shared" si="21"/>
        <v>726.56</v>
      </c>
      <c r="Z150" s="17">
        <f t="shared" ref="Z150:Z171" si="22">Y150*$T$4%</f>
        <v>363.28</v>
      </c>
      <c r="AA150" s="17">
        <f t="shared" ref="AA150:AA171" si="23">SUM(Y150:Z150)</f>
        <v>1089.8399999999999</v>
      </c>
    </row>
    <row r="151" spans="1:27" ht="16.5" customHeight="1" thickBot="1">
      <c r="A151" s="9">
        <f t="shared" si="19"/>
        <v>149</v>
      </c>
      <c r="B151" s="9">
        <v>1</v>
      </c>
      <c r="C151" s="9" t="s">
        <v>627</v>
      </c>
      <c r="D151" s="29" t="s">
        <v>412</v>
      </c>
      <c r="E151" s="29" t="s">
        <v>413</v>
      </c>
      <c r="F151" s="30" t="s">
        <v>414</v>
      </c>
      <c r="G151" s="31">
        <v>41</v>
      </c>
      <c r="H151" s="13">
        <v>56</v>
      </c>
      <c r="I151" s="13">
        <v>51</v>
      </c>
      <c r="J151" s="12">
        <f t="shared" si="16"/>
        <v>49.333333333333336</v>
      </c>
      <c r="K151" s="12">
        <v>0</v>
      </c>
      <c r="L151" s="12">
        <v>0</v>
      </c>
      <c r="M151" s="12">
        <f t="shared" si="17"/>
        <v>0</v>
      </c>
      <c r="N151" s="12">
        <f t="shared" si="18"/>
        <v>123.33333333333334</v>
      </c>
      <c r="O151" s="42"/>
      <c r="P151" s="42"/>
      <c r="Q151" s="42"/>
      <c r="R151" s="12">
        <f t="shared" si="13"/>
        <v>0</v>
      </c>
      <c r="S151" s="14">
        <f t="shared" si="14"/>
        <v>-8.9285714285714288E-2</v>
      </c>
      <c r="T151" s="23">
        <v>50</v>
      </c>
      <c r="U151" s="16"/>
      <c r="V151" s="16"/>
      <c r="W151" s="17">
        <v>392.31</v>
      </c>
      <c r="X151" s="17">
        <v>392.31</v>
      </c>
      <c r="Y151" s="17">
        <f t="shared" si="21"/>
        <v>392.31</v>
      </c>
      <c r="Z151" s="17">
        <f>Y151*$T$4%</f>
        <v>196.155</v>
      </c>
      <c r="AA151" s="17">
        <f>SUM(Y151:Z151)</f>
        <v>588.46500000000003</v>
      </c>
    </row>
    <row r="152" spans="1:27" ht="17.25" thickBot="1">
      <c r="A152" s="24">
        <f t="shared" si="19"/>
        <v>150</v>
      </c>
      <c r="B152" s="9">
        <v>1</v>
      </c>
      <c r="C152" s="9" t="s">
        <v>628</v>
      </c>
      <c r="D152" s="38" t="s">
        <v>415</v>
      </c>
      <c r="E152" s="38" t="s">
        <v>416</v>
      </c>
      <c r="F152" s="39" t="s">
        <v>417</v>
      </c>
      <c r="G152" s="40">
        <v>26</v>
      </c>
      <c r="H152" s="28">
        <v>24</v>
      </c>
      <c r="I152" s="28">
        <v>45</v>
      </c>
      <c r="J152" s="27">
        <f t="shared" si="16"/>
        <v>31.666666666666668</v>
      </c>
      <c r="K152" s="27">
        <v>0</v>
      </c>
      <c r="L152" s="27">
        <v>44</v>
      </c>
      <c r="M152" s="27">
        <f t="shared" si="17"/>
        <v>44</v>
      </c>
      <c r="N152" s="27">
        <f t="shared" si="18"/>
        <v>35.166666666666671</v>
      </c>
      <c r="O152" s="52"/>
      <c r="P152" s="52"/>
      <c r="Q152" s="52"/>
      <c r="R152" s="27">
        <f t="shared" si="13"/>
        <v>0</v>
      </c>
      <c r="S152" s="14">
        <f t="shared" si="14"/>
        <v>0.875</v>
      </c>
      <c r="T152" s="23">
        <v>50</v>
      </c>
      <c r="U152" s="16"/>
      <c r="V152" s="16"/>
      <c r="W152" s="17">
        <v>203.422</v>
      </c>
      <c r="X152" s="17">
        <v>203.422</v>
      </c>
      <c r="Y152" s="17">
        <f t="shared" si="21"/>
        <v>203.422</v>
      </c>
      <c r="Z152" s="17">
        <f t="shared" si="22"/>
        <v>101.711</v>
      </c>
      <c r="AA152" s="17">
        <f t="shared" si="23"/>
        <v>305.13299999999998</v>
      </c>
    </row>
    <row r="153" spans="1:27" ht="17.25" thickBot="1">
      <c r="A153" s="44">
        <f t="shared" si="19"/>
        <v>151</v>
      </c>
      <c r="B153" s="9">
        <v>1</v>
      </c>
      <c r="C153" s="9" t="s">
        <v>629</v>
      </c>
      <c r="D153" s="50" t="s">
        <v>418</v>
      </c>
      <c r="E153" s="50" t="s">
        <v>419</v>
      </c>
      <c r="F153" s="51" t="s">
        <v>420</v>
      </c>
      <c r="G153" s="47">
        <v>47</v>
      </c>
      <c r="H153" s="48">
        <v>17</v>
      </c>
      <c r="I153" s="48">
        <v>37</v>
      </c>
      <c r="J153" s="49">
        <f t="shared" si="16"/>
        <v>33.666666666666664</v>
      </c>
      <c r="K153" s="49">
        <v>0</v>
      </c>
      <c r="L153" s="49">
        <v>55</v>
      </c>
      <c r="M153" s="49">
        <f t="shared" si="17"/>
        <v>55</v>
      </c>
      <c r="N153" s="49">
        <f t="shared" si="18"/>
        <v>29.166666666666657</v>
      </c>
      <c r="O153" s="49"/>
      <c r="P153" s="49"/>
      <c r="Q153" s="49"/>
      <c r="R153" s="49">
        <f t="shared" si="13"/>
        <v>0</v>
      </c>
      <c r="S153" s="14">
        <f t="shared" si="14"/>
        <v>1.1764705882352942</v>
      </c>
      <c r="T153" s="23">
        <v>50</v>
      </c>
      <c r="U153" s="16"/>
      <c r="V153" s="16"/>
      <c r="W153" s="17">
        <v>392.30900000000003</v>
      </c>
      <c r="X153" s="17">
        <v>392.30900000000003</v>
      </c>
      <c r="Y153" s="17">
        <f t="shared" si="21"/>
        <v>392.30900000000003</v>
      </c>
      <c r="Z153" s="17">
        <f>Y153*$T$4%</f>
        <v>196.15450000000001</v>
      </c>
      <c r="AA153" s="17">
        <f>SUM(Y153:Z153)</f>
        <v>588.46350000000007</v>
      </c>
    </row>
    <row r="154" spans="1:27" ht="17.25" thickBot="1">
      <c r="A154" s="44">
        <f t="shared" si="19"/>
        <v>152</v>
      </c>
      <c r="B154" s="9">
        <v>1</v>
      </c>
      <c r="C154" s="9" t="s">
        <v>630</v>
      </c>
      <c r="D154" s="50" t="s">
        <v>421</v>
      </c>
      <c r="E154" s="50" t="s">
        <v>422</v>
      </c>
      <c r="F154" s="51" t="s">
        <v>423</v>
      </c>
      <c r="G154" s="47">
        <v>14</v>
      </c>
      <c r="H154" s="48">
        <v>9</v>
      </c>
      <c r="I154" s="48">
        <v>7</v>
      </c>
      <c r="J154" s="49">
        <f t="shared" si="16"/>
        <v>10</v>
      </c>
      <c r="K154" s="49">
        <v>0</v>
      </c>
      <c r="L154" s="49">
        <v>62</v>
      </c>
      <c r="M154" s="49">
        <f t="shared" si="17"/>
        <v>62</v>
      </c>
      <c r="N154" s="49">
        <f t="shared" si="18"/>
        <v>-37</v>
      </c>
      <c r="O154" s="49"/>
      <c r="P154" s="49"/>
      <c r="Q154" s="49"/>
      <c r="R154" s="49">
        <f t="shared" si="13"/>
        <v>0</v>
      </c>
      <c r="S154" s="14">
        <f t="shared" si="14"/>
        <v>-0.22222222222222221</v>
      </c>
      <c r="T154" s="23">
        <v>50</v>
      </c>
      <c r="U154" s="16"/>
      <c r="V154" s="16"/>
      <c r="W154" s="17">
        <v>217.95</v>
      </c>
      <c r="X154" s="17">
        <v>217.95</v>
      </c>
      <c r="Y154" s="17">
        <f t="shared" si="21"/>
        <v>217.95</v>
      </c>
      <c r="Z154" s="17">
        <f>Y154*$T$4%</f>
        <v>108.97499999999999</v>
      </c>
      <c r="AA154" s="17">
        <f>SUM(Y154:Z154)</f>
        <v>326.92499999999995</v>
      </c>
    </row>
    <row r="155" spans="1:27" ht="16.5" customHeight="1" thickBot="1">
      <c r="A155" s="9">
        <f t="shared" si="19"/>
        <v>153</v>
      </c>
      <c r="B155" s="9">
        <v>1</v>
      </c>
      <c r="C155" s="9" t="s">
        <v>631</v>
      </c>
      <c r="D155" s="29" t="s">
        <v>424</v>
      </c>
      <c r="E155" s="29" t="s">
        <v>425</v>
      </c>
      <c r="F155" s="30" t="s">
        <v>426</v>
      </c>
      <c r="G155" s="31">
        <v>4</v>
      </c>
      <c r="H155" s="13">
        <v>17</v>
      </c>
      <c r="I155" s="13">
        <v>9</v>
      </c>
      <c r="J155" s="12">
        <f t="shared" si="16"/>
        <v>10</v>
      </c>
      <c r="K155" s="12">
        <v>0</v>
      </c>
      <c r="L155" s="12">
        <v>41</v>
      </c>
      <c r="M155" s="12">
        <f t="shared" si="17"/>
        <v>41</v>
      </c>
      <c r="N155" s="12">
        <f t="shared" si="18"/>
        <v>-16</v>
      </c>
      <c r="O155" s="12"/>
      <c r="P155" s="12"/>
      <c r="Q155" s="12"/>
      <c r="R155" s="12">
        <f t="shared" si="13"/>
        <v>0</v>
      </c>
      <c r="S155" s="14">
        <f t="shared" si="14"/>
        <v>-0.47058823529411764</v>
      </c>
      <c r="T155" s="23">
        <v>50</v>
      </c>
      <c r="U155" s="16"/>
      <c r="V155" s="16"/>
      <c r="W155" s="17">
        <v>108.97</v>
      </c>
      <c r="X155" s="17">
        <v>108.97</v>
      </c>
      <c r="Y155" s="17">
        <f t="shared" si="21"/>
        <v>108.97</v>
      </c>
      <c r="Z155" s="17">
        <f>Y155*$T$4%</f>
        <v>54.484999999999999</v>
      </c>
      <c r="AA155" s="17">
        <f>SUM(Y155:Z155)</f>
        <v>163.45499999999998</v>
      </c>
    </row>
    <row r="156" spans="1:27" ht="17.25" thickBot="1">
      <c r="A156" s="18">
        <f t="shared" si="19"/>
        <v>154</v>
      </c>
      <c r="B156" s="9">
        <v>1</v>
      </c>
      <c r="C156" s="9" t="s">
        <v>632</v>
      </c>
      <c r="D156" s="32" t="s">
        <v>427</v>
      </c>
      <c r="E156" s="32" t="s">
        <v>428</v>
      </c>
      <c r="F156" s="36" t="s">
        <v>429</v>
      </c>
      <c r="G156" s="34">
        <v>2</v>
      </c>
      <c r="H156" s="22">
        <v>3</v>
      </c>
      <c r="I156" s="22">
        <v>1</v>
      </c>
      <c r="J156" s="21">
        <f t="shared" si="16"/>
        <v>2</v>
      </c>
      <c r="K156" s="21">
        <v>0</v>
      </c>
      <c r="L156" s="21">
        <v>31</v>
      </c>
      <c r="M156" s="21">
        <f t="shared" si="17"/>
        <v>31</v>
      </c>
      <c r="N156" s="21">
        <f t="shared" si="18"/>
        <v>-26</v>
      </c>
      <c r="O156" s="43"/>
      <c r="P156" s="43"/>
      <c r="Q156" s="43"/>
      <c r="R156" s="21">
        <f t="shared" si="13"/>
        <v>0</v>
      </c>
      <c r="S156" s="14">
        <f t="shared" si="14"/>
        <v>-0.66666666666666663</v>
      </c>
      <c r="T156" s="23">
        <v>50</v>
      </c>
      <c r="U156" s="16"/>
      <c r="V156" s="16"/>
      <c r="W156" s="17">
        <v>159.83000000000001</v>
      </c>
      <c r="X156" s="17">
        <v>159.83000000000001</v>
      </c>
      <c r="Y156" s="17">
        <f t="shared" si="21"/>
        <v>159.83000000000001</v>
      </c>
      <c r="Z156" s="17">
        <f>Y156*$T$4%</f>
        <v>79.915000000000006</v>
      </c>
      <c r="AA156" s="17">
        <f>SUM(Y156:Z156)</f>
        <v>239.745</v>
      </c>
    </row>
    <row r="157" spans="1:27" ht="17.25" thickBot="1">
      <c r="A157" s="24">
        <f t="shared" si="19"/>
        <v>155</v>
      </c>
      <c r="B157" s="9">
        <v>1</v>
      </c>
      <c r="C157" s="9" t="s">
        <v>633</v>
      </c>
      <c r="D157" s="38" t="s">
        <v>430</v>
      </c>
      <c r="E157" s="38" t="s">
        <v>431</v>
      </c>
      <c r="F157" s="39" t="s">
        <v>432</v>
      </c>
      <c r="G157" s="40">
        <v>-4</v>
      </c>
      <c r="H157" s="28">
        <v>-1</v>
      </c>
      <c r="I157" s="28">
        <v>0</v>
      </c>
      <c r="J157" s="27">
        <f t="shared" si="16"/>
        <v>-1.6666666666666667</v>
      </c>
      <c r="K157" s="27">
        <v>0</v>
      </c>
      <c r="L157" s="27">
        <v>1</v>
      </c>
      <c r="M157" s="27">
        <f t="shared" si="17"/>
        <v>1</v>
      </c>
      <c r="N157" s="27">
        <f t="shared" si="18"/>
        <v>-5.166666666666667</v>
      </c>
      <c r="O157" s="27"/>
      <c r="P157" s="27"/>
      <c r="Q157" s="27"/>
      <c r="R157" s="27">
        <f t="shared" si="13"/>
        <v>0</v>
      </c>
      <c r="S157" s="14">
        <f t="shared" si="14"/>
        <v>-1</v>
      </c>
      <c r="T157" s="23">
        <v>50</v>
      </c>
      <c r="U157" s="16"/>
      <c r="V157" s="16"/>
      <c r="W157" s="17">
        <v>145.30000000000001</v>
      </c>
      <c r="X157" s="17">
        <v>145.30000000000001</v>
      </c>
      <c r="Y157" s="17">
        <f t="shared" si="21"/>
        <v>145.30000000000001</v>
      </c>
      <c r="Z157" s="17">
        <f>Y157*$T$4%</f>
        <v>72.650000000000006</v>
      </c>
      <c r="AA157" s="17">
        <f>SUM(Y157:Z157)</f>
        <v>217.95000000000002</v>
      </c>
    </row>
    <row r="158" spans="1:27" ht="16.5" customHeight="1" thickBot="1">
      <c r="A158" s="9">
        <f t="shared" si="19"/>
        <v>156</v>
      </c>
      <c r="B158" s="9">
        <v>1</v>
      </c>
      <c r="C158" s="9" t="s">
        <v>634</v>
      </c>
      <c r="D158" s="29" t="s">
        <v>433</v>
      </c>
      <c r="E158" s="29" t="s">
        <v>434</v>
      </c>
      <c r="F158" s="30" t="s">
        <v>435</v>
      </c>
      <c r="G158" s="31">
        <v>0</v>
      </c>
      <c r="H158" s="13">
        <v>0</v>
      </c>
      <c r="I158" s="13">
        <v>0</v>
      </c>
      <c r="J158" s="12">
        <f t="shared" si="16"/>
        <v>0</v>
      </c>
      <c r="K158" s="12">
        <v>0</v>
      </c>
      <c r="L158" s="12">
        <v>0</v>
      </c>
      <c r="M158" s="12">
        <f t="shared" si="17"/>
        <v>0</v>
      </c>
      <c r="N158" s="12">
        <f t="shared" si="18"/>
        <v>0</v>
      </c>
      <c r="O158" s="42"/>
      <c r="P158" s="42"/>
      <c r="Q158" s="42"/>
      <c r="R158" s="12">
        <f t="shared" si="13"/>
        <v>0</v>
      </c>
      <c r="S158" s="14" t="e">
        <f t="shared" si="14"/>
        <v>#DIV/0!</v>
      </c>
      <c r="T158" s="23">
        <v>1</v>
      </c>
      <c r="U158" s="16"/>
      <c r="V158" s="16"/>
      <c r="W158" s="17">
        <v>7264.9600000000009</v>
      </c>
      <c r="X158" s="17">
        <v>7264.9600000000009</v>
      </c>
      <c r="Y158" s="17">
        <f t="shared" ref="Y158:Y171" si="24">X158-(X158*$T$3%)</f>
        <v>3632.4800000000005</v>
      </c>
      <c r="Z158" s="17">
        <f t="shared" si="22"/>
        <v>1816.2400000000002</v>
      </c>
      <c r="AA158" s="17">
        <f t="shared" si="23"/>
        <v>5448.7200000000012</v>
      </c>
    </row>
    <row r="159" spans="1:27" ht="17.25" thickBot="1">
      <c r="A159" s="18">
        <f t="shared" si="19"/>
        <v>157</v>
      </c>
      <c r="B159" s="9">
        <v>1</v>
      </c>
      <c r="C159" s="9" t="s">
        <v>635</v>
      </c>
      <c r="D159" s="32" t="s">
        <v>436</v>
      </c>
      <c r="E159" s="32" t="s">
        <v>437</v>
      </c>
      <c r="F159" s="36" t="s">
        <v>438</v>
      </c>
      <c r="G159" s="34">
        <v>0</v>
      </c>
      <c r="H159" s="22">
        <v>0</v>
      </c>
      <c r="I159" s="22">
        <v>0</v>
      </c>
      <c r="J159" s="21">
        <f t="shared" si="16"/>
        <v>0</v>
      </c>
      <c r="K159" s="21">
        <v>0</v>
      </c>
      <c r="L159" s="21">
        <v>0</v>
      </c>
      <c r="M159" s="21">
        <f t="shared" si="17"/>
        <v>0</v>
      </c>
      <c r="N159" s="21">
        <f t="shared" si="18"/>
        <v>0</v>
      </c>
      <c r="O159" s="21"/>
      <c r="P159" s="21"/>
      <c r="Q159" s="21"/>
      <c r="R159" s="21">
        <f t="shared" si="13"/>
        <v>0</v>
      </c>
      <c r="S159" s="14" t="e">
        <f t="shared" si="14"/>
        <v>#DIV/0!</v>
      </c>
      <c r="T159" s="23">
        <v>1</v>
      </c>
      <c r="U159" s="16"/>
      <c r="V159" s="16"/>
      <c r="W159" s="17">
        <v>7692.3040000000001</v>
      </c>
      <c r="X159" s="17">
        <v>7692.3040000000001</v>
      </c>
      <c r="Y159" s="17">
        <f t="shared" si="24"/>
        <v>3846.152</v>
      </c>
      <c r="Z159" s="17">
        <f t="shared" si="22"/>
        <v>1923.076</v>
      </c>
      <c r="AA159" s="17">
        <f t="shared" si="23"/>
        <v>5769.2280000000001</v>
      </c>
    </row>
    <row r="160" spans="1:27" ht="17.25" thickBot="1">
      <c r="A160" s="18">
        <f t="shared" si="19"/>
        <v>158</v>
      </c>
      <c r="B160" s="9">
        <v>1</v>
      </c>
      <c r="C160" s="9" t="s">
        <v>636</v>
      </c>
      <c r="D160" s="32" t="s">
        <v>439</v>
      </c>
      <c r="E160" s="32" t="s">
        <v>440</v>
      </c>
      <c r="F160" s="36" t="s">
        <v>441</v>
      </c>
      <c r="G160" s="34">
        <v>0</v>
      </c>
      <c r="H160" s="22">
        <v>0</v>
      </c>
      <c r="I160" s="22">
        <v>0</v>
      </c>
      <c r="J160" s="21">
        <f t="shared" si="16"/>
        <v>0</v>
      </c>
      <c r="K160" s="21">
        <v>0</v>
      </c>
      <c r="L160" s="21">
        <v>0</v>
      </c>
      <c r="M160" s="21">
        <f t="shared" si="17"/>
        <v>0</v>
      </c>
      <c r="N160" s="21">
        <f t="shared" si="18"/>
        <v>0</v>
      </c>
      <c r="O160" s="21"/>
      <c r="P160" s="21"/>
      <c r="Q160" s="21"/>
      <c r="R160" s="21">
        <f t="shared" ref="R160:R171" si="25">IF(AB160&gt;0,AB160,AF160)</f>
        <v>0</v>
      </c>
      <c r="S160" s="14" t="e">
        <f t="shared" si="14"/>
        <v>#DIV/0!</v>
      </c>
      <c r="T160" s="23">
        <v>1</v>
      </c>
      <c r="U160" s="16"/>
      <c r="V160" s="16"/>
      <c r="W160" s="17">
        <v>3350.4</v>
      </c>
      <c r="X160" s="17">
        <v>3350.4</v>
      </c>
      <c r="Y160" s="17">
        <f t="shared" si="24"/>
        <v>1675.2</v>
      </c>
      <c r="Z160" s="17">
        <f>Y160*$T$4%</f>
        <v>837.6</v>
      </c>
      <c r="AA160" s="17">
        <f>SUM(Y160:Z160)</f>
        <v>2512.8000000000002</v>
      </c>
    </row>
    <row r="161" spans="1:27" ht="17.25" thickBot="1">
      <c r="A161" s="18">
        <f t="shared" si="19"/>
        <v>159</v>
      </c>
      <c r="B161" s="9">
        <v>1</v>
      </c>
      <c r="C161" s="9" t="s">
        <v>637</v>
      </c>
      <c r="D161" s="32" t="s">
        <v>442</v>
      </c>
      <c r="E161" s="32" t="s">
        <v>443</v>
      </c>
      <c r="F161" s="36" t="s">
        <v>444</v>
      </c>
      <c r="G161" s="34">
        <v>0</v>
      </c>
      <c r="H161" s="22">
        <v>0</v>
      </c>
      <c r="I161" s="22">
        <v>0</v>
      </c>
      <c r="J161" s="21">
        <f t="shared" si="16"/>
        <v>0</v>
      </c>
      <c r="K161" s="21">
        <v>0</v>
      </c>
      <c r="L161" s="21">
        <v>0</v>
      </c>
      <c r="M161" s="21">
        <f t="shared" si="17"/>
        <v>0</v>
      </c>
      <c r="N161" s="21">
        <f t="shared" si="18"/>
        <v>0</v>
      </c>
      <c r="O161" s="21"/>
      <c r="P161" s="21"/>
      <c r="Q161" s="21"/>
      <c r="R161" s="21">
        <f t="shared" si="25"/>
        <v>0</v>
      </c>
      <c r="S161" s="14" t="e">
        <f t="shared" si="14"/>
        <v>#DIV/0!</v>
      </c>
      <c r="T161" s="23">
        <v>1</v>
      </c>
      <c r="U161" s="16"/>
      <c r="V161" s="16"/>
      <c r="W161" s="17">
        <v>444.44</v>
      </c>
      <c r="X161" s="17">
        <v>444.44</v>
      </c>
      <c r="Y161" s="17">
        <f t="shared" si="24"/>
        <v>222.22</v>
      </c>
      <c r="Z161" s="17">
        <f t="shared" si="22"/>
        <v>111.11</v>
      </c>
      <c r="AA161" s="17">
        <f t="shared" si="23"/>
        <v>333.33</v>
      </c>
    </row>
    <row r="162" spans="1:27" ht="17.25" thickBot="1">
      <c r="A162" s="18">
        <f t="shared" si="19"/>
        <v>160</v>
      </c>
      <c r="B162" s="9">
        <v>1</v>
      </c>
      <c r="C162" s="9" t="s">
        <v>638</v>
      </c>
      <c r="D162" s="32" t="s">
        <v>445</v>
      </c>
      <c r="E162" s="32" t="s">
        <v>446</v>
      </c>
      <c r="F162" s="36" t="s">
        <v>447</v>
      </c>
      <c r="G162" s="34">
        <v>0</v>
      </c>
      <c r="H162" s="22">
        <v>0</v>
      </c>
      <c r="I162" s="22">
        <v>0</v>
      </c>
      <c r="J162" s="21">
        <f t="shared" si="16"/>
        <v>0</v>
      </c>
      <c r="K162" s="21">
        <v>0</v>
      </c>
      <c r="L162" s="21">
        <v>0</v>
      </c>
      <c r="M162" s="21">
        <f t="shared" si="17"/>
        <v>0</v>
      </c>
      <c r="N162" s="21">
        <f t="shared" si="18"/>
        <v>0</v>
      </c>
      <c r="O162" s="21"/>
      <c r="P162" s="21"/>
      <c r="Q162" s="21"/>
      <c r="R162" s="21">
        <f t="shared" si="25"/>
        <v>0</v>
      </c>
      <c r="S162" s="14" t="e">
        <f t="shared" si="14"/>
        <v>#DIV/0!</v>
      </c>
      <c r="T162" s="23">
        <v>1</v>
      </c>
      <c r="U162" s="16"/>
      <c r="V162" s="16"/>
      <c r="W162" s="17">
        <v>555.55999999999995</v>
      </c>
      <c r="X162" s="17">
        <v>555.55999999999995</v>
      </c>
      <c r="Y162" s="17">
        <f t="shared" si="24"/>
        <v>277.77999999999997</v>
      </c>
      <c r="Z162" s="17">
        <f t="shared" si="22"/>
        <v>138.88999999999999</v>
      </c>
      <c r="AA162" s="17">
        <f t="shared" si="23"/>
        <v>416.66999999999996</v>
      </c>
    </row>
    <row r="163" spans="1:27" ht="17.25" thickBot="1">
      <c r="A163" s="18">
        <f t="shared" si="19"/>
        <v>161</v>
      </c>
      <c r="B163" s="9">
        <v>1</v>
      </c>
      <c r="C163" s="9" t="s">
        <v>639</v>
      </c>
      <c r="D163" s="32" t="s">
        <v>448</v>
      </c>
      <c r="E163" s="32" t="s">
        <v>449</v>
      </c>
      <c r="F163" s="36" t="s">
        <v>450</v>
      </c>
      <c r="G163" s="34">
        <v>0</v>
      </c>
      <c r="H163" s="22">
        <v>0</v>
      </c>
      <c r="I163" s="22">
        <v>0</v>
      </c>
      <c r="J163" s="21">
        <f t="shared" si="16"/>
        <v>0</v>
      </c>
      <c r="K163" s="21">
        <v>0</v>
      </c>
      <c r="L163" s="21">
        <v>0</v>
      </c>
      <c r="M163" s="21">
        <f t="shared" si="17"/>
        <v>0</v>
      </c>
      <c r="N163" s="21">
        <f t="shared" si="18"/>
        <v>0</v>
      </c>
      <c r="O163" s="21"/>
      <c r="P163" s="21"/>
      <c r="Q163" s="21"/>
      <c r="R163" s="21">
        <f t="shared" si="25"/>
        <v>0</v>
      </c>
      <c r="S163" s="14" t="e">
        <f t="shared" si="14"/>
        <v>#DIV/0!</v>
      </c>
      <c r="T163" s="23">
        <v>1</v>
      </c>
      <c r="U163" s="16"/>
      <c r="V163" s="16"/>
      <c r="W163" s="17">
        <v>5470.0879999999997</v>
      </c>
      <c r="X163" s="17">
        <v>5470.0879999999997</v>
      </c>
      <c r="Y163" s="17">
        <f t="shared" si="24"/>
        <v>2735.0439999999999</v>
      </c>
      <c r="Z163" s="17">
        <f t="shared" si="22"/>
        <v>1367.5219999999999</v>
      </c>
      <c r="AA163" s="17">
        <f t="shared" si="23"/>
        <v>4102.5659999999998</v>
      </c>
    </row>
    <row r="164" spans="1:27" ht="17.25" thickBot="1">
      <c r="A164" s="18">
        <f t="shared" si="19"/>
        <v>162</v>
      </c>
      <c r="B164" s="9">
        <v>1</v>
      </c>
      <c r="C164" s="9" t="s">
        <v>640</v>
      </c>
      <c r="D164" s="32" t="s">
        <v>451</v>
      </c>
      <c r="E164" s="32" t="s">
        <v>452</v>
      </c>
      <c r="F164" s="36"/>
      <c r="G164" s="34"/>
      <c r="H164" s="22"/>
      <c r="I164" s="22">
        <v>0</v>
      </c>
      <c r="J164" s="21">
        <f t="shared" si="16"/>
        <v>0</v>
      </c>
      <c r="K164" s="21">
        <v>0</v>
      </c>
      <c r="L164" s="21">
        <v>0</v>
      </c>
      <c r="M164" s="21">
        <f t="shared" si="17"/>
        <v>0</v>
      </c>
      <c r="N164" s="21">
        <f t="shared" si="18"/>
        <v>0</v>
      </c>
      <c r="O164" s="21"/>
      <c r="P164" s="21"/>
      <c r="Q164" s="21"/>
      <c r="R164" s="21">
        <f t="shared" si="25"/>
        <v>0</v>
      </c>
      <c r="S164" s="14" t="e">
        <f t="shared" si="14"/>
        <v>#DIV/0!</v>
      </c>
      <c r="T164" s="23">
        <v>1</v>
      </c>
      <c r="U164" s="16"/>
      <c r="V164" s="16"/>
      <c r="W164" s="17">
        <v>3247.86</v>
      </c>
      <c r="X164" s="17">
        <v>3247.86</v>
      </c>
      <c r="Y164" s="17">
        <f t="shared" si="24"/>
        <v>1623.93</v>
      </c>
      <c r="Z164" s="17">
        <f t="shared" si="22"/>
        <v>811.96500000000003</v>
      </c>
      <c r="AA164" s="17">
        <f t="shared" ref="AA164" si="26">SUM(Y164:Z164)</f>
        <v>2435.895</v>
      </c>
    </row>
    <row r="165" spans="1:27" ht="17.25" thickBot="1">
      <c r="A165" s="18">
        <f t="shared" si="19"/>
        <v>163</v>
      </c>
      <c r="B165" s="9">
        <v>1</v>
      </c>
      <c r="C165" s="9" t="s">
        <v>641</v>
      </c>
      <c r="D165" s="32" t="s">
        <v>453</v>
      </c>
      <c r="E165" s="32" t="s">
        <v>454</v>
      </c>
      <c r="F165" s="36" t="s">
        <v>455</v>
      </c>
      <c r="G165" s="34">
        <v>0</v>
      </c>
      <c r="H165" s="22">
        <v>0</v>
      </c>
      <c r="I165" s="22">
        <v>0</v>
      </c>
      <c r="J165" s="21">
        <f t="shared" si="16"/>
        <v>0</v>
      </c>
      <c r="K165" s="21">
        <v>0</v>
      </c>
      <c r="L165" s="21">
        <v>0</v>
      </c>
      <c r="M165" s="21">
        <f t="shared" si="17"/>
        <v>0</v>
      </c>
      <c r="N165" s="21">
        <f t="shared" si="18"/>
        <v>0</v>
      </c>
      <c r="O165" s="21"/>
      <c r="P165" s="21"/>
      <c r="Q165" s="21"/>
      <c r="R165" s="21">
        <f t="shared" si="25"/>
        <v>0</v>
      </c>
      <c r="S165" s="14" t="e">
        <f t="shared" si="14"/>
        <v>#DIV/0!</v>
      </c>
      <c r="T165" s="23">
        <v>1</v>
      </c>
      <c r="U165" s="16"/>
      <c r="V165" s="16"/>
      <c r="W165" s="17">
        <v>3846.15</v>
      </c>
      <c r="X165" s="17">
        <v>3846.15</v>
      </c>
      <c r="Y165" s="17">
        <f t="shared" si="24"/>
        <v>1923.075</v>
      </c>
      <c r="Z165" s="17">
        <f t="shared" si="22"/>
        <v>961.53750000000002</v>
      </c>
      <c r="AA165" s="17">
        <f t="shared" si="23"/>
        <v>2884.6125000000002</v>
      </c>
    </row>
    <row r="166" spans="1:27" ht="17.25" thickBot="1">
      <c r="A166" s="18">
        <f t="shared" si="19"/>
        <v>164</v>
      </c>
      <c r="B166" s="9">
        <v>1</v>
      </c>
      <c r="C166" s="9" t="s">
        <v>642</v>
      </c>
      <c r="D166" s="32" t="s">
        <v>456</v>
      </c>
      <c r="E166" s="32" t="s">
        <v>457</v>
      </c>
      <c r="F166" s="36" t="s">
        <v>458</v>
      </c>
      <c r="G166" s="34">
        <v>0</v>
      </c>
      <c r="H166" s="22">
        <v>0</v>
      </c>
      <c r="I166" s="22">
        <v>0</v>
      </c>
      <c r="J166" s="21">
        <f t="shared" si="16"/>
        <v>0</v>
      </c>
      <c r="K166" s="21">
        <v>0</v>
      </c>
      <c r="L166" s="21">
        <v>0</v>
      </c>
      <c r="M166" s="21">
        <f t="shared" si="17"/>
        <v>0</v>
      </c>
      <c r="N166" s="21">
        <f t="shared" si="18"/>
        <v>0</v>
      </c>
      <c r="O166" s="21"/>
      <c r="P166" s="21"/>
      <c r="Q166" s="21"/>
      <c r="R166" s="21">
        <f t="shared" si="25"/>
        <v>0</v>
      </c>
      <c r="S166" s="14" t="e">
        <f t="shared" si="14"/>
        <v>#DIV/0!</v>
      </c>
      <c r="T166" s="23">
        <v>1</v>
      </c>
      <c r="U166" s="16"/>
      <c r="V166" s="16"/>
      <c r="W166" s="17">
        <v>7264.96</v>
      </c>
      <c r="X166" s="17">
        <v>7264.96</v>
      </c>
      <c r="Y166" s="17">
        <f t="shared" si="24"/>
        <v>3632.48</v>
      </c>
      <c r="Z166" s="17">
        <f>Y166*$T$4%</f>
        <v>1816.24</v>
      </c>
      <c r="AA166" s="17">
        <f>SUM(Y166:Z166)</f>
        <v>5448.72</v>
      </c>
    </row>
    <row r="167" spans="1:27" ht="17.25" thickBot="1">
      <c r="A167" s="18">
        <f t="shared" si="19"/>
        <v>165</v>
      </c>
      <c r="B167" s="9">
        <v>1</v>
      </c>
      <c r="C167" s="9" t="s">
        <v>643</v>
      </c>
      <c r="D167" s="32" t="s">
        <v>459</v>
      </c>
      <c r="E167" s="32" t="s">
        <v>460</v>
      </c>
      <c r="F167" s="36" t="s">
        <v>461</v>
      </c>
      <c r="G167" s="34">
        <v>0</v>
      </c>
      <c r="H167" s="22">
        <v>0</v>
      </c>
      <c r="I167" s="22">
        <v>0</v>
      </c>
      <c r="J167" s="21">
        <f t="shared" si="16"/>
        <v>0</v>
      </c>
      <c r="K167" s="21">
        <v>0</v>
      </c>
      <c r="L167" s="21">
        <v>0</v>
      </c>
      <c r="M167" s="21">
        <f t="shared" si="17"/>
        <v>0</v>
      </c>
      <c r="N167" s="21">
        <f t="shared" si="18"/>
        <v>0</v>
      </c>
      <c r="O167" s="21"/>
      <c r="P167" s="21"/>
      <c r="Q167" s="21"/>
      <c r="R167" s="21">
        <f t="shared" si="25"/>
        <v>0</v>
      </c>
      <c r="S167" s="14" t="e">
        <f t="shared" si="14"/>
        <v>#DIV/0!</v>
      </c>
      <c r="T167" s="23">
        <v>1</v>
      </c>
      <c r="U167" s="16"/>
      <c r="V167" s="16"/>
      <c r="W167" s="17">
        <v>9401.7099999999991</v>
      </c>
      <c r="X167" s="17">
        <v>9401.7099999999991</v>
      </c>
      <c r="Y167" s="17">
        <f t="shared" si="24"/>
        <v>4700.8549999999996</v>
      </c>
      <c r="Z167" s="17">
        <f t="shared" si="22"/>
        <v>2350.4274999999998</v>
      </c>
      <c r="AA167" s="17">
        <f t="shared" si="23"/>
        <v>7051.2824999999993</v>
      </c>
    </row>
    <row r="168" spans="1:27" ht="17.25" thickBot="1">
      <c r="A168" s="18">
        <f t="shared" si="19"/>
        <v>166</v>
      </c>
      <c r="B168" s="9">
        <v>1</v>
      </c>
      <c r="C168" s="9" t="s">
        <v>644</v>
      </c>
      <c r="D168" s="32" t="s">
        <v>462</v>
      </c>
      <c r="E168" s="32" t="s">
        <v>463</v>
      </c>
      <c r="F168" s="36" t="s">
        <v>464</v>
      </c>
      <c r="G168" s="34">
        <v>0</v>
      </c>
      <c r="H168" s="22">
        <v>0</v>
      </c>
      <c r="I168" s="22">
        <v>0</v>
      </c>
      <c r="J168" s="21">
        <f t="shared" si="16"/>
        <v>0</v>
      </c>
      <c r="K168" s="21">
        <v>0</v>
      </c>
      <c r="L168" s="21">
        <v>0</v>
      </c>
      <c r="M168" s="21">
        <f t="shared" si="17"/>
        <v>0</v>
      </c>
      <c r="N168" s="21">
        <f t="shared" si="18"/>
        <v>0</v>
      </c>
      <c r="O168" s="21"/>
      <c r="P168" s="21"/>
      <c r="Q168" s="21"/>
      <c r="R168" s="21">
        <f t="shared" si="25"/>
        <v>0</v>
      </c>
      <c r="S168" s="14" t="e">
        <f t="shared" si="14"/>
        <v>#DIV/0!</v>
      </c>
      <c r="T168" s="23">
        <v>1</v>
      </c>
      <c r="U168" s="16"/>
      <c r="V168" s="16"/>
      <c r="W168" s="17">
        <v>14017.096</v>
      </c>
      <c r="X168" s="17">
        <v>14017.096</v>
      </c>
      <c r="Y168" s="17">
        <f t="shared" si="24"/>
        <v>7008.5479999999998</v>
      </c>
      <c r="Z168" s="17">
        <f t="shared" si="22"/>
        <v>3504.2739999999999</v>
      </c>
      <c r="AA168" s="17">
        <f t="shared" si="23"/>
        <v>10512.822</v>
      </c>
    </row>
    <row r="169" spans="1:27" ht="17.25" thickBot="1">
      <c r="A169" s="18">
        <f t="shared" si="19"/>
        <v>167</v>
      </c>
      <c r="B169" s="9">
        <v>1</v>
      </c>
      <c r="C169" s="9" t="s">
        <v>645</v>
      </c>
      <c r="D169" s="32" t="s">
        <v>465</v>
      </c>
      <c r="E169" s="32" t="s">
        <v>466</v>
      </c>
      <c r="F169" s="36" t="s">
        <v>467</v>
      </c>
      <c r="G169" s="34">
        <v>0</v>
      </c>
      <c r="H169" s="22">
        <v>0</v>
      </c>
      <c r="I169" s="22">
        <v>0</v>
      </c>
      <c r="J169" s="21">
        <f t="shared" si="16"/>
        <v>0</v>
      </c>
      <c r="K169" s="21">
        <v>0</v>
      </c>
      <c r="L169" s="21">
        <v>0</v>
      </c>
      <c r="M169" s="21">
        <f t="shared" si="17"/>
        <v>0</v>
      </c>
      <c r="N169" s="21">
        <f t="shared" si="18"/>
        <v>0</v>
      </c>
      <c r="O169" s="21"/>
      <c r="P169" s="21"/>
      <c r="Q169" s="21"/>
      <c r="R169" s="21">
        <f t="shared" si="25"/>
        <v>0</v>
      </c>
      <c r="S169" s="14" t="e">
        <f t="shared" si="14"/>
        <v>#DIV/0!</v>
      </c>
      <c r="T169" s="23">
        <v>1</v>
      </c>
      <c r="U169" s="16"/>
      <c r="V169" s="16"/>
      <c r="W169" s="17">
        <v>3658.1196581196582</v>
      </c>
      <c r="X169" s="17">
        <v>3658.1196581196582</v>
      </c>
      <c r="Y169" s="17">
        <f t="shared" si="24"/>
        <v>1829.0598290598291</v>
      </c>
      <c r="Z169" s="17">
        <f t="shared" si="22"/>
        <v>914.52991452991455</v>
      </c>
      <c r="AA169" s="17">
        <f t="shared" si="23"/>
        <v>2743.5897435897436</v>
      </c>
    </row>
    <row r="170" spans="1:27" ht="17.25" thickBot="1">
      <c r="A170" s="18">
        <f t="shared" si="19"/>
        <v>168</v>
      </c>
      <c r="B170" s="9">
        <v>1</v>
      </c>
      <c r="C170" s="9" t="s">
        <v>646</v>
      </c>
      <c r="D170" s="32" t="s">
        <v>468</v>
      </c>
      <c r="E170" s="32" t="s">
        <v>469</v>
      </c>
      <c r="F170" s="36" t="s">
        <v>470</v>
      </c>
      <c r="G170" s="34">
        <v>0</v>
      </c>
      <c r="H170" s="22">
        <v>0</v>
      </c>
      <c r="I170" s="22">
        <v>0</v>
      </c>
      <c r="J170" s="21">
        <f t="shared" si="16"/>
        <v>0</v>
      </c>
      <c r="K170" s="21">
        <v>0</v>
      </c>
      <c r="L170" s="21">
        <v>0</v>
      </c>
      <c r="M170" s="21">
        <f t="shared" si="17"/>
        <v>0</v>
      </c>
      <c r="N170" s="21">
        <f t="shared" si="18"/>
        <v>0</v>
      </c>
      <c r="O170" s="21"/>
      <c r="P170" s="21"/>
      <c r="Q170" s="21"/>
      <c r="R170" s="21">
        <f t="shared" si="25"/>
        <v>0</v>
      </c>
      <c r="S170" s="14" t="e">
        <f t="shared" si="14"/>
        <v>#DIV/0!</v>
      </c>
      <c r="T170" s="23">
        <v>1</v>
      </c>
      <c r="U170" s="16"/>
      <c r="V170" s="16"/>
      <c r="W170" s="17">
        <v>8119.66</v>
      </c>
      <c r="X170" s="17">
        <v>8119.66</v>
      </c>
      <c r="Y170" s="17">
        <f t="shared" si="24"/>
        <v>4059.83</v>
      </c>
      <c r="Z170" s="17">
        <f t="shared" si="22"/>
        <v>2029.915</v>
      </c>
      <c r="AA170" s="17">
        <f t="shared" si="23"/>
        <v>6089.7449999999999</v>
      </c>
    </row>
    <row r="171" spans="1:27" ht="17.25" thickBot="1">
      <c r="A171" s="24">
        <f t="shared" si="19"/>
        <v>169</v>
      </c>
      <c r="B171" s="9">
        <v>1</v>
      </c>
      <c r="C171" s="9" t="s">
        <v>647</v>
      </c>
      <c r="D171" s="38" t="s">
        <v>471</v>
      </c>
      <c r="E171" s="38" t="s">
        <v>472</v>
      </c>
      <c r="F171" s="39" t="s">
        <v>473</v>
      </c>
      <c r="G171" s="40">
        <v>0</v>
      </c>
      <c r="H171" s="28">
        <v>0</v>
      </c>
      <c r="I171" s="28">
        <v>0</v>
      </c>
      <c r="J171" s="27">
        <f t="shared" si="16"/>
        <v>0</v>
      </c>
      <c r="K171" s="27">
        <v>0</v>
      </c>
      <c r="L171" s="27">
        <v>0</v>
      </c>
      <c r="M171" s="27">
        <f t="shared" si="17"/>
        <v>0</v>
      </c>
      <c r="N171" s="27">
        <f t="shared" si="18"/>
        <v>0</v>
      </c>
      <c r="O171" s="27"/>
      <c r="P171" s="27"/>
      <c r="Q171" s="27"/>
      <c r="R171" s="27">
        <f t="shared" si="25"/>
        <v>0</v>
      </c>
      <c r="S171" s="14" t="e">
        <f t="shared" si="14"/>
        <v>#DIV/0!</v>
      </c>
      <c r="T171" s="23">
        <v>1</v>
      </c>
      <c r="U171" s="16"/>
      <c r="V171" s="16"/>
      <c r="W171" s="17">
        <v>2979.4871794871797</v>
      </c>
      <c r="X171" s="17">
        <v>2979.4871794871797</v>
      </c>
      <c r="Y171" s="17">
        <f t="shared" si="24"/>
        <v>1489.7435897435898</v>
      </c>
      <c r="Z171" s="17">
        <f t="shared" si="22"/>
        <v>744.87179487179492</v>
      </c>
      <c r="AA171" s="17">
        <f t="shared" si="23"/>
        <v>2234.6153846153848</v>
      </c>
    </row>
  </sheetData>
  <mergeCells count="16">
    <mergeCell ref="W1:W2"/>
    <mergeCell ref="X1:X2"/>
    <mergeCell ref="Y1:Y2"/>
    <mergeCell ref="Z1:Z2"/>
    <mergeCell ref="AA1:AA2"/>
    <mergeCell ref="T1:T2"/>
    <mergeCell ref="A1:A2"/>
    <mergeCell ref="D1:D2"/>
    <mergeCell ref="E1:E2"/>
    <mergeCell ref="F1:F2"/>
    <mergeCell ref="G1:J1"/>
    <mergeCell ref="K1:K2"/>
    <mergeCell ref="L1:L2"/>
    <mergeCell ref="M1:M2"/>
    <mergeCell ref="N1:N2"/>
    <mergeCell ref="R1:R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Ahmed Siddiqui</dc:creator>
  <cp:lastModifiedBy>Danish Ali</cp:lastModifiedBy>
  <dcterms:created xsi:type="dcterms:W3CDTF">2017-10-11T12:08:44Z</dcterms:created>
  <dcterms:modified xsi:type="dcterms:W3CDTF">2018-01-03T09:54:24Z</dcterms:modified>
</cp:coreProperties>
</file>