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45" windowWidth="20115" windowHeight="7995" activeTab="1"/>
  </bookViews>
  <sheets>
    <sheet name="BugList" sheetId="1" r:id="rId1"/>
    <sheet name="PaymentRequest" sheetId="20" r:id="rId2"/>
    <sheet name="OwnerData" sheetId="16" r:id="rId3"/>
    <sheet name="testUserLogin" sheetId="12" r:id="rId4"/>
    <sheet name="Fees" sheetId="19" r:id="rId5"/>
    <sheet name="Flow" sheetId="4" r:id="rId6"/>
    <sheet name="TenantPropertyData" sheetId="10" r:id="rId7"/>
    <sheet name="DB Ranges" sheetId="6" r:id="rId8"/>
    <sheet name="PaymentClients" sheetId="17" r:id="rId9"/>
    <sheet name="RepairsTestData" sheetId="3" r:id="rId10"/>
    <sheet name="OfficesTestData" sheetId="5" r:id="rId11"/>
    <sheet name="Calcs" sheetId="14" r:id="rId12"/>
    <sheet name="ProblemData" sheetId="8" r:id="rId13"/>
    <sheet name="InvoiceData" sheetId="11" r:id="rId14"/>
    <sheet name="DashboardData" sheetId="13" r:id="rId15"/>
    <sheet name="Later" sheetId="2" r:id="rId16"/>
    <sheet name="Dates" sheetId="15" r:id="rId17"/>
    <sheet name="Questions" sheetId="18" r:id="rId18"/>
  </sheets>
  <calcPr calcId="144525" iterateDelta="1E-4"/>
</workbook>
</file>

<file path=xl/calcChain.xml><?xml version="1.0" encoding="utf-8"?>
<calcChain xmlns="http://schemas.openxmlformats.org/spreadsheetml/2006/main">
  <c r="C57" i="10" l="1"/>
  <c r="B57" i="10"/>
  <c r="M18" i="12"/>
  <c r="M17" i="12"/>
  <c r="J14" i="12"/>
  <c r="U10" i="18"/>
  <c r="U11" i="18"/>
  <c r="D26" i="16" l="1"/>
  <c r="D135" i="16"/>
  <c r="V41" i="10"/>
  <c r="V40" i="10"/>
  <c r="V39" i="10"/>
  <c r="D3" i="16"/>
  <c r="D4" i="16"/>
  <c r="F11" i="15"/>
  <c r="F7" i="14" l="1"/>
  <c r="F8" i="14"/>
  <c r="F9" i="14"/>
  <c r="F10" i="14"/>
  <c r="F11" i="14"/>
  <c r="F12" i="14"/>
  <c r="F13" i="14"/>
  <c r="F14" i="14"/>
  <c r="F15" i="14"/>
  <c r="F16" i="14"/>
  <c r="F17" i="14"/>
  <c r="F18" i="14"/>
  <c r="F19" i="14"/>
  <c r="F20" i="14"/>
  <c r="F21" i="14"/>
  <c r="F6" i="14"/>
  <c r="E21" i="14"/>
  <c r="D21" i="14"/>
  <c r="C21" i="14"/>
  <c r="E20" i="14"/>
  <c r="E19" i="14"/>
  <c r="E18" i="14"/>
  <c r="E17" i="14"/>
  <c r="E16" i="14"/>
  <c r="E15" i="14"/>
  <c r="E14" i="14"/>
  <c r="E13" i="14"/>
  <c r="E12" i="14"/>
  <c r="E11" i="14"/>
  <c r="E10" i="14"/>
  <c r="E9" i="14"/>
  <c r="E8" i="14"/>
  <c r="E7" i="14"/>
  <c r="E6" i="14"/>
  <c r="D20" i="14"/>
  <c r="D19" i="14"/>
  <c r="D18" i="14"/>
  <c r="D17" i="14"/>
  <c r="D16" i="14"/>
  <c r="D15" i="14"/>
  <c r="D14" i="14"/>
  <c r="D13" i="14"/>
  <c r="D12" i="14"/>
  <c r="D11" i="14"/>
  <c r="D10" i="14"/>
  <c r="D9" i="14"/>
  <c r="D8" i="14"/>
  <c r="D7" i="14"/>
  <c r="D6" i="14"/>
  <c r="C20" i="14"/>
  <c r="C19" i="14"/>
  <c r="C18" i="14"/>
  <c r="C17" i="14"/>
  <c r="C16" i="14"/>
  <c r="C15" i="14"/>
  <c r="C14" i="14"/>
  <c r="C13" i="14"/>
  <c r="C12" i="14"/>
  <c r="C11" i="14"/>
  <c r="C10" i="14"/>
  <c r="C9" i="14"/>
  <c r="C8" i="14"/>
  <c r="C7" i="14"/>
  <c r="C6" i="14"/>
  <c r="H5" i="13"/>
  <c r="H6" i="13"/>
  <c r="H7" i="13"/>
  <c r="H8" i="13"/>
  <c r="H4" i="13"/>
  <c r="B5" i="13"/>
  <c r="B17" i="13"/>
  <c r="H29" i="11"/>
  <c r="H27" i="11"/>
  <c r="M27" i="11"/>
  <c r="J27" i="11"/>
  <c r="T19" i="3"/>
  <c r="T18" i="3"/>
  <c r="T20" i="3"/>
  <c r="T21" i="3"/>
  <c r="T22" i="3"/>
  <c r="T23" i="3"/>
  <c r="T24" i="3"/>
  <c r="T25" i="3"/>
  <c r="T26" i="3"/>
  <c r="T17" i="3"/>
  <c r="T16" i="3"/>
  <c r="T3" i="3"/>
  <c r="T5" i="3"/>
  <c r="T6" i="3"/>
  <c r="T7" i="3"/>
  <c r="T8" i="3"/>
  <c r="T9" i="3"/>
  <c r="T10" i="3"/>
  <c r="T2" i="3"/>
  <c r="H9" i="13" l="1"/>
</calcChain>
</file>

<file path=xl/sharedStrings.xml><?xml version="1.0" encoding="utf-8"?>
<sst xmlns="http://schemas.openxmlformats.org/spreadsheetml/2006/main" count="2872" uniqueCount="1882">
  <si>
    <t>File/Topic</t>
  </si>
  <si>
    <t>Details</t>
  </si>
  <si>
    <t>Sign-Off</t>
  </si>
  <si>
    <t>SupplierFees</t>
  </si>
  <si>
    <t>Error message for text field. Please change to "letters and numbers only" and 1 font size smaller</t>
  </si>
  <si>
    <t>Remove the error messages err stat from the bar ontop. We don't need that any more and we can't display this to users</t>
  </si>
  <si>
    <t>SupplierFeesApproval</t>
  </si>
  <si>
    <t xml:space="preserve">Add optional notes field to front-end.   (not required).  </t>
  </si>
  <si>
    <t>Next button:  1) Submit supplier1 AND 2) next means now display supplier2...they approve and next means submit and show supplier3 etc until all suppliers have been approved and then on the last page hide next button.</t>
  </si>
  <si>
    <t>Now front-end has 1 drop down.  Create 2nd drop-down 1) Approve general fees (supplierFees)  2) Approve fixed fees</t>
  </si>
  <si>
    <t>forms/SupplierFeesApproval</t>
  </si>
  <si>
    <t xml:space="preserve">SupplierName should be: SupplierID.CompanyName.  </t>
  </si>
  <si>
    <t>actions/cms/SupplierFeesApproval</t>
  </si>
  <si>
    <t xml:space="preserve">getData Fixed=1.  Front-end we write as Yes/No.  Try this syntax for value output:  == '1' ? Yes : No,        </t>
  </si>
  <si>
    <t>SupplierFeesApproval.Notes  has a bug. After decrypt field is empty</t>
  </si>
  <si>
    <t>actions/forms/supplier_fees_approval</t>
  </si>
  <si>
    <t xml:space="preserve">If fixed rate=0  disable "approve fixed" and let it submit with only approving supplierFees </t>
  </si>
  <si>
    <t>Insert SupplierFeesApproval.PropertyManagementID</t>
  </si>
  <si>
    <t>After there are no more records show success message and return to portal home</t>
  </si>
  <si>
    <t>y</t>
  </si>
  <si>
    <t>Do later after you're set up in the portal</t>
  </si>
  <si>
    <t>TenantOrders</t>
  </si>
  <si>
    <t>TenantOrders.Maintenance_ID  inserts the wrong ID</t>
  </si>
  <si>
    <t>Move Fixed Approval to FixedTable, to allow approval for each fixed job. Now it's approve all or none</t>
  </si>
  <si>
    <t>Y</t>
  </si>
  <si>
    <t>UserID</t>
  </si>
  <si>
    <t>SupplierID</t>
  </si>
  <si>
    <t>London Plumbers</t>
  </si>
  <si>
    <t>London Repairs</t>
  </si>
  <si>
    <t>Brighton Repairs</t>
  </si>
  <si>
    <t>Bath Repairs</t>
  </si>
  <si>
    <t>Reading Repairs</t>
  </si>
  <si>
    <t>Leeds Repairs</t>
  </si>
  <si>
    <t>Hull Repairs</t>
  </si>
  <si>
    <t>Birmingham Repairs</t>
  </si>
  <si>
    <t>London Landscaping</t>
  </si>
  <si>
    <t>Leeds Landscaping</t>
  </si>
  <si>
    <t>Hull Landscaping</t>
  </si>
  <si>
    <t>Leeds Snow Removal</t>
  </si>
  <si>
    <t>Hull Snow Removal</t>
  </si>
  <si>
    <t>Wakefield Snow Removal</t>
  </si>
  <si>
    <t>Supplier Name</t>
  </si>
  <si>
    <t>UK Roof Repairs</t>
  </si>
  <si>
    <t>Wakefield Cleaners</t>
  </si>
  <si>
    <t>HVAC</t>
  </si>
  <si>
    <t>Vents</t>
  </si>
  <si>
    <t>Plumbing</t>
  </si>
  <si>
    <t>Floors</t>
  </si>
  <si>
    <t>Emergency Fixtures</t>
  </si>
  <si>
    <t>Other Safety</t>
  </si>
  <si>
    <t>Preventative Maintenance</t>
  </si>
  <si>
    <t>Pest Control</t>
  </si>
  <si>
    <t>Inspections</t>
  </si>
  <si>
    <t>Cleaning</t>
  </si>
  <si>
    <t>Landscape</t>
  </si>
  <si>
    <t>Snow Removal</t>
  </si>
  <si>
    <t>Painting</t>
  </si>
  <si>
    <t>Appliances</t>
  </si>
  <si>
    <t>Lift</t>
  </si>
  <si>
    <t>Roof</t>
  </si>
  <si>
    <t>Other</t>
  </si>
  <si>
    <t>MaintenanceID</t>
  </si>
  <si>
    <t>MaintenanceType</t>
  </si>
  <si>
    <t xml:space="preserve">Supplier Registers company </t>
  </si>
  <si>
    <t>Supplier Adds Staff/Workers</t>
  </si>
  <si>
    <t>Supplier Adds Staff Availability</t>
  </si>
  <si>
    <t>This creates SupplierID and UserID</t>
  </si>
  <si>
    <t>This creates SupplierStaffID and UserID</t>
  </si>
  <si>
    <t>Tenant places an order. Tenant selects eg Plumbing, states the problem and submits. We pass this data to the Property Manager</t>
  </si>
  <si>
    <t>Supplier lists fixed fees per ItemType/Job Type eg Painting a whole house vs 1 room</t>
  </si>
  <si>
    <t>Property Manager Approves general fees and fixed before the supplier is listed in the system.  We set system permissions so that only certain userRoles can authorise approval.  This provides internal controls to reduce fraud risk, as well as human error</t>
  </si>
  <si>
    <t>1) Call-out charge as this equals 1hr</t>
  </si>
  <si>
    <t>4) Overtime</t>
  </si>
  <si>
    <t>5) Weekend</t>
  </si>
  <si>
    <t xml:space="preserve">3) Hourly </t>
  </si>
  <si>
    <t>This means we prefer a lower call-out charge, a lower increment, a lower hourly etc</t>
  </si>
  <si>
    <t>2) Increment (order by the lowest increment as this is cheaper) eg a job takes 2hrs 15mins.  If a person bills hourly this is 3hrs of labour!! If a person bills in 15mins it's 2hrs 15mins</t>
  </si>
  <si>
    <t>Priority Order Hourly where 1st choice is the cheapest</t>
  </si>
  <si>
    <t>Priority Order Fixed  where 1st choice is the cheapest</t>
  </si>
  <si>
    <t>(For now this is enough.  If we only display 3 there is no need for approval for other suppliers as they don't display. If those suppliers are unavailable later they will be removed from this list and a new supplier will display. If a supplier causes problems...they will be delisted)</t>
  </si>
  <si>
    <t>Supplier lists all general fees: 1) call-out charges: The price to arrive and fix a 5minute job OR it includes up to 1 hour of labour. 2) hourly 3) overtime (eg working evenings) 4) weekend</t>
  </si>
  <si>
    <t>Calculations for every supplier where MaintenanceOrdersID.MaintenanceType=SupplierFees.MaintenanceType (If Property Manager selects a Plumbing job, show the 3 cheapest Plumbing companies)</t>
  </si>
  <si>
    <t>Add Another: Pls copy the same code from SupplierFeesApproval for the next and submit.  We need the same functionality.  1) Next means submit all this data first and then load an empty page again meaning they can enter 2 different jobs.  2) Submit means just submit this one page</t>
  </si>
  <si>
    <t>CSS:  Page title "MaintenanceOrders" the blue block needs to be a fraction wider - the same width as the rest</t>
  </si>
  <si>
    <t xml:space="preserve">PrimaryKey for UserID=Int(10).  All other primary keys=int(9). UserID.EndUser refers to subTypes eg Tenants, Landlords, Companies.  Each subType gets a range eg suppliers start at 300000000; tenants start at 875000000.  When we create new Suppliers we 1) auto-increment userID; we create primary key for SupplierID and auto-increment and then we insert the primary key of supplierID into UserID.endUser. This means UserID.EndUser=PrimaryKey of  a sub user such as supplier, tenant etc. </t>
  </si>
  <si>
    <t>ContactID</t>
  </si>
  <si>
    <t>Names for all users</t>
  </si>
  <si>
    <t>Email, country code and mobile for all users</t>
  </si>
  <si>
    <t>AddressID</t>
  </si>
  <si>
    <t>Address for Offices/Companies, landlords, guarantors and most addresses EXCEPT rental properties!! This is important</t>
  </si>
  <si>
    <t>PropertyID</t>
  </si>
  <si>
    <t>All rental properties go here. It holds only address. We exclude owner and tenant (as people buy and sell properties and tenants move apt).  This way we hold properties only to link later for other analytics, such as price changes, business intelligence etc.</t>
  </si>
  <si>
    <t>PropertyTermsID</t>
  </si>
  <si>
    <t>Join SupplierID and ItemType.  Sort by lowest of (max-min)/2.  If Property Manager selects MaintenanceType=Plumbing, JobType=Pipes, we show the cheapest fixed rates for Pipes and ignore other plumbing jobs.</t>
  </si>
  <si>
    <t>ItemTypeID</t>
  </si>
  <si>
    <t>ItemType</t>
  </si>
  <si>
    <t>Pipes</t>
  </si>
  <si>
    <t>Drains</t>
  </si>
  <si>
    <t>Min</t>
  </si>
  <si>
    <t>Max</t>
  </si>
  <si>
    <t>Average</t>
  </si>
  <si>
    <t>Leeds Cleaners</t>
  </si>
  <si>
    <t>Bradford Cleaners</t>
  </si>
  <si>
    <t>Apt Block</t>
  </si>
  <si>
    <t>House</t>
  </si>
  <si>
    <t xml:space="preserve"> Snow Removal</t>
  </si>
  <si>
    <t>UserIDOffice</t>
  </si>
  <si>
    <t>OfficeID</t>
  </si>
  <si>
    <t>PM 33679</t>
  </si>
  <si>
    <t>Supplier 33693</t>
  </si>
  <si>
    <t>PropertyManagerID</t>
  </si>
  <si>
    <t>UserID (PM)</t>
  </si>
  <si>
    <t>10702 70th Rd., Forest Hills, NY 11375-4241</t>
  </si>
  <si>
    <t>6031 Broadway, Bronx, NY 10471-4102</t>
  </si>
  <si>
    <t>641 1/2 E Park Ave, Long Beach, NY 11561-2512</t>
  </si>
  <si>
    <t>502 Washington Blvd, Jersey City, NJ 07310-1608</t>
  </si>
  <si>
    <t>178 Broadway, Brooklyn, NY 11211-6131</t>
  </si>
  <si>
    <t>450 Post St, San Francisco, CA 94102-1526</t>
  </si>
  <si>
    <t>420 Emerson St., Palo Alto, CA 94301-1604</t>
  </si>
  <si>
    <t>99 N Los Robles Ave., Pasadena, CA 91101-1736</t>
  </si>
  <si>
    <t>101 Santa Monica Blvd., Santa Monica, CA 90401-2201</t>
  </si>
  <si>
    <t>19100 Von Karman Ave. Ste. 100, Irvine, CA 92612-1539</t>
  </si>
  <si>
    <t>1201 Redondo Ave., Long Beach, CA 90804-4021</t>
  </si>
  <si>
    <t>745 Emerald St, San Diego, CA 92109-2405</t>
  </si>
  <si>
    <t>200 West 56th Street, New York City, NY 10019-4300  (Upper East)</t>
  </si>
  <si>
    <t>54 Pearl St, New York City, NY 10004-4300 (Downtown)</t>
  </si>
  <si>
    <t>3 Greenwich Ave, New York City, NY 10014-3543 (Greenwich)</t>
  </si>
  <si>
    <t>Ellington Homes</t>
  </si>
  <si>
    <t>Morton Real Estate</t>
  </si>
  <si>
    <t>Greg Estates</t>
  </si>
  <si>
    <t>State</t>
  </si>
  <si>
    <t>ID</t>
  </si>
  <si>
    <t>StateAbb</t>
  </si>
  <si>
    <t>Region</t>
  </si>
  <si>
    <t>Alabama</t>
  </si>
  <si>
    <t>AL</t>
  </si>
  <si>
    <t>NorthAmerica</t>
  </si>
  <si>
    <t>Alaska</t>
  </si>
  <si>
    <t>AK</t>
  </si>
  <si>
    <t>SouthAmerica</t>
  </si>
  <si>
    <t>Arizona</t>
  </si>
  <si>
    <t>AZ</t>
  </si>
  <si>
    <t>Europe</t>
  </si>
  <si>
    <t>Arkansas</t>
  </si>
  <si>
    <t>AR</t>
  </si>
  <si>
    <t>Asia</t>
  </si>
  <si>
    <t>California</t>
  </si>
  <si>
    <t>CA</t>
  </si>
  <si>
    <t>Africa</t>
  </si>
  <si>
    <t>Colorado</t>
  </si>
  <si>
    <t>CO</t>
  </si>
  <si>
    <t>Australasia</t>
  </si>
  <si>
    <t>Connecticut</t>
  </si>
  <si>
    <t>CT</t>
  </si>
  <si>
    <t>Delaware</t>
  </si>
  <si>
    <t>DE</t>
  </si>
  <si>
    <t>District of Columbia</t>
  </si>
  <si>
    <t>DC</t>
  </si>
  <si>
    <t>Florida</t>
  </si>
  <si>
    <t>FL</t>
  </si>
  <si>
    <t>Georgia</t>
  </si>
  <si>
    <t>GA</t>
  </si>
  <si>
    <t>Hawaii</t>
  </si>
  <si>
    <t>HI</t>
  </si>
  <si>
    <t>Idaho</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</si>
  <si>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</si>
  <si>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</si>
  <si>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</si>
  <si>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</si>
  <si>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</si>
  <si>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</si>
  <si>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</si>
  <si>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</si>
  <si>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</si>
  <si>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</si>
  <si>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</si>
  <si>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</si>
  <si>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</si>
  <si>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</si>
  <si>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</si>
  <si>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</si>
  <si>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</si>
  <si>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</si>
  <si>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</si>
  <si>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</si>
  <si>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</si>
  <si>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</si>
  <si>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</si>
  <si>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</si>
  <si>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</si>
  <si>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</si>
  <si>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</si>
  <si>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</si>
  <si>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</si>
  <si>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</si>
  <si>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</si>
  <si>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</si>
  <si>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</si>
  <si>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</si>
  <si>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</si>
  <si>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</si>
  <si>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</si>
  <si>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</si>
  <si>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</si>
  <si>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</si>
  <si>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</si>
  <si>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</si>
  <si>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</si>
  <si>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</si>
  <si>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</si>
  <si>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</si>
  <si>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</si>
  <si>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</si>
  <si>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</si>
  <si>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</si>
  <si>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</si>
  <si>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</si>
  <si>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</si>
  <si>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</si>
  <si>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</si>
  <si>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</si>
  <si>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</si>
  <si>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</si>
  <si>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</si>
  <si>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</si>
  <si>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</si>
  <si>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</si>
  <si>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</si>
  <si>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</si>
  <si>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</si>
  <si>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</si>
  <si>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</si>
  <si>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</si>
  <si>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</si>
  <si>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</si>
  <si>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</si>
  <si>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</si>
  <si>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</si>
  <si>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</si>
  <si>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</si>
  <si>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</si>
  <si>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Alberta</t>
  </si>
  <si>
    <t>AB</t>
  </si>
  <si>
    <t>British Columbia</t>
  </si>
  <si>
    <t>BC</t>
  </si>
  <si>
    <t>Manitoba</t>
  </si>
  <si>
    <t>MB</t>
  </si>
  <si>
    <t>New Brunswick</t>
  </si>
  <si>
    <t>NB</t>
  </si>
  <si>
    <t>Newfoundland and Labrador</t>
  </si>
  <si>
    <t>NL</t>
  </si>
  <si>
    <t>Nova Scotia</t>
  </si>
  <si>
    <t>NS</t>
  </si>
  <si>
    <t>Ontario</t>
  </si>
  <si>
    <t>ON</t>
  </si>
  <si>
    <t>Prince Edward Island</t>
  </si>
  <si>
    <t>PE</t>
  </si>
  <si>
    <t>Quebec</t>
  </si>
  <si>
    <t>QC</t>
  </si>
  <si>
    <t>Saskatchewan</t>
  </si>
  <si>
    <t>SK</t>
  </si>
  <si>
    <t xml:space="preserve">EndClientID </t>
  </si>
  <si>
    <t>USA Addresses</t>
  </si>
  <si>
    <t>Name</t>
  </si>
  <si>
    <t>LettingID</t>
  </si>
  <si>
    <t>Company that finds tenants, rents apartments and they do background screening on tenants. They are intermediaries.  Usually they do not own the properties.  They do lettings and property sales.</t>
  </si>
  <si>
    <t>Company that manages rental apartments.  Some of these buy land, build blocks of apartments/houses and then rent.  Others manage properties on behalf of owners.  Most will also search for tenants, background screen and rent but not all so most will also have LettingID</t>
  </si>
  <si>
    <t>LettingAgentID</t>
  </si>
  <si>
    <t xml:space="preserve">Staff/people working at Letting firm or Property Management firm.  For your work on Property Management you will always use PropertyManagementID for company and (for now) LettingAgentID for the staff. I avoided creating PropertyManagementAgentID as that would mean more changes to lots of files. I will soon proof all tables to confirm. </t>
  </si>
  <si>
    <t xml:space="preserve">StartDate, EndDate, Price of Rental Property.  Landlords advertised/asking price vs rental price. Some data gets entered by the tenant. Other data gets entered by property managers/letting agents.  This is why some fields are null. We also store whether it's the current apt or not eg current apt means we get a reference for this apt. and the 2nd entry for the same tenant means that's the new apt they want to move into after background screening is complete.  </t>
  </si>
  <si>
    <t>Supplier Registers offices</t>
  </si>
  <si>
    <t>This creates UserID for office, officeID and addressID</t>
  </si>
  <si>
    <t>ContactDetailsID</t>
  </si>
  <si>
    <t>SupplierFeesID</t>
  </si>
  <si>
    <t>SupplierFixedID</t>
  </si>
  <si>
    <t>SupplierFeesApprovalID</t>
  </si>
  <si>
    <t>TenantOrdersID</t>
  </si>
  <si>
    <t>MaintenanceOrdersID</t>
  </si>
  <si>
    <t>The property manager then selects one of the 3 suppliers from the disabled fields.  Only these 3 suppliers must display in the drop down below.  The property manager may choose which of these suppliers. Notes are required. Insert into MaintenanceOrdersID</t>
  </si>
  <si>
    <t>SupplierOrdersID</t>
  </si>
  <si>
    <t xml:space="preserve">EndUser ranges </t>
  </si>
  <si>
    <t>CandidateID 1-1.99</t>
  </si>
  <si>
    <t>SupplierID 3-3.199</t>
  </si>
  <si>
    <t>SupplierStaffID 3.2-3.599</t>
  </si>
  <si>
    <t>KYCID 3.6-3.899</t>
  </si>
  <si>
    <t>GuarantorID 3.9-3.999</t>
  </si>
  <si>
    <t>HiringID 4-4.49 (HF paying clients: MSPs, RPOs, Corporate internal hires)</t>
  </si>
  <si>
    <t>RecruiterID 4.50-5.49</t>
  </si>
  <si>
    <t>PropertyManagementID  6.40-6.49</t>
  </si>
  <si>
    <t>PastEmployerID 6.5-6.99</t>
  </si>
  <si>
    <t>RefereeID 7-7.49</t>
  </si>
  <si>
    <t>PastLandlordID 7.5-7.99</t>
  </si>
  <si>
    <t>OfficeID 8.5-8.74</t>
  </si>
  <si>
    <t>TenantID 8.75-9.49</t>
  </si>
  <si>
    <t>LettingID 9.50+</t>
  </si>
  <si>
    <t xml:space="preserve">All Primary Keys = Int(9) except UserID.User_ID = Int(10). </t>
  </si>
  <si>
    <t>UserID.EndUser= the primary key of a user group</t>
  </si>
  <si>
    <t>eg UserID.875000000 means TenantID.ID=875000000</t>
  </si>
  <si>
    <t>eg UserID.300000000 means SupplierID.ID=300000000</t>
  </si>
  <si>
    <t>SupplierStaffID</t>
  </si>
  <si>
    <t>UserIDSupplierStaff</t>
  </si>
  <si>
    <t>UK Addresses</t>
  </si>
  <si>
    <t>5 Golden Avenue London NW11 3PQ, UK</t>
  </si>
  <si>
    <t>Edward Simons</t>
  </si>
  <si>
    <t>testData</t>
  </si>
  <si>
    <t>cms/getData  to populate all the disabled fields.  Property Manager field concat Company Name and Address of HQ (Head Office) where OfficeID.HQ=1.  The rest of the data is from MaintenanceOrders. You'll recognise the fields.</t>
  </si>
  <si>
    <t>When this submits email the property manager: PropertyManagementID.LettingAgent_ID (join with e-mail) to notify that a supplier accepted the booking. Later we'll have a table inside the portal where the property manager can track all orders.</t>
  </si>
  <si>
    <t>PropertyManagementID</t>
  </si>
  <si>
    <t>Companies that are suppliers such as Plumbers, Cleaners</t>
  </si>
  <si>
    <t>Staff working at Suppliers</t>
  </si>
  <si>
    <t>Office_Has_SupplierStaff</t>
  </si>
  <si>
    <t>Links Suppier Staff to Offices to maintain normalisation</t>
  </si>
  <si>
    <t>Links Address and Company (PropertyManager,Supplier, LettingID) to an office</t>
  </si>
  <si>
    <t>FLOW</t>
  </si>
  <si>
    <t>TABLES</t>
  </si>
  <si>
    <t>Supplier Orders</t>
  </si>
  <si>
    <t>actions/CMS/MaintenanceOrders_M</t>
  </si>
  <si>
    <t xml:space="preserve">Here the supplier receives the order.  The top section is disabled (property manager, tenant address, job details).  The supplier can accept or reject the order.  Before the supplier responds, the default is "none" in a report (another file) this is why we include "none".  Later after accepting if the supplier needs to cancel he may, this is why we have cancel to represent the supplier cancelling the order. </t>
  </si>
  <si>
    <t>MaintenanceOrders</t>
  </si>
  <si>
    <t>Property Manager enters budget per order and we track MaintenanceScheduleID.OverBudget</t>
  </si>
  <si>
    <t>Please add function actions/cms/addMaintenanceFunction.txt (just uploaded). You need to "hard code" insert MaintenanceSchedule.Status='Unscheduled' when you submit.  What this means: Property Manager asks to book a supplier. No booking is yet made so initially status=unscheduled. After the supplier acceps/rejects etc. But here is the only place to enter 'unscheduled' and we need this for reports.  At this stage MaintenanceSchedule.IDSupplierOrders_ID =null. (MaintenanceScheduleID.OverBudget we will implement in Version2)</t>
  </si>
  <si>
    <t>Join PropertyID and PropertyTermsID.  Where PropertyTermsID.PropertyManagement_ID=640000000 extract PropertyTermsID.PropertyID, and front-end display (concat) Building and Address for ALL PropertyIDs.  If the property manager has 10 properties we list ALL their properties in the property dropdown.  PropertyTermsID records 283, and 333-382 are all included.  So we need PropertyID  277 and 304-353</t>
  </si>
  <si>
    <t>After finding the 3 cheapest suppliers we display SupplierID.CompanyName instead of SupplierID.  We need display an ID/primary key to users as that output is meaningless.  In the drop-down below for Supplier display the same 3 SupplierID.CompanyName</t>
  </si>
  <si>
    <t>Call-Out</t>
  </si>
  <si>
    <t>Increment</t>
  </si>
  <si>
    <t>Hourly</t>
  </si>
  <si>
    <t>Overtime</t>
  </si>
  <si>
    <t>Weekend</t>
  </si>
  <si>
    <t>Cheapest</t>
  </si>
  <si>
    <t xml:space="preserve">Check the calcs for displaying cheapest SupplierFees. We have lots of errors.  You are ignoring increment.  If we select Hourly the order is Hourly then Increment.  If we select Overtime the order is Overtime then Incrememt. If we select Weekend the order is Weekend then Increment.  If a job is on a Saturday the hourly rate=weekend rate. I think your calc only uses hourly rates and that's why 300000000 is 1st choice.  Also replace SupplierID with SupplierID.CompanyName.  I updated TestData to include SupplierFees and show you the correct answers for Cheapest </t>
  </si>
  <si>
    <t>Fixed.  How can a calc for average be wrong?  (A+B)/2.  If min=50, max=100 average=75. Fixed Jobs have no other fees, no call-out, no hourly nothing else.</t>
  </si>
  <si>
    <t>MaintenanceOrders Fixed</t>
  </si>
  <si>
    <t>PropertyType: AptBlockID=2</t>
  </si>
  <si>
    <t>studio</t>
  </si>
  <si>
    <t>1bed</t>
  </si>
  <si>
    <t>2bed</t>
  </si>
  <si>
    <t>3bed</t>
  </si>
  <si>
    <t>3bed pent</t>
  </si>
  <si>
    <t>98-30 67th Ave. #1M, Rego Park, NY 11374</t>
  </si>
  <si>
    <t>The Mayfair</t>
  </si>
  <si>
    <t>The Bloomington</t>
  </si>
  <si>
    <t>The Pall</t>
  </si>
  <si>
    <t>Beach Front</t>
  </si>
  <si>
    <t>The Property Manager books a supplier to fix the tenant's problem.  They choose Maintenance type, whether the job is urgent/weekend etc..they select the MAXIMUM/LATEST date for completion. Insert into MaintenanceOrdersID</t>
  </si>
  <si>
    <t xml:space="preserve">Next select Hourly or Fixed.  If hourly we display the best3 suppliers using SupplierFeesID data.  If Fixed we hide hourly, overtime, weekend. Then select Job Type and then show the average (max-min)/2 price of the top3 SupplierFixed for this job title: join SupplierID and ItemType. Reason: Saying Painting is too broad. Painting a building costs more than 1 room so we must specify jobType </t>
  </si>
  <si>
    <t>Order: 1) Select MaintenanceType 2) Date.  If they select Building before Date show it as red. We will use this later to link to supplier availability. 3) Select Building 4) Select Property and only show properties for the selected Building.  Building is parent of property. Property is child of Buiding. If Building=The Mayfair display all 30 properties in Property dropdown so concat PropertyID.FirstLine + City+ State+PostCode.   (Urgent and Date don't impact order) 4) Yes it's ok to move hourly/overtime/weekend to the rate section below</t>
  </si>
  <si>
    <t>Date: Must be today or later. Emergency repairs can be same day. Change error message to Cannot be past date.  Try error message font=red 1 size smaller</t>
  </si>
  <si>
    <t>Order: In KO implement "Parent...Subscribe..functionality". Building=Parent. Property =child.  MaintenanceType is parent of ItemType.  We want to avoid focus out clicks.  After selecting ItemType prices must auto-populate without any more clicks. After selecting Building, all properties at that building must auto-populate without any more clicks</t>
  </si>
  <si>
    <t>I think your calculations for SupplierFees (hourly, evenings and weekend) are all correct. You also display the correct Supplier in 1st, 2nd, 3rd position. But we have 2 small bugs.  When radio=evenings/overtime after the calc and after selecting the 3 suppliers display SupplierFeesID.OvertimeRate. (now you display SupplierFees.HourlyRate).  When radio=weekend after calcs and after selecting the 3 suppliers display SupplierFeesID.WeekendRate</t>
  </si>
  <si>
    <t>After all bugs are complete remove error check/status displays from browser that display as code.</t>
  </si>
  <si>
    <t>The supplier can select Staff member now (or assign later).  Join SupplierID and SupplierStaffID and ContactID and display ContactID.FirstName concat ContactID.Surname for supplier staff.  Then enter date and confirm booking</t>
  </si>
  <si>
    <t>If price=hourly we use SupplierFee rates.  If price=Fixed, we only storage a range of min/max so now we need a precise number for billing=FixedQuote (required).  If FixedQuote&gt;Max for ItemTypeID automatically reject.  The only way the supplier can enter a rate&gt;max is by going back to 1) edit supplierFixed 2) wait for approval.  Of course rate can be &lt; min.  The norm will be a rate between min and max.  After this the Property Manager then has the option to approve/reject the FixedQuote (in another mini-module). After the job is complete the tenant will be required to enter some feedback eg confirm job was done and estimate time....to help prevent fraud and check the tenant is happy.</t>
  </si>
  <si>
    <t>StaffName</t>
  </si>
  <si>
    <t>Mike Jones</t>
  </si>
  <si>
    <t>Peter Smith</t>
  </si>
  <si>
    <t>Paul Atkins</t>
  </si>
  <si>
    <t>Html: Option0,1,2: change labels to 1,2,3</t>
  </si>
  <si>
    <t>Supplier</t>
  </si>
  <si>
    <t>Plumbing ID=3</t>
  </si>
  <si>
    <t>Drains1</t>
  </si>
  <si>
    <t>Drains2</t>
  </si>
  <si>
    <t>Pipes1</t>
  </si>
  <si>
    <t>Good data or duplicate?</t>
  </si>
  <si>
    <t>good</t>
  </si>
  <si>
    <t>duplicate: disallow</t>
  </si>
  <si>
    <t>A different supplier can offer the identical job types</t>
  </si>
  <si>
    <t>Date</t>
  </si>
  <si>
    <t>Comments</t>
  </si>
  <si>
    <t>rows 2-10 refer to supplier Fees, supplierFixed, entering ItemType so all the set-up before we place maintenance orders</t>
  </si>
  <si>
    <t>Dec 5th</t>
  </si>
  <si>
    <t>Add error message.  "Are you sure you need 2 suppliers for the same job?"  Add Yes/No.  If Yes allow submit.</t>
  </si>
  <si>
    <t>We don't book the same supplier twice for the same job on the same date</t>
  </si>
  <si>
    <t>same order different dates, for now we are not coding</t>
  </si>
  <si>
    <t>This is fine as it's a different apt</t>
  </si>
  <si>
    <t>rows 11-14 refer to error checks for MaintenanceOrders forms to avoid duplicates</t>
  </si>
  <si>
    <t>Disallow duplicate entries into ItemType min/max fees. This affects Fixed</t>
  </si>
  <si>
    <t xml:space="preserve">When Fixed=No, Submit works.  But when fixed=No, "AddAnother" doesn't work.  It's possible 1 suppler does Cleaning and SnowRemoval so 2 maintenance types all for hourly. </t>
  </si>
  <si>
    <t>When SupplierFees=Hourly+Fixed, only Fixed is correct.  Hourly does not insert.</t>
  </si>
  <si>
    <t>When SupplierFees=Hourly only, submit is correct.  But Add Another is not working.  It is possible 1 supplier does MaintenanceTypes 2&amp;3 so we need AddAnother for &gt;1 MaintenanceType for hourly only.</t>
  </si>
  <si>
    <t>Type=Hourly.  Results for Overtime (Evening) and Weekend display 2nd cheapest as 1st choice. Check "SORT BY". Make sure we display the cheapest as 1st choice.                     order by hourly then order by lowest increment
order by overtime then order by lowest increment
order by weekend then order by lowest increment</t>
  </si>
  <si>
    <t>eg  Call-Out=C.O.</t>
  </si>
  <si>
    <t>Supplier1        C.O.=50  Hourly =30  10min job=50</t>
  </si>
  <si>
    <t>Supplier2        C.O.=40  Hourly =30  10min job=40</t>
  </si>
  <si>
    <t>Supplier3        C.O.=32  Hourly =35  10min job=32</t>
  </si>
  <si>
    <t>Supplier4        C.O.=60  Hourly =20  10min job=60</t>
  </si>
  <si>
    <t>For jobs &lt;=1hour we use the call-out rate.</t>
  </si>
  <si>
    <t>Supplier1        C.O.=50  Hourly =30  1hr job=50</t>
  </si>
  <si>
    <t>Supplier2        C.O.=40  Hourly =30  1hr job=40</t>
  </si>
  <si>
    <t>Supplier3        C.O.=32  Hourly =35  1hr job=35</t>
  </si>
  <si>
    <t>Supplier4        C.O.=60  Hourly =20  1hr job=60</t>
  </si>
  <si>
    <t>Here supplier3 is the exception. Call-out is &lt;1hr so for a 1hr job it's the 1hour fee</t>
  </si>
  <si>
    <t>Supplier1        C.O.=50  Hourly =30  2hr job=50+60=110</t>
  </si>
  <si>
    <t>Supplier2        C.O.=40  Hourly =30  2hr job=40+60=100</t>
  </si>
  <si>
    <t>Supplier3        C.O.=32  Hourly =35  2hr job=32+70=102</t>
  </si>
  <si>
    <t>Supplier4        C.O.=60  Hourly =20  1hr job=60+40=100</t>
  </si>
  <si>
    <t>For longer jobs the lower the hourly the better.  We can't know how long a job will take so our rules will assume each job is min 1 hour.  So the first hour=call-out.  This is the same for office hours, evenings/overtime and weekend</t>
  </si>
  <si>
    <t>See sheet=Call-Out.  Let's assume each hourly /supplierFees job is at least 1 hour, so office hours, overtime/evenings and weekends the first hour=call-out.  If 2 have the same call-out, order by lowest hourly/eve/weekend. If call-out is less than the hourly rate sort by hourly. If call-out is &gt; hourly sort by call-out.  Then order by increment, same as now.</t>
  </si>
  <si>
    <r>
      <t>When 2 orders have the same MaintenanceType, (for fixed  they also have the same ItemType) + samePropertyID</t>
    </r>
    <r>
      <rPr>
        <b/>
        <sz val="11"/>
        <color theme="1"/>
        <rFont val="Calibri"/>
        <family val="2"/>
        <scheme val="minor"/>
      </rPr>
      <t xml:space="preserve"> within 7days</t>
    </r>
    <r>
      <rPr>
        <sz val="11"/>
        <color theme="1"/>
        <rFont val="Calibri"/>
        <family val="2"/>
        <scheme val="minor"/>
      </rPr>
      <t xml:space="preserve"> display message. Bug: MAX DATE is not working.  EG Dec 15th i place an order. Jan15th or Feb 15th the error message appears for hourly and fixed. We only show  the error message for up to 7 days before the similar order and 7 days after.  So if I place an order Dec. 15th the dates for the error message are Dec7th to Dec 22nd only which is +/- 7days.</t>
    </r>
  </si>
  <si>
    <t>Thames Property Management</t>
  </si>
  <si>
    <t>SupplierOrders</t>
  </si>
  <si>
    <t>Please estimate how long to code adding an alert for the property manager?  If MaintenanceOrder is submitted and supplier does not respond within 24hrs show alert/recommend they choose another supplier.  If it's quick we do now. If it's lengthy let's do later.</t>
  </si>
  <si>
    <t>I'm puzzled.  We display PropertyManagement office address instead of Property (Tenant Address) for MaintenanceOrder.Property_ID. (Property usually means the apt to buy sell or rent). BUT both CMS and VM files have correct variables for Property_ID.  Maybe the bug relates to hardcoding PropertyManagement??</t>
  </si>
  <si>
    <t xml:space="preserve">Please download forms/SupplierOrder1.  I made TenantName/Mobile wider and added lines 85-89 which was missing.  Populate this from MaintenanceOrders.Schedule and then add error check.  SupplierOrders.Start must be &lt;=MaintenanceOrders.Schedule else don't allow submit.  </t>
  </si>
  <si>
    <t>AddAnother: I changed label to clarify. What we coded was add another MaterialCost.  We also need a "next button" which will mean display the next MaintenaceOrder.  I added a Next Order button with label "view more orders" so please implement</t>
  </si>
  <si>
    <t xml:space="preserve">Thomas Edwards=userID 1000000614=endUser 550000001=LettingAgent.  This is partly my fault for not including all the variables.  The correct query needs:  PropertyTerms.Property_ID ; PropertyTerms.User_ID, ContactDetailsID.User_ID,ContactID.User_ID. </t>
  </si>
  <si>
    <t>TenantID</t>
  </si>
  <si>
    <t>Email</t>
  </si>
  <si>
    <t>Allan Atkin</t>
  </si>
  <si>
    <t>Andrew Atter</t>
  </si>
  <si>
    <t>Andy Mills</t>
  </si>
  <si>
    <t>Art Miller</t>
  </si>
  <si>
    <t>Abby Nightingale</t>
  </si>
  <si>
    <t>Alexandra Milton</t>
  </si>
  <si>
    <t>Andrea Andrews</t>
  </si>
  <si>
    <t>Bob Burton</t>
  </si>
  <si>
    <t>Barry Morton</t>
  </si>
  <si>
    <t>Benny Drummer</t>
  </si>
  <si>
    <t>Belinda Smith</t>
  </si>
  <si>
    <t>Brian Ferry</t>
  </si>
  <si>
    <t>Christina Macks</t>
  </si>
  <si>
    <t>Carrie Macklin</t>
  </si>
  <si>
    <t>Casandra Bunton</t>
  </si>
  <si>
    <t>Diana Danning</t>
  </si>
  <si>
    <t>Don Orton</t>
  </si>
  <si>
    <t>Dion Harris</t>
  </si>
  <si>
    <t>Edward Ellington</t>
  </si>
  <si>
    <t>Fiona Franklin</t>
  </si>
  <si>
    <t>Fred Falton</t>
  </si>
  <si>
    <t>Georgina Gregson</t>
  </si>
  <si>
    <t>Geoff Michaels</t>
  </si>
  <si>
    <t>Harry Atkinson</t>
  </si>
  <si>
    <t>John Andrews</t>
  </si>
  <si>
    <t>Jonathan Patterson</t>
  </si>
  <si>
    <t>Larry Anton</t>
  </si>
  <si>
    <t>Michael Benton</t>
  </si>
  <si>
    <t>Michelle Perry</t>
  </si>
  <si>
    <t>Miriam Davids</t>
  </si>
  <si>
    <t>Nancy O'Brian</t>
  </si>
  <si>
    <t>Patrick O'Hara</t>
  </si>
  <si>
    <t>Susan Miller</t>
  </si>
  <si>
    <t>Tom Makers</t>
  </si>
  <si>
    <t>Terry Tomkins</t>
  </si>
  <si>
    <t>Victor Valler</t>
  </si>
  <si>
    <t>Walter Scott</t>
  </si>
  <si>
    <t>Vanessa Cherry</t>
  </si>
  <si>
    <t>Stephanie Sarkin</t>
  </si>
  <si>
    <t>Samantha Smith</t>
  </si>
  <si>
    <t>Steve Smithson</t>
  </si>
  <si>
    <t>Paul Jones</t>
  </si>
  <si>
    <t>Paula Johnson</t>
  </si>
  <si>
    <t>Sarah Buckson</t>
  </si>
  <si>
    <t>Tamara Valdez</t>
  </si>
  <si>
    <t>Victoria Gonzales</t>
  </si>
  <si>
    <t>William Johnson</t>
  </si>
  <si>
    <t>Phone</t>
  </si>
  <si>
    <t>212-222-3333</t>
  </si>
  <si>
    <t>212-222-3334</t>
  </si>
  <si>
    <t>212-222-3335</t>
  </si>
  <si>
    <t>212-222-3336</t>
  </si>
  <si>
    <t>212-222-3337</t>
  </si>
  <si>
    <t>212-222-3338</t>
  </si>
  <si>
    <t>212-222-3339</t>
  </si>
  <si>
    <t>212-222-3340</t>
  </si>
  <si>
    <t>212-222-3341</t>
  </si>
  <si>
    <t>212-222-3342</t>
  </si>
  <si>
    <t>212-222-3343</t>
  </si>
  <si>
    <t>212-222-3344</t>
  </si>
  <si>
    <t>212-222-3345</t>
  </si>
  <si>
    <t>212-222-3346</t>
  </si>
  <si>
    <t>212-222-3347</t>
  </si>
  <si>
    <t>212-222-3348</t>
  </si>
  <si>
    <t>212-222-3349</t>
  </si>
  <si>
    <t>212-222-3350</t>
  </si>
  <si>
    <t>212-222-3351</t>
  </si>
  <si>
    <t>212-222-3352</t>
  </si>
  <si>
    <t>212-222-3353</t>
  </si>
  <si>
    <t>212-222-3354</t>
  </si>
  <si>
    <t>212-222-3355</t>
  </si>
  <si>
    <t>212-222-3356</t>
  </si>
  <si>
    <t>212-222-3357</t>
  </si>
  <si>
    <t>212-222-3358</t>
  </si>
  <si>
    <t>212-222-3359</t>
  </si>
  <si>
    <t>212-222-3360</t>
  </si>
  <si>
    <t>212-222-3361</t>
  </si>
  <si>
    <t>212-222-3362</t>
  </si>
  <si>
    <t>212-222-3363</t>
  </si>
  <si>
    <t>212-222-3364</t>
  </si>
  <si>
    <t>212-222-3365</t>
  </si>
  <si>
    <t>212-222-3366</t>
  </si>
  <si>
    <t>212-222-3367</t>
  </si>
  <si>
    <t>212-222-3368</t>
  </si>
  <si>
    <t>212-222-3369</t>
  </si>
  <si>
    <t>212-222-3370</t>
  </si>
  <si>
    <t>98-30 67th Ave. #2M, Rego Park, NY 11374</t>
  </si>
  <si>
    <t>98-30 67th Ave. #3M, Rego Park, NY 11374</t>
  </si>
  <si>
    <t>98-30 67th Ave. #4M, Rego Park, NY 11374</t>
  </si>
  <si>
    <t>98-30 67th Ave. #5M, Rego Park, NY 11374</t>
  </si>
  <si>
    <t>98-30 67th Ave. #6M, Rego Park, NY 11374</t>
  </si>
  <si>
    <t>98-30 67th Ave. #1N, Rego Park, NY 11374</t>
  </si>
  <si>
    <t>98-30 67th Ave. #2N, Rego Park, NY 11374</t>
  </si>
  <si>
    <t>68-11 Burns St. #1a Forest Hills, NY 11375</t>
  </si>
  <si>
    <t>68-11 Burns St. #2a Forest Hills, NY 11375</t>
  </si>
  <si>
    <t>68-11 Burns St. #1b Forest Hills, NY 11375</t>
  </si>
  <si>
    <t>68-11 Burns St. #2b Forest Hills, NY 11375</t>
  </si>
  <si>
    <t>400 Emerson St., #1a Palo Alto, CA 94301-1604</t>
  </si>
  <si>
    <t>101 Santa Monica Blvd.,  #1a Santa Monica, CA 90401-2201</t>
  </si>
  <si>
    <t>Xavier Martinez</t>
  </si>
  <si>
    <t>1bed pent</t>
  </si>
  <si>
    <t>Building</t>
  </si>
  <si>
    <t>PropertyID.FirstLine + City+County+PostCode</t>
  </si>
  <si>
    <t>101 Santa Monica Blvd.,  #1b Santa Monica, CA 90401-2201</t>
  </si>
  <si>
    <t>101 Santa Monica Blvd.,  #1c Santa Monica, CA 90401-2201</t>
  </si>
  <si>
    <t>101 Santa Monica Blvd.,  #1d Santa Monica, CA 90401-2201</t>
  </si>
  <si>
    <t>101 Santa Monica Blvd.,  #1p Santa Monica, CA 90401-2201</t>
  </si>
  <si>
    <t>68-11 Burns St. #1c Forest Hills, NY 11375</t>
  </si>
  <si>
    <t>68-11 Burns St. #1d Forest Hills, NY 11375</t>
  </si>
  <si>
    <t>68-11 Burns St. #1e Forest Hills, NY 11375</t>
  </si>
  <si>
    <t>68-11 Burns St. #2c Forest Hills, NY 11375</t>
  </si>
  <si>
    <t>68-11 Burns St. #2d Forest Hills, NY 11375</t>
  </si>
  <si>
    <t>68-11 Burns St. #2e Forest Hills, NY 11375</t>
  </si>
  <si>
    <t>400 Emerson St., #1b Palo Alto, CA 94301-1604</t>
  </si>
  <si>
    <t>400 Emerson St., #1c Palo Alto, CA 94301-1604</t>
  </si>
  <si>
    <t>400 Emerson St., #1d Palo Alto, CA 94301-1604</t>
  </si>
  <si>
    <t>400 Emerson St., #1p Palo Alto, CA 94301-1604</t>
  </si>
  <si>
    <t>Carole Jackson</t>
  </si>
  <si>
    <t>Deborah Furton</t>
  </si>
  <si>
    <t>first.last@gmail.com</t>
  </si>
  <si>
    <t>allan.atkin@gmail.com</t>
  </si>
  <si>
    <t>Payment Request</t>
  </si>
  <si>
    <t>PaymentRequestID</t>
  </si>
  <si>
    <t>If UserID.EndUser range is between 875000000 and 94999999 userType=Tenant.  Display Name=ContactID.FirstName and ContactID.Surname (same as Scenario1)</t>
  </si>
  <si>
    <t>If UserID.EndUser range is between 640000000 and 649999999 userType=PropertyManagement.  Display Name=PropertyManagementID.CompanyName</t>
  </si>
  <si>
    <t>HQ  850000090</t>
  </si>
  <si>
    <t xml:space="preserve"> </t>
  </si>
  <si>
    <t>StorageFacilityID</t>
  </si>
  <si>
    <t>Material costs are optional. This is why there is no red * and no required in html. You block it submitting and show no error message</t>
  </si>
  <si>
    <t>212-222-3321</t>
  </si>
  <si>
    <t>212-222-3322</t>
  </si>
  <si>
    <t>212-222-3323</t>
  </si>
  <si>
    <t>212-222-3324</t>
  </si>
  <si>
    <t>212-222-3325</t>
  </si>
  <si>
    <t>212-222-3326</t>
  </si>
  <si>
    <t>212-222-3327</t>
  </si>
  <si>
    <t>212-222-3328</t>
  </si>
  <si>
    <t>212-222-3329</t>
  </si>
  <si>
    <t>212-222-3330</t>
  </si>
  <si>
    <t>212-222-3331</t>
  </si>
  <si>
    <t>212-222-3332</t>
  </si>
  <si>
    <t>Add new rule.  If "Accept Order"=Reject, allow submit.  If order is rejected we do not need to enter any data such as parts/dates/price.  Now it shows submit error for required fields.</t>
  </si>
  <si>
    <t>Do after portal login set up</t>
  </si>
  <si>
    <t>SupplierOrders/form</t>
  </si>
  <si>
    <t xml:space="preserve">details means Property Manager notes =MaintenanceOrders.Notes. SupplierNotes were missing in View only. I added field and changed both notes fields to textArea. The field has a bug  - it displays object.  Insert Supplier Notes into SupplierOrdersID.SupplierNotes. (Now this field holds PM notes which is wrong). Later we will concat eg after completing the order the supplier can add more notes to the same field.  </t>
  </si>
  <si>
    <t>Add new rule.  If SupplierOrders.Maintenance_ID exists don't allow the same order to a) display in view and thus b) cannot have duplicate entry. Now we allow duplicates</t>
  </si>
  <si>
    <t>We removed SupplierOrders.ItemPart_ID.  Adjust queries.  To know whether a supplier needs spare parts for each order check MaterialCost table as this links it all. You may already have function: doesMaterialCostExist, else create. If order uses itemParts then....</t>
  </si>
  <si>
    <t>Ref</t>
  </si>
  <si>
    <t>Rent</t>
  </si>
  <si>
    <t>InvoiceID</t>
  </si>
  <si>
    <t>InvoiceDetailsID</t>
  </si>
  <si>
    <t>x</t>
  </si>
  <si>
    <t xml:space="preserve">2 Error check corrections:  1) Start Date cannot be &lt; today.  2)  Start Time cannot be &lt; now </t>
  </si>
  <si>
    <t>Charbeback for tenants for damage caused by tenants</t>
  </si>
  <si>
    <t>Automatic creation of unit inspection work orders</t>
  </si>
  <si>
    <t>HAP</t>
  </si>
  <si>
    <t>Separate reports for rent collection and deliquency</t>
  </si>
  <si>
    <t>Display local subsidies, HAP Vouchers local authorities</t>
  </si>
  <si>
    <t>PaymentRequest</t>
  </si>
  <si>
    <t>SupplierMaterials</t>
  </si>
  <si>
    <t>We'll use 1 controller, 1 model, 1 VM and 3 html files.  After the maintenance repair job is complete Supplier enters MaterialCosts.SerialNumber and MaterialCosts.Warranty for any spare parts used. Supplier also enters SupplierOrders.BillableHours and SupplierOrders.Notes</t>
  </si>
  <si>
    <t>Payments</t>
  </si>
  <si>
    <t>Tenant places order</t>
  </si>
  <si>
    <t>Property Manager enters maintenance order</t>
  </si>
  <si>
    <t>Invite supplier to accept repair job</t>
  </si>
  <si>
    <t>Types of spare parts/material costs</t>
  </si>
  <si>
    <t>Name and price of spare parts</t>
  </si>
  <si>
    <t>ItemPartID</t>
  </si>
  <si>
    <t>MaterialCostsID</t>
  </si>
  <si>
    <t>Link SupplierOrder and ItemPart</t>
  </si>
  <si>
    <t>Payments Form uses PaymentRequestID table</t>
  </si>
  <si>
    <t xml:space="preserve">Prepare the top half of the form. Populate the disabled fields, so we show who is sending the payment request. =PaymentRequestID.UserID=seller. Also populate Purpose, Amount and Date from PaymentRequestID. </t>
  </si>
  <si>
    <t>PaymentClientsID</t>
  </si>
  <si>
    <t>lists all those who are buyers/pay bills</t>
  </si>
  <si>
    <t>Shows seller requests for payment, invoice, purpose, amount date due</t>
  </si>
  <si>
    <t>Lists seller UserID and Invoice Number, date</t>
  </si>
  <si>
    <t>Details of invoice such as amount, notes</t>
  </si>
  <si>
    <t>InvoiceSummaryID</t>
  </si>
  <si>
    <t>Relates to payment dashboard</t>
  </si>
  <si>
    <t>IDprop Portal</t>
  </si>
  <si>
    <t>Next Tasks</t>
  </si>
  <si>
    <t>links.php</t>
  </si>
  <si>
    <t>Is the issue Bootstrap updated and we need to link to a newer version? We want forms10 to be called from links. I also notice Teams module lost CSS no doubt for the same reason</t>
  </si>
  <si>
    <t>If SupplierOrdersID.Response=Rejected (eg supplier is busy) create alert in PropertyManagement maintenance dashboard. Display same MaintenanceOrder again also top3 but this time exclude the supplier who rejected the order.</t>
  </si>
  <si>
    <t>MaterialCosts</t>
  </si>
  <si>
    <t>If SupplierOrdersID.FixedQuote &lt;&gt;Null AND if SupplierOrders.FixedApproved=0, repeat row1: display MaintenanceOrders again, same order with top3 cheapest excluding the rejected supplier</t>
  </si>
  <si>
    <t>Permissions</t>
  </si>
  <si>
    <t>Later we'll also need a new permissions form and table just for property management. Short-term we have LettingAgentID.ApproveInvoice enum(1,0).  EG Supplier sends invoice.  Send it to LettingAgentID.UserRole=SeniorManager or Finance  AND LettingAgentID.ApproveInvoice=1.  Later we'll fine-tune this with a dedicated team.</t>
  </si>
  <si>
    <t>Fix so that tenant_portal folder changes to "IDprop": this should be 2 changes: _inc/env.php and js/config.js paths and folder name. I did this and it didn't load so there must be one more place. Pls fix and tell me which one I missed.</t>
  </si>
  <si>
    <t>Choose any completed module - probably the easiest one.  Get sessionID working and remove hard coded userIDs. Remove comments eg top of html. In many cases LettingAgent.UserRole=Senior Manager and this gives permissions.  The place to check is the PermissionsTenantID.UserID which is company userID=1000000615 for PropManager 640000000.  This permissions table relates to tenant screening only. Short-term we'll re-use this table</t>
  </si>
  <si>
    <t>Name remove comma first, surname</t>
  </si>
  <si>
    <t>Start Date cannot be &lt; today</t>
  </si>
  <si>
    <t xml:space="preserve">Start Time cannot be &lt; now:  The formula you used is wrong.  EG Now it's 17:00 Dec 17th.  So booking 16:00 Dec 17th will fail, that's correct.  BUT I tried to enter future date Dec 18th 10am and it fails at 10:00&lt;17:00 which is wrong as that's still tomorrow.  We only fail a past time </t>
  </si>
  <si>
    <t>When Invoice dropdown is selected, insert InvoiceDetails.Service into "Purpose" and insert InvoiceDetails.Description into "Notes".  However both fields can be edited eg change text or add more text but pre-populate. This wasn't clear before as labels don't match field names</t>
  </si>
  <si>
    <t>Add final control: PropertyManager sets range/budget per job. Flag is billable hours and total costs are outside this range. Also let Property Managers decide if they want an extra control where they approve billable hours before an invoice can be paid out</t>
  </si>
  <si>
    <t>PermissionsTenantID table. Look at the table. You can see 5 user roles and each gets a permission yes/no for each item/function eg open account yes/no, add team member yes/no.  If no they have no rights and don't see the icon.  If yes we show the icon ProfilePortal.</t>
  </si>
  <si>
    <t>General Flow Letting Portal</t>
  </si>
  <si>
    <t>First the owner/senior manager with authority to sign for the company signs a contract with us.  The same person does:
1) company registration 2) sets company permissions across user roles/groups 3) adds team managers and invites them to register. 4) team managers register (company name disabled).....their permissions are already assigned......then they invite their team members to register.</t>
  </si>
  <si>
    <t>Current Goal: Pass userID to sessionID and get permissions working for Senior Manager, which is the user role assigned for most forms. Maybe in Feb. We'll do a new permissions table and files for the Property Management portal - then we'll proof all user types across all forms eg some forms may need to show more than 1 user type.</t>
  </si>
  <si>
    <t>Supplier Materials</t>
  </si>
  <si>
    <t>View file=TenantOrdersFeedback. Property_ID disabled means populate the tenant's address. Re-use function function getpropertyid($managmentid). Insert 4 fields into TenantOrders 1) Supplier_ID (we only add this after SupplierOrders.Response=accept).  2) Property Manager rating  1-5 star 3) Supplier Rating 1-5 star 4) Tenant Feedback (text)</t>
  </si>
  <si>
    <t>SupplierMaterials Overview</t>
  </si>
  <si>
    <t>SupplierMaterials: TenantOrdersFeedback</t>
  </si>
  <si>
    <t>View=SupplierMaterials.  If SupplierOrdersID.FixedQuote &lt;&gt;Null, then PropManager must approve Quote.  Short form, they approve quote or reject and enter into SupplierOrders.FixedApproved. UseCase1: If approved, the order is booked. UseCase2: If PropertyManager rejects the FixedQuote OR if Supplier rejects the order (e.g. suppier is busy) then reload the original MaintenanceOrders page. The only difference is we exclude the rejected supplier/supplier who rejected the order.  So we list a new top3 cheapest.</t>
  </si>
  <si>
    <t>SupplierMaterials: SupplierFinal</t>
  </si>
  <si>
    <t>After completing the repair the supplier enters billable hours, notes; if there are spare parts supplier enters serial numbers and warranties and generates invoice. (We will generate PDF invoice later after we complete all invoice modules and have nice CSS for invoices so ignore pdf and ignore send pdf via email).  For now enter correct invoice data into tables=Invoice and InvoiceDetails.  If it's a fixed job we enter fixed price and price of spare parts. If it's hourly price= (hourly rate x number of hours) + cost of spare parts.  EG Fixed rate=50, spare parts=50. Invoice=100.  EG hourly =30, 2hrs billable hours +50 spare parts. bill=60.  Note: we always charge minimum 1hr for hourly billing and that is the call-out charge. If call-out charge=50, hourly =30 then 1hr billable hour=50.</t>
  </si>
  <si>
    <t>CMS: It's split into tiny functions per table and per display.  To automate a supplier invoice, we need to insert PropertyManager.UserID into PaymentClient, then insert into Invoice and InvoiceDetails.  KO file, I took a recent related base file of yours and just added self.XXX, self.Add function and a lot of other stuff copied over from your other recent files.  As you have so much re-usable code, it's best I let you edit.  The benefit of us automating the invoice is we include system generated (and approved) numbers so the supplier can't just enter different values</t>
  </si>
  <si>
    <t>UserIDLettingAgent</t>
  </si>
  <si>
    <t>Email lettingAgent</t>
  </si>
  <si>
    <t>UserRole</t>
  </si>
  <si>
    <t>SeniorManager</t>
  </si>
  <si>
    <t>Admin</t>
  </si>
  <si>
    <t>Usamameharg3@gmail.com</t>
  </si>
  <si>
    <t>info@idcheck.tech</t>
  </si>
  <si>
    <t>phil.jones@gmail.com</t>
  </si>
  <si>
    <t>Phil Jones (SM)</t>
  </si>
  <si>
    <t>Type</t>
  </si>
  <si>
    <t>PropertyManagement</t>
  </si>
  <si>
    <t>Property Manager (lettingAgentID)</t>
  </si>
  <si>
    <t>AdminOps</t>
  </si>
  <si>
    <t>Tenant of Property Manager</t>
  </si>
  <si>
    <t>Tenant of Self-Storage</t>
  </si>
  <si>
    <t>Tenant_SS</t>
  </si>
  <si>
    <t>Tenant_PM</t>
  </si>
  <si>
    <t>Tenant</t>
  </si>
  <si>
    <t>(If property manager also does reference checks this is Tenant_PM)</t>
  </si>
  <si>
    <t>Landlord</t>
  </si>
  <si>
    <t>Guarantor</t>
  </si>
  <si>
    <t>Unchanged (LetFaster Portal)</t>
  </si>
  <si>
    <t>PastEmployer</t>
  </si>
  <si>
    <t>Candidate</t>
  </si>
  <si>
    <t>Recruiter</t>
  </si>
  <si>
    <t>Unchanged (LetFaster &amp; HireFaster Portal)</t>
  </si>
  <si>
    <t>Unchanged (HireFaster Portal)</t>
  </si>
  <si>
    <t>xavier.martinez@gmail.com</t>
  </si>
  <si>
    <t>A tenant can join multiple portals so "if Tenant_PM= registered give access to these modules. If Tenant_PM &amp; Tenant_SS give access to both)</t>
  </si>
  <si>
    <t>TenantID.UserType=enum('LF','PM','SS','PM and SS','All')</t>
  </si>
  <si>
    <t>Tenant for all portals</t>
  </si>
  <si>
    <t>walter.scott@gmail.com</t>
  </si>
  <si>
    <t>Tenant_PM_SS</t>
  </si>
  <si>
    <t>Tenant of Property Manager &amp; Storage</t>
  </si>
  <si>
    <t>Test User DropDown</t>
  </si>
  <si>
    <t>sara271836@gmail.com</t>
  </si>
  <si>
    <t>Tenant_All</t>
  </si>
  <si>
    <t>Login Test Users (with this method</t>
  </si>
  <si>
    <t>Instructions</t>
  </si>
  <si>
    <t xml:space="preserve">To test any module on the server with testUsers:  
1) Login with correct userID and email.  (see new sheet call testUsersLogin) with data
2) Login goes to home page portal. Ignore the icons. 
3) Now change URL/path to the form we want to test eg forms/TenantOrders </t>
  </si>
  <si>
    <t>New Permissions</t>
  </si>
  <si>
    <t>Tenant: the person who will rent the apt and undergoes backgound screening</t>
  </si>
  <si>
    <t>Existing Permissions: LetFaster</t>
  </si>
  <si>
    <t>LettingAgent (LetFaster) has 5 user types and their permissions are listed in PermissionsTenant table.  1) Senior Manager (SM) has the most permissions.  1 company may have multiple SM. Only a SM can sign a contract with us and creates/deletes the company account. They make the most important decisions. 2) Manager = eg head of a team so some decision-making and yes can see management reports but can't sign for the company 3) Finance: they'll make financial decisions 4) LettingAgent: these are the sales guys. They look for tenants and make sure the background check is complete, eg they see pass/fail/can the tenant afford .. but they can't access all tenant files/personal details of the tenant and they can't get involved in approving tenants as this would be a conflict of interest eg sales guys get commissions for renting so if they approve more tenants they earn more......so we don't want them approving bad tenants just to earn commissions. 5) Admin/ops do the admin so these are the people who view references/tenant files -they are back office</t>
  </si>
  <si>
    <t>A tenant can join multiple portals so if user= "Tenant_PM" give access to the Property Management portal (tenant modules only). If user="Tenant_PM_SS give access to both Property Management and Self-Storage.</t>
  </si>
  <si>
    <t>PropertyManager will keep 4/5 of the same user types as LetFaster.  The 5th one "LettingAgent" we'll rename to PropertyManager.  This time the PropertyManager might both source new tenants and manage properties eg book maintenace jobs so in a way the role is a mix of sales and admin and the Property Management portal WILL include all tenant screening as well.</t>
  </si>
  <si>
    <t>Finance Senior Manager (Finance_SM)</t>
  </si>
  <si>
    <t>Supplier Fees and Supplier Orders: Set perm=Supplier_SM</t>
  </si>
  <si>
    <t>Applying Permissions (Perm)</t>
  </si>
  <si>
    <t>Property Management</t>
  </si>
  <si>
    <t>MaintenanceOrders set perm=Senior Manager AND Property Manager</t>
  </si>
  <si>
    <t>TenantOrders and TenantOrderFeedback set perm=Tenant_PM</t>
  </si>
  <si>
    <t>SupplierFeesApproval, SupplierOrders and SupplierMaterials set perm=Senior Manager</t>
  </si>
  <si>
    <t>Set perm=Finance OR PropertyManager OR Supplier_SM</t>
  </si>
  <si>
    <t>Set perm=Finance_SM OR Tenant_PM OR Tenant_SS OR Tenant_PM_SS OR Tenant_All OR Tenant</t>
  </si>
  <si>
    <t>complete</t>
  </si>
  <si>
    <t>Setting Permissions Per UserType</t>
  </si>
  <si>
    <t>Note</t>
  </si>
  <si>
    <t>To code you didn't need all this info but for you to gain business knowledge and really understand the system a fuller explanation is better for you: the "why" as well as the "what". Count yourself lucky  - many companies never share the "why". In fact many managers deliberately avoid it to maintain their knowledge/power......I don't operate that way.</t>
  </si>
  <si>
    <t>For property manager at sign-up we'll have to edit the existing permissions form to make it relevant for property management =&gt;add new items. I need to give this more thought - will get it ready this week for us to do early Jan</t>
  </si>
  <si>
    <t>Background</t>
  </si>
  <si>
    <t>1st goal this week: Stage2 new permissions</t>
  </si>
  <si>
    <t>early Jan: Stage1 new permissions</t>
  </si>
  <si>
    <t>SupplierStaff.UserRole has 5 userTypes: 1) SM the owner/senior guy who has signatory authority. He registers. He enters fees and makes decisions. He allocates work  2) Manager 3) Finance 4) AdminOps 5) Contractor=those doing the repair jobs.</t>
  </si>
  <si>
    <t>SupplierFinal set perm=Supplier_SeniorManagement AND Supplier_Contractor AND Supplier_AdminOps</t>
  </si>
  <si>
    <t>TenantID.UserType=enum('Tenant','Tenant_PM','Tenant_SS','Tenant_PM_SS','Tenant_All'). "Tenant" means LetFaster, tenant background screening only. This way the LetFaster portal should be unaffected.  "Tenant_PM"=Property Management portal. "Tenant_SS" means self storage. "Tenant_PM_SS" =property management and self-storage. "Tenant_All" means 1 tenant has registered with all portals as tenant</t>
  </si>
  <si>
    <t xml:space="preserve">The concept of permissions has 2 stages: Stage1 at sign up the person responsible decides which activities each userRole can do.  So the fact someone belongs to a userRole does not always grant them full permissions and the same userRole may have different permissions across firms.  Stage2: if login is correct AND perm is correct AND the userRole has permission for this activity (icon/module) we load the page else we display NoPerm.   </t>
  </si>
  <si>
    <t>PropertyManager: 1 new userType: Finance Senior Manager (Finance_SM): this person can approve invoices and make payments.  This is really important now that we're adding invoicing and payments.  To prevent internal fraud we must prevent most people from approving invoices and payments in general.  EG we don't want to allow a property manager nor every finance person to be able to create fake invoices and wire their personal account.  So only a SM Finance person can authorise payments to anyone whether to supplier or landlord.  Most payments we'll automate and can send alerts if anything seems wrong but in addition we need to prevent fraud.</t>
  </si>
  <si>
    <t>If you do rows 106-113 this week, which is quick, I should be able to test all your modules inside the portal. I've already adjusted fields. I only need to add a little more data to test new user types.</t>
  </si>
  <si>
    <t>Applying Permissions Stage2</t>
  </si>
  <si>
    <t>1) SupplierStaff table I added new user roles eg Supplier_SM. 2) forms/SupplierFees line9 it's Supplier_SM. 3) testUsers is updated 4) actions/userActions 1st function I added new roles 5) I think what's missing is compute perms  actions/userActions line 170. This is LettingID.  We need to adjust so that's EITHER PropertyManagementID OR SupplierID. We no longer need LettingID here.</t>
  </si>
  <si>
    <t>UserActions</t>
  </si>
  <si>
    <t>The top part of each front-end file where we load sessionID and tokens, we also set perms per module.  Add these new perms to the View files for each of your modules. EG replace SeniorManagement or add 2 userRoles based on rules below.  EG forms/SupplierFees line9 I changed to:  if($_SESSION['user_type'] != 'Supplier_SM'){</t>
  </si>
  <si>
    <t>lines 115-155 combine into 1 function if propmanagement...else if supplier. The original is lines 158-176 after you fix remove. PropertyManager is paying client (line 150 but remove "show vertical other corporates".  Supplier doesn't pay us so didn't include line on paying client.</t>
  </si>
  <si>
    <t>Compute and Load Perms Line 212-232 adjust so it's if supplier then...else if property management then.........The original one is line 234-254. After it's fixed remove the original.</t>
  </si>
  <si>
    <t xml:space="preserve">lines 180-204 and 257-274 I switched LettingID to PropertyManagementID pls proof.  </t>
  </si>
  <si>
    <t>Line 388. The encryption key should not be here. After the new userAction functions are working.......pls test removing and replacing eg with globals...reference config file and check it works. We shouldn't have the key here.</t>
  </si>
  <si>
    <t xml:space="preserve">Download updated actions/userActions.  We no longer need LettingID.  Instead we need perms for 1) PropertyManagementID and staff 2) SupplierID and staff.  UserActions lines 10-24 is updated nothing to do here. (Load Perms line64 we'll come back to next week).   </t>
  </si>
  <si>
    <t>Testing</t>
  </si>
  <si>
    <t>With userActions fixed use excel sheet testUserLogin.  Try to login as Supplier_SM and SeniorManagement for PropManagement and check those work.</t>
  </si>
  <si>
    <t>SupplierFinal</t>
  </si>
  <si>
    <t>Accounting</t>
  </si>
  <si>
    <t>forms/Journal</t>
  </si>
  <si>
    <t>I gave you a few examples of "data-bind" for tables.  Choose one and remove the others</t>
  </si>
  <si>
    <t>Only UserRole=Finance ||Finance_SM can view or edit.  I know I offered an alphabetical list for "admin" so maybe it's junior finance...but still they must have finance assigned</t>
  </si>
  <si>
    <t>actions/cms/Journal_M</t>
  </si>
  <si>
    <t xml:space="preserve">The "Journal" keeps a complete record of all entries: either debits or credits. We insert each record into JournalID.  If we assign an expense to a particular property, building or owner we insert to JournalDetailsID. </t>
  </si>
  <si>
    <t>KO</t>
  </si>
  <si>
    <t>No comment ;-)</t>
  </si>
  <si>
    <t>Dashboard</t>
  </si>
  <si>
    <t>cms/testDashboard</t>
  </si>
  <si>
    <t>NumberActiveLeads: my idea here is each record will be unique eg email is unique. Potential Tenants are not registered. There is no userID so we store name and email here. These are property inquiries.  So we count all records with the same PropertyManagementID to get total active leads.</t>
  </si>
  <si>
    <t>Total Vacancies: In propertyTerms we store start-date of contracts. If start-date=null it should be empty. We may need to adjust this later. Now tenants register and currentApt=1 we use for ref checks and the 2nd record (same tenant) is the new apt they will move into.  In the same table Landlords list properties to rent. There should not be any duplicates.  We list "advertised date" in Analytics table. So if a property is advertised and not yet rented (ProprtyTerms.startDate==null) then it's vacant.</t>
  </si>
  <si>
    <t>Average Vacancies: means average days properties are vacant</t>
  </si>
  <si>
    <t>The original Business Intelligence model file is really quite different: first labels are awful (all abbreviations so really hard to read); second coding style is a bit different.   I've tried to bring it back to "our style".  Before I continue please proof/adjust these 3 functions.  Later I'll share the original in case you can learn something from it - but I prefer to stick to our current style which needs adjusting for calcs. Please note: the "original" outputs values as tables, as well as charts, so I'm guessing this is why output is array first then rows. I didn't copy over "rows" as we're not writing tables just a single value so maybe we don't need $result = array();</t>
  </si>
  <si>
    <t xml:space="preserve">Add error check: in the same row (record) the user can enter "debit" OR "credit" not both.  I decided against a dropdown. People are used to seeing both columns. </t>
  </si>
  <si>
    <t>Radio button Sort: we can do later but if it's quick do now.  (If user selects alphabetical for ChartAccounts show this table and hide the other; else the reverse)</t>
  </si>
  <si>
    <t>actions/forms/journal (background)</t>
  </si>
  <si>
    <t>actions/cms/Journal_M (background)</t>
  </si>
  <si>
    <t>Each journal entry is then inserted twice into 2 separate ledgers as "double entry". EG if we insert a $50 debit to ledger1 we insert a $50 credit, usually to the Bank ledger.  If we insert a $50 credit to ledger2 we insert a $50 debit, usually to the bank ledger.  We are not going to concern ourselves with plus/minus - only debits/credits.  If users enter into the wrong column that's not our problem.  They will find their errors later.</t>
  </si>
  <si>
    <t>Now we have 44 ledger tables starting with letter "z".  We need an array so that if ledger1=chartOfAccount1 and if the user enters $50 debit to ledger1 we insert $50 credit to bank ledger.  If instead the user selects ledger 29 we insert to ledger 29 and the bank.  For occassions where the opposite transaction is not bank, eg it's cash we'll write those as "cases" later.</t>
  </si>
  <si>
    <t>Pls write this array so that front-end I can insert a few records that a) appear in the JournalID b) appear in 2 correct DB ledgers.  (For now assigning expense to JournalDetails and sorting drop downs are not essential).  Let's get this array done first to make sure methodology will work</t>
  </si>
  <si>
    <t>Bugs?</t>
  </si>
  <si>
    <t>Not working for PropMan</t>
  </si>
  <si>
    <t>I adjusted PaymentRequestID.User_ID manually and inserted seller userID=1000000615=propertyManager so that the form field=Biller can display correctly but now it's empty.  Biller means who is asking for payment.  Before it showed the tenant's own name. CMS/getData function takes person's name. We want to show PropertyManagement.Company name. I started to change the query, commented yours and redid below and uploaded cms/payments_M. I switched contactID to PropMan.userID but we need to find the correct combination of tenant and property management.  Also distinct and userlimit=1 might not work as 1 tenant might have &gt;1 payment request eg 1 for rent, another for damage or utilities. In the tenant dashboard we can list all bills outstanding as separate items so no need for next button but we do need to output each bill.</t>
  </si>
  <si>
    <t>forms/payments</t>
  </si>
  <si>
    <t>line 40. Why the "here" button? Is it a placeholder? Error? I suggest we remove or comment</t>
  </si>
  <si>
    <t>actions/forms/Filter.php</t>
  </si>
  <si>
    <t>MaintenanceBudgetID</t>
  </si>
  <si>
    <t>Let Property Manager enter budgets for maintenance jobs and spare parts</t>
  </si>
  <si>
    <t>Let PM approve cost of spare parts and insert MaterialCost.ItemPartApproved</t>
  </si>
  <si>
    <t>TenantAlerts</t>
  </si>
  <si>
    <t>If rent extension granted monitor for back payment, close alerts and show paid with overdue=0</t>
  </si>
  <si>
    <t>$total_vacancies = get_total_vacancies();</t>
  </si>
  <si>
    <t>$average_vacancy = get_average_vacancy();</t>
  </si>
  <si>
    <t>$monthly_change_vacancies = get_monthly_change_vacancies();</t>
  </si>
  <si>
    <t>$active_leads = get_active_leads();</t>
  </si>
  <si>
    <t>$maintenance_urgent_jobs_in_progress = get_urgent_jobs_in_progress();</t>
  </si>
  <si>
    <t>$maintenance_jobs_in_progress = get_maintenance_jobs_in_progress();</t>
  </si>
  <si>
    <t>$maintenance_new_tenant_orders = get_maintenance_new_tenant_orders();</t>
  </si>
  <si>
    <t>$maintenance_positive_ratings = get_maintenance_positive_ratings();</t>
  </si>
  <si>
    <t>$arrears_total_outstanding = get_arrears_total_outstanding();</t>
  </si>
  <si>
    <t>$arrears_portfolio_in_arrears = get_arrears_portfolio_in_arrears();</t>
  </si>
  <si>
    <t>$arrears_cases_over30days = get_arrears_cases_over30days(30);</t>
  </si>
  <si>
    <t>$arrears_cases_over60days = get_arrears_cases_over60days(60);</t>
  </si>
  <si>
    <t>$compliance_total_alerts = get_compliance_total_alerts();</t>
  </si>
  <si>
    <t>$compliance_proportion_alerts = get_compliance_proportion_alerts();</t>
  </si>
  <si>
    <t>$compliance_certificates_within60days = get_compliance_certificates_within60days(60);</t>
  </si>
  <si>
    <t>$compliance_warranties_within60days = get_compliance_warranties_within60days(60);</t>
  </si>
  <si>
    <t>$alerts_supplier_incomplete_job = get_alerts_supplier_incomplete_job();</t>
  </si>
  <si>
    <t>$alerts_supplier_poor_rating = get_alerts_supplier_poor_rating();</t>
  </si>
  <si>
    <t>$alerts_supplier_cancelled_order = get_alerts_supplier_cancelled_order();</t>
  </si>
  <si>
    <t>$alerts_supplier_over_budget_spare_parts = get_alerts_supplier_over_budget_spare_parts();</t>
  </si>
  <si>
    <t>$alerts_owner_late_fees = get_alerts_owner_late_fees();</t>
  </si>
  <si>
    <t>$alerts_owner_lease_not_renewed = get_alerts_owner_lease_not_renewed();</t>
  </si>
  <si>
    <t>$alerts_owner_complaints = get_alerts_owner_complaints();</t>
  </si>
  <si>
    <t>$alerts_owner_disputed_maintenance = get_alerts_owner_disputed_maintenance();</t>
  </si>
  <si>
    <t>$alerts_tenant_rent_overdue = get_alerts_tenant_rent_overdue();</t>
  </si>
  <si>
    <t>$alerts_tenant_bills_fees_overdue = get_alerts_tenant_bills_fees_overdue();</t>
  </si>
  <si>
    <t>$alerts_tenant_neighbour_complaints = get_alerts_tenant_neighbour_complaints();</t>
  </si>
  <si>
    <t>$alerts_tenant_violations = get_alerts_tenant_violations();</t>
  </si>
  <si>
    <t>$alerts_building_safety = get_alerts_building_safety();</t>
  </si>
  <si>
    <t>$alerts_building_preventative_maintenance = get_alerts_building_preventative_maintenance();</t>
  </si>
  <si>
    <t>$alerts_building_CAM = get_alerts_building_CAM();</t>
  </si>
  <si>
    <t>$alerts_building_over_budget = get_alerts_building_over_budget();</t>
  </si>
  <si>
    <t>$open_requests_supplier_approve_supplier = get_open_requests_supplier_approve_supplier();</t>
  </si>
  <si>
    <t>$open_requests_supplier_approve_fees = get_open_requests_supplier_approve_fees();</t>
  </si>
  <si>
    <t>$open_requests_supplier_approve_spare_parts = get_open_requests_supplier_approve_spare_parts();</t>
  </si>
  <si>
    <t>$open_requests_supplier_cancelled = get_open_requests_supplier_cancelled();</t>
  </si>
  <si>
    <t>$open_requests_owner_new_inquiry = get_open_requests_owner_new_inquiry();</t>
  </si>
  <si>
    <t>$open_requests_owner_contact_general = get_open_requests_owner_contact_general();</t>
  </si>
  <si>
    <t>$open_requests_owner_update_request = get_open_requests_owner_update_request();</t>
  </si>
  <si>
    <t>$open_requests_owner_new_maintenance = get_open_requests_owner_new_maintenance();</t>
  </si>
  <si>
    <t>$open_requests_tenant_rent_extension = get_open_requests_tenant_rent_extension();</t>
  </si>
  <si>
    <t>$open_requests_tenant_lease_extension = get_open_requests_tenant_lease_extension();</t>
  </si>
  <si>
    <t>$open_requests_tenant_building_complaint = get_open_requests_tenant_building_complaint();</t>
  </si>
  <si>
    <t>$open_requests_tenant_general_inquiry = get_open_requests_tenant_general_inquiry();</t>
  </si>
  <si>
    <t>$open_requests_building_concierge = get_open_requests_building_concierge();</t>
  </si>
  <si>
    <t>$open_requests_building_association = get_open_requests_building_association();</t>
  </si>
  <si>
    <t>$open_requests_building_new_inquiry = get_open_requests_building_new_inquiry();</t>
  </si>
  <si>
    <t>$open_requests_building_CAM = get_open_requests_building_CAM();</t>
  </si>
  <si>
    <t>Dec total=7 storage + 2prop=9.  Jan total=15. Change=6/9=66.7%</t>
  </si>
  <si>
    <t>TenantLeads</t>
  </si>
  <si>
    <t>Jacob Jackson</t>
  </si>
  <si>
    <t>212-649-3333</t>
  </si>
  <si>
    <t>212-649-3334</t>
  </si>
  <si>
    <t>212-649-3335</t>
  </si>
  <si>
    <t>212-649-3336</t>
  </si>
  <si>
    <t>212-649-3337</t>
  </si>
  <si>
    <t>212-649-3338</t>
  </si>
  <si>
    <t>212-649-3339</t>
  </si>
  <si>
    <t>212-649-3340</t>
  </si>
  <si>
    <t>212-649-3341</t>
  </si>
  <si>
    <t>212-649-3342</t>
  </si>
  <si>
    <t>Angel Martez</t>
  </si>
  <si>
    <t>Pietro Chorsky</t>
  </si>
  <si>
    <t>Juliette Fleure</t>
  </si>
  <si>
    <t>George Ellington</t>
  </si>
  <si>
    <t>Sophia Ellis</t>
  </si>
  <si>
    <t>Tania Patterson</t>
  </si>
  <si>
    <t>Mary Jones</t>
  </si>
  <si>
    <t>Alex Jackson</t>
  </si>
  <si>
    <t>Alex Millinsky</t>
  </si>
  <si>
    <t>98-30 67th Ave. #3N, Rego Park, NY 11374</t>
  </si>
  <si>
    <t>98-30 67th Ave. #4N, Rego Park, NY 11374</t>
  </si>
  <si>
    <t>98-30 67th Ave. #5N, Rego Park, NY 11374</t>
  </si>
  <si>
    <t>98-30 67th Ave. #6N, Rego Park, NY 11374</t>
  </si>
  <si>
    <t>98-30 67th Ave. #7N, Rego Park, NY 11374</t>
  </si>
  <si>
    <t>98-30 67th Ave. #8N, Rego Park, NY 11374</t>
  </si>
  <si>
    <t>98-30 67th Ave. #9N, Rego Park, NY 11374</t>
  </si>
  <si>
    <t>98-30 67th Ave. #10N, Rego Park, NY 11374</t>
  </si>
  <si>
    <t>98-30 67th Ave. #11N, Rego Park, NY 11374</t>
  </si>
  <si>
    <t>98-30 67th Ave. #12N, Rego Park, NY 11374</t>
  </si>
  <si>
    <t>98-30 67th Ave. #13N, Rego Park, NY 11374</t>
  </si>
  <si>
    <t>98-30 67th Ave. #14N, Rego Park, NY 11374</t>
  </si>
  <si>
    <t>98-30 67th Ave. #1R, Rego Park, NY 11374</t>
  </si>
  <si>
    <t>98-30 67th Ave. #2R, Rego Park, NY 11374</t>
  </si>
  <si>
    <t>98-30 67th Ave. #3R, Rego Park, NY 11374</t>
  </si>
  <si>
    <t>98-30 67th Ave. #4R, Rego Park, NY 11374</t>
  </si>
  <si>
    <t>98-30 67th Ave. #5R, Rego Park, NY 11374</t>
  </si>
  <si>
    <t>98-30 67th Ave. #1S, Rego Park, NY 11374</t>
  </si>
  <si>
    <t>98-30 67th Ave. #2S, Rego Park, NY 11374</t>
  </si>
  <si>
    <t>98-30 67th Ave. #3S, Rego Park, NY 11374</t>
  </si>
  <si>
    <t>98-30 67th Ave. #1P, Rego Park, NY 11374</t>
  </si>
  <si>
    <t>98-30 67th Ave. #2P, Rego Park, NY 11374</t>
  </si>
  <si>
    <t>7 property, 4 storage=11 leads</t>
  </si>
  <si>
    <t>5000 inc. Storage</t>
  </si>
  <si>
    <t>Start Date</t>
  </si>
  <si>
    <t>Dec 1st 2020</t>
  </si>
  <si>
    <t>Aug1st 2020</t>
  </si>
  <si>
    <t>Sep1st 2020</t>
  </si>
  <si>
    <t>JournalID</t>
  </si>
  <si>
    <t>Jan 1st 2021</t>
  </si>
  <si>
    <t>overdue storage</t>
  </si>
  <si>
    <t>Paid</t>
  </si>
  <si>
    <t>storage units</t>
  </si>
  <si>
    <t>fee</t>
  </si>
  <si>
    <t>overdue pent</t>
  </si>
  <si>
    <t>HistoricalPayments_ID</t>
  </si>
  <si>
    <t>PropertyManagement_ID</t>
  </si>
  <si>
    <t>InvoiceDetails_ID</t>
  </si>
  <si>
    <t>Tenant_ID</t>
  </si>
  <si>
    <t>AmountPaid</t>
  </si>
  <si>
    <t>TFP</t>
  </si>
  <si>
    <t>Invoice_ID</t>
  </si>
  <si>
    <t>Tenant.User_ID</t>
  </si>
  <si>
    <t>TenantArrears_ID</t>
  </si>
  <si>
    <t>AmountOverdue</t>
  </si>
  <si>
    <t>Purpose</t>
  </si>
  <si>
    <t>LateFees</t>
  </si>
  <si>
    <t>Damage</t>
  </si>
  <si>
    <t>Storage</t>
  </si>
  <si>
    <t>Property_ID</t>
  </si>
  <si>
    <t>StorageUnit_ID</t>
  </si>
  <si>
    <t>Amount (Due)</t>
  </si>
  <si>
    <t>(`SupplierOrdersID`.`Start` &lt;= (CURDATE()-30)</t>
  </si>
  <si>
    <t>currDate-start &lt;=30</t>
  </si>
  <si>
    <t>developers@idcheck.tech</t>
  </si>
  <si>
    <t>TenantOrdersView</t>
  </si>
  <si>
    <t>admin@hirefaster.tech</t>
  </si>
  <si>
    <t>susan.markam@gmail.com</t>
  </si>
  <si>
    <t>simon.markam@gmail.com</t>
  </si>
  <si>
    <t xml:space="preserve">Finance </t>
  </si>
  <si>
    <t>Ledger</t>
  </si>
  <si>
    <t>Include a notes section with links for team to view so that they can comment/make notes on their work related to accounting</t>
  </si>
  <si>
    <t>Supplier_Management</t>
  </si>
  <si>
    <t>Supplier_AdminOps</t>
  </si>
  <si>
    <t>alex.sawkins@gmail.com</t>
  </si>
  <si>
    <t>paul.sawkins@gmail.com</t>
  </si>
  <si>
    <t>william.johnson@gmail.com</t>
  </si>
  <si>
    <t xml:space="preserve">Change Request:  Next to the dropdown MaintenanceType I added a new dropdown=CAM yes/no.  Insert this as a new field: MaintenanceOrders.CAM enum(0,1).  I removed CAM/Non-CAM from the maintenanceType drop-down and re-ordered to alphabetical.  Reason for new field: it will help with invoicing and accounting later on but it doesn't impact the maintenance modules. </t>
  </si>
  <si>
    <t>TenantOrderFeedback</t>
  </si>
  <si>
    <t>Include AddAnother.  Re-use code from AddMaterialParts.  Chose the quickest method for coding</t>
  </si>
  <si>
    <t>Function</t>
  </si>
  <si>
    <t>Result</t>
  </si>
  <si>
    <t>Proofed</t>
  </si>
  <si>
    <t>get_total_vacancies_properties</t>
  </si>
  <si>
    <t>get_total_vacancies_storage</t>
  </si>
  <si>
    <t>5 apts + 15 storage units =20</t>
  </si>
  <si>
    <t>InvoiceTemplate</t>
  </si>
  <si>
    <t>Nor completed this. It's working. View and Model I uncommented and added perms. Pls adjust controller to add the same perms, get rid of hard coding and uncomment tokens</t>
  </si>
  <si>
    <t>Most is fine.  TenantName and Property Address don't load.  Name=NaN.  Address=false even when we have good data</t>
  </si>
  <si>
    <t>When the user selects 1 chart of account we must display ALL records in the table.  The cleaning ledger has 4 records so expect 4 rows to output</t>
  </si>
  <si>
    <t xml:space="preserve"> 1) adjust filter file plus original 2 functions at the top and write //prevent sql injections   then add below //validations and keep all your stuff 2) in all the actions/forms pls uncomment filterpost</t>
  </si>
  <si>
    <t>Complete</t>
  </si>
  <si>
    <t>Do Later</t>
  </si>
  <si>
    <t>Client name dropdown. The last item= null. Email = phil.jones = Supplier_SM.  Just in case I updated contactId name and still it doesn't display name.  BUT it makes no sense to display Supplier as paying client.  Supplier is biller Property Manager is payer.  So when Property Manager is logged in the only userIDs to display are landlords and tenants</t>
  </si>
  <si>
    <t>Price: this can be 2 decimal places. Allow full stop eg 22.50</t>
  </si>
  <si>
    <t xml:space="preserve">Supplier Final </t>
  </si>
  <si>
    <t>InvoiceRef allow letters and numbers</t>
  </si>
  <si>
    <t>TenantOrderFeedback should display address and let the tenant leave feedback. Is it possible a tenant has more than 1 outstanding repair? Yes possible but unlikely. In the tenant dashboard there will be a to-do list so we can list a link for each outstanding feedback here - we don't need a next button.</t>
  </si>
  <si>
    <t>maintenance@idcheck.tech</t>
  </si>
  <si>
    <t>Management</t>
  </si>
  <si>
    <t>Sara</t>
  </si>
  <si>
    <t xml:space="preserve">Make sure we do have AddAnother for spare parts.  </t>
  </si>
  <si>
    <t>leave alerts when tenantOrder not approved.</t>
  </si>
  <si>
    <t>Insert our cropper as part of File Upload.  Ask me for code snippet when you get to this stage.  Reason: it helps with safety. 1) Sometimes viruses can be hidden inside images.  Cropping helps re-arrange pixels and most likely is enough to interfere with any bad script eg rearranges some code.  All helps with cache issue.</t>
  </si>
  <si>
    <t>part</t>
  </si>
  <si>
    <t>When we create Tenant Alert forms when we insert a violation/complaint at the same time insert ComplaintResolved=No. If the field is empty it's fine but when null queries are affected. It's safer to default to NO.</t>
  </si>
  <si>
    <t xml:space="preserve">Credit and Debit fields are varBinary = encrypted but insert doesn't encrypt.  </t>
  </si>
  <si>
    <t>1 office address= 1 office userID</t>
  </si>
  <si>
    <t>1 office can have multiple facilities</t>
  </si>
  <si>
    <t>each facility has 1 address</t>
  </si>
  <si>
    <t xml:space="preserve">eg </t>
  </si>
  <si>
    <t>Address</t>
  </si>
  <si>
    <t>Facility</t>
  </si>
  <si>
    <t>Avon</t>
  </si>
  <si>
    <t>Bath and North East Somerset</t>
  </si>
  <si>
    <t>Bedfordshire</t>
  </si>
  <si>
    <t>Bedford</t>
  </si>
  <si>
    <t>Berkshire</t>
  </si>
  <si>
    <t>Blackburn with Darwen</t>
  </si>
  <si>
    <t>Blackpool</t>
  </si>
  <si>
    <t>Bournemouth, Christchurch and Poole</t>
  </si>
  <si>
    <t>Bournemouth</t>
  </si>
  <si>
    <t>Brighton and Hove</t>
  </si>
  <si>
    <t>Bristol</t>
  </si>
  <si>
    <t>Buckinghamshire</t>
  </si>
  <si>
    <t>Cambridgeshire</t>
  </si>
  <si>
    <t>Cambridgeshire and Isle of Ely</t>
  </si>
  <si>
    <t>Central Bedfordshire</t>
  </si>
  <si>
    <t>Cheshire</t>
  </si>
  <si>
    <t>Cheshire East</t>
  </si>
  <si>
    <t>Cheshire West and Chester</t>
  </si>
  <si>
    <t>Cleveland</t>
  </si>
  <si>
    <t>Cornwall</t>
  </si>
  <si>
    <t>Cumberland</t>
  </si>
  <si>
    <t>Cumbria</t>
  </si>
  <si>
    <t>Darlington</t>
  </si>
  <si>
    <t>Derbyshire</t>
  </si>
  <si>
    <t>Derby</t>
  </si>
  <si>
    <t>Devon</t>
  </si>
  <si>
    <t>Dorset</t>
  </si>
  <si>
    <t>Durham (County Durham)</t>
  </si>
  <si>
    <t>East Suffolk</t>
  </si>
  <si>
    <t>East Sussex</t>
  </si>
  <si>
    <t>Essex</t>
  </si>
  <si>
    <t>Gloucestershire</t>
  </si>
  <si>
    <t>Greater London</t>
  </si>
  <si>
    <t>Greater Manchester</t>
  </si>
  <si>
    <t>Hampshire</t>
  </si>
  <si>
    <t>Halton</t>
  </si>
  <si>
    <t>Hartlepool</t>
  </si>
  <si>
    <t>Hereford and Worcester</t>
  </si>
  <si>
    <t>Herefordshire</t>
  </si>
  <si>
    <t>Hertfordshire</t>
  </si>
  <si>
    <t>Humberside</t>
  </si>
  <si>
    <t>Huntingdon and Peterborough</t>
  </si>
  <si>
    <t>Huntingdonshire</t>
  </si>
  <si>
    <t>Isle of Ely</t>
  </si>
  <si>
    <t>Isle of Wight</t>
  </si>
  <si>
    <t>Kent</t>
  </si>
  <si>
    <t>Kingston upon Hull</t>
  </si>
  <si>
    <t>Lancashire</t>
  </si>
  <si>
    <t>Leicestershire</t>
  </si>
  <si>
    <t>Leicester</t>
  </si>
  <si>
    <t>Lincolnshire</t>
  </si>
  <si>
    <t>Lincolnshire, Parts of Holland</t>
  </si>
  <si>
    <t>Lincolnshire, Parts of Kesteven</t>
  </si>
  <si>
    <t>Lincolnshire, Parts of Lindsey</t>
  </si>
  <si>
    <t>London</t>
  </si>
  <si>
    <t>City of London</t>
  </si>
  <si>
    <t>Luton</t>
  </si>
  <si>
    <t>Medway</t>
  </si>
  <si>
    <t>Merseyside</t>
  </si>
  <si>
    <t>Middlesbrough</t>
  </si>
  <si>
    <t>Middlesex</t>
  </si>
  <si>
    <t>Milton Keynes</t>
  </si>
  <si>
    <t>Norfolk</t>
  </si>
  <si>
    <t>Northamptonshire</t>
  </si>
  <si>
    <t>North East Lincolnshire</t>
  </si>
  <si>
    <t>North Humberside</t>
  </si>
  <si>
    <t>North Lincolnshire</t>
  </si>
  <si>
    <t>North Somerset</t>
  </si>
  <si>
    <t>Northumberland</t>
  </si>
  <si>
    <t>North Yorkshire</t>
  </si>
  <si>
    <t>Nottinghamshire</t>
  </si>
  <si>
    <t>Nottingham</t>
  </si>
  <si>
    <t>Oxfordshire</t>
  </si>
  <si>
    <t>Soke of Peterborough</t>
  </si>
  <si>
    <t>Peterborough</t>
  </si>
  <si>
    <t>Plymouth</t>
  </si>
  <si>
    <t>Poole</t>
  </si>
  <si>
    <t>Portsmouth</t>
  </si>
  <si>
    <t>Redcar and Cleveland</t>
  </si>
  <si>
    <t>Rutland</t>
  </si>
  <si>
    <t>Shropshire</t>
  </si>
  <si>
    <t>Somerset</t>
  </si>
  <si>
    <t>Southampton</t>
  </si>
  <si>
    <t>Southend-on-Sea</t>
  </si>
  <si>
    <t>South Humberside</t>
  </si>
  <si>
    <t>South Gloucestershire</t>
  </si>
  <si>
    <t>South Yorkshire</t>
  </si>
  <si>
    <t>Staffordshire</t>
  </si>
  <si>
    <t>Stockton-on-Tees</t>
  </si>
  <si>
    <t>Stoke-on-Trent</t>
  </si>
  <si>
    <t>Suffolk</t>
  </si>
  <si>
    <t>Surrey</t>
  </si>
  <si>
    <t>Sussex</t>
  </si>
  <si>
    <t>Swindon</t>
  </si>
  <si>
    <t>Telford and Wrekin</t>
  </si>
  <si>
    <t>Thurrock</t>
  </si>
  <si>
    <t>Torbay</t>
  </si>
  <si>
    <t>Tyne and Wear</t>
  </si>
  <si>
    <t>Warrington</t>
  </si>
  <si>
    <t>Warwickshire</t>
  </si>
  <si>
    <t>West Midlands</t>
  </si>
  <si>
    <t>Westmorland</t>
  </si>
  <si>
    <t>West Suffolk</t>
  </si>
  <si>
    <t>West Sussex</t>
  </si>
  <si>
    <t>West Yorkshire</t>
  </si>
  <si>
    <t>Wiltshire</t>
  </si>
  <si>
    <t>Worcestershire</t>
  </si>
  <si>
    <t>Yorkshire</t>
  </si>
  <si>
    <t>Yorkshire, East Riding</t>
  </si>
  <si>
    <t>Yorkshire, North Riding</t>
  </si>
  <si>
    <t>Yorkshire, West Riding</t>
  </si>
  <si>
    <t>York</t>
  </si>
  <si>
    <t>City of Aberdeen</t>
  </si>
  <si>
    <t>Aberdeenshire</t>
  </si>
  <si>
    <t>Angus (Forfarshire)</t>
  </si>
  <si>
    <t>Argyll</t>
  </si>
  <si>
    <t>Ayrshire</t>
  </si>
  <si>
    <t>Banffshire</t>
  </si>
  <si>
    <t>Berwickshire</t>
  </si>
  <si>
    <t>Bute</t>
  </si>
  <si>
    <t>Caithness</t>
  </si>
  <si>
    <t>Clackmannanshire</t>
  </si>
  <si>
    <t>Cromartyshire</t>
  </si>
  <si>
    <t>Dumfriesshire</t>
  </si>
  <si>
    <t>Dunbartonshire (Dumbarton)</t>
  </si>
  <si>
    <t>City of Dundee</t>
  </si>
  <si>
    <t>East Lothian (Haddingtonshire)</t>
  </si>
  <si>
    <t>City of Edinburgh</t>
  </si>
  <si>
    <t>Fife</t>
  </si>
  <si>
    <t>City of Glasgow</t>
  </si>
  <si>
    <t>Inverness-shire</t>
  </si>
  <si>
    <t>Kincardineshire</t>
  </si>
  <si>
    <t>Kinross-shire</t>
  </si>
  <si>
    <t>Kirkcudbrightshire</t>
  </si>
  <si>
    <t>Lanarkshire</t>
  </si>
  <si>
    <t>Midlothian (County of Edinburgh)</t>
  </si>
  <si>
    <t>Moray (Elginshire)</t>
  </si>
  <si>
    <t>Nairnshire</t>
  </si>
  <si>
    <t>Orkney</t>
  </si>
  <si>
    <t>Peeblesshire</t>
  </si>
  <si>
    <t>Perthshire</t>
  </si>
  <si>
    <t>Renfrewshire</t>
  </si>
  <si>
    <t>Ross and Cromarty</t>
  </si>
  <si>
    <t>Ross-shire</t>
  </si>
  <si>
    <t>Roxburghshire</t>
  </si>
  <si>
    <t>Selkirkshire</t>
  </si>
  <si>
    <t>Shetland (Zetland)</t>
  </si>
  <si>
    <t>Stirlingshire</t>
  </si>
  <si>
    <t>Sutherland</t>
  </si>
  <si>
    <t>West Lothian (Linlithgowshire)</t>
  </si>
  <si>
    <t>Wigtownshire</t>
  </si>
  <si>
    <t>Anglesey</t>
  </si>
  <si>
    <t>Brecknockshire</t>
  </si>
  <si>
    <t>Caernarfonshire</t>
  </si>
  <si>
    <t>Cardiganshire</t>
  </si>
  <si>
    <t>Carmarthenshire</t>
  </si>
  <si>
    <t>Clwyd</t>
  </si>
  <si>
    <t>Denbighshire</t>
  </si>
  <si>
    <t>Dyfed</t>
  </si>
  <si>
    <t>Flintshire</t>
  </si>
  <si>
    <t>Glamorgan</t>
  </si>
  <si>
    <t>Gwent</t>
  </si>
  <si>
    <t>Gwynedd</t>
  </si>
  <si>
    <t>Merionethshire</t>
  </si>
  <si>
    <t>Mid Glamorgan</t>
  </si>
  <si>
    <t>Monmouthshire</t>
  </si>
  <si>
    <t>Montgomeryshire</t>
  </si>
  <si>
    <t>Pembrokeshire</t>
  </si>
  <si>
    <t>Powys</t>
  </si>
  <si>
    <t>Radnorshire</t>
  </si>
  <si>
    <t>South Glamorgan</t>
  </si>
  <si>
    <t>West Glamorgan</t>
  </si>
  <si>
    <t>Wrexham</t>
  </si>
  <si>
    <t>Antrim</t>
  </si>
  <si>
    <t>Armagh</t>
  </si>
  <si>
    <t>City of Belfast</t>
  </si>
  <si>
    <t>Down</t>
  </si>
  <si>
    <t>Fermanagh</t>
  </si>
  <si>
    <t>Londonderry</t>
  </si>
  <si>
    <t>City of Derry</t>
  </si>
  <si>
    <t>Tyrone</t>
  </si>
  <si>
    <t>Carlow</t>
  </si>
  <si>
    <t>Cavan</t>
  </si>
  <si>
    <t>Clare</t>
  </si>
  <si>
    <t>Cork</t>
  </si>
  <si>
    <t>Donegal</t>
  </si>
  <si>
    <t>Dublin</t>
  </si>
  <si>
    <t>Galway</t>
  </si>
  <si>
    <t>Kerry</t>
  </si>
  <si>
    <t>Kildare</t>
  </si>
  <si>
    <t>Kilkenny</t>
  </si>
  <si>
    <t>Laois</t>
  </si>
  <si>
    <t>Leitrim</t>
  </si>
  <si>
    <t>Limerick</t>
  </si>
  <si>
    <t>Longford</t>
  </si>
  <si>
    <t>Louth</t>
  </si>
  <si>
    <t>Mayo</t>
  </si>
  <si>
    <t>Meath</t>
  </si>
  <si>
    <t>Monaghan</t>
  </si>
  <si>
    <t>Offaly</t>
  </si>
  <si>
    <t>Roscommon</t>
  </si>
  <si>
    <t>Sligo</t>
  </si>
  <si>
    <t>Tipperary</t>
  </si>
  <si>
    <t>Waterford</t>
  </si>
  <si>
    <t>Westmeath</t>
  </si>
  <si>
    <t>Wexford</t>
  </si>
  <si>
    <t>Wicklow</t>
  </si>
  <si>
    <t>Invoicing</t>
  </si>
  <si>
    <t>Only here we collect maintenanceOrderIDs and insert into SupplierOrderID based on login userID</t>
  </si>
  <si>
    <t>Supplier Contractor (Mike Jones)</t>
  </si>
  <si>
    <t>notes field/textarea in all modules 1) "only alphabets" change to "only letters". 2) Allow numbers, commas and full stop.  Now it only allows letters</t>
  </si>
  <si>
    <t>Create a new date error message.  When "Confirm Date" (job date) &gt;  Schedule, message="Cannot be after the last completion date"</t>
  </si>
  <si>
    <t>Assign Worker field not inserting</t>
  </si>
  <si>
    <t>When we create supplier dashboard let supplier see open orders page and allow status to change to Cancelled</t>
  </si>
  <si>
    <t xml:space="preserve">Flow: If (SupplierOrders.Response="Accepted") AND (no Items Parts) AND (Rate=Hourly) then insert MaintenanceOrders=Approved </t>
  </si>
  <si>
    <t>dave.oconnor@gmail.com</t>
  </si>
  <si>
    <t>tom.jones@gmail.com</t>
  </si>
  <si>
    <t>terry.baggers@gmail.com</t>
  </si>
  <si>
    <t>mitch.peters@gmail.com</t>
  </si>
  <si>
    <t>sam.allan@gmail.com</t>
  </si>
  <si>
    <t>victor.davids@gmail.com</t>
  </si>
  <si>
    <t>greg.pearson@gmail.com</t>
  </si>
  <si>
    <t>bob.marks@gmail.com</t>
  </si>
  <si>
    <t>charles.fenton@gmail.com</t>
  </si>
  <si>
    <t>rod.branson@gmail.com</t>
  </si>
  <si>
    <t xml:space="preserve">Label="Material Costs".  Change label to "Materials" </t>
  </si>
  <si>
    <t>ItemParts 1) If price includes a decimal default to 2 decimal places. Now we insert 22.10 at 22.1 which will be confusing on display.  2) If the user enters &gt; 2decimal places eg 5.3456 round this to 2dp and insert 5.35.</t>
  </si>
  <si>
    <t xml:space="preserve">Nothing here should impact code but please check:  I changed SupplierOrders.FixedApproved  (default=null). I deleted undecided. 1) We need null in case supplier rejects order. 2) form SupplierMaterials only has response=accepted/rejected.  3) SupplierOrders.Response='None'. We don't need it I removed and instead set default to NULL. If NULL the supplier didn't respond yet. </t>
  </si>
  <si>
    <t>Doesn't load data.  There are orders with a) Fixed b) parts to approve. So check queries based on login.  1st check: SupplierOrder. FixedQuote&lt;&gt;Null.  These orders always need approval eg SupplierOrderIDs 46&amp;48 = maintenance orders 90 &amp;92.  Data in both tables is fine.
2nd check: when MaterialCost.SupplierOrders&lt;&gt;Null we need to approve parts eg SupplierOrder62</t>
  </si>
  <si>
    <t>Supplier Final</t>
  </si>
  <si>
    <t>If SupplierOrder.Rate=Fixed make sure we allow submit without entering billable hours. Even better grey/disable billable hours for this case.</t>
  </si>
  <si>
    <t>Upon submit insert new record to  InvoiceID, insert PropertyManagementID,SupplierID,MaintenanceOrderID, (we'll do template later), invoice date=today's date; due date is from the form.  Include invoiceDetailsID</t>
  </si>
  <si>
    <t>No ask Usama</t>
  </si>
  <si>
    <t>Track bill and reconcile shared CAM expenses and income</t>
  </si>
  <si>
    <t>If Response=rejected don't insert supplier staffID.  (This happens if 1st order was accept and staff name is still showing in dropdown).</t>
  </si>
  <si>
    <t xml:space="preserve">Supplier Materials </t>
  </si>
  <si>
    <t>When SupplierOrdersID.Response='Rejected' or 'Cancelled' (I updated to include Rejected), the PropertyManager books another Supplier.  After the alternate supplier accepts the job, no change front-end but in the DB insert SupplierOrdersID.Re-Allocated=1 (for the rejected/cancelled record). Reason: we need this for the dashboard. Now the dashboard counts cancelled jobs but as soon as it's re-allocated the alert must disappear.</t>
  </si>
  <si>
    <t>Flow: If (SupplierOrders.Response="Accepted") AND ((Items Parts='Yes') OR (Rate='Fixed') then display order in Supplier Materials form. When approved, insert MaintenanceOrders.Approved='1'. Default to NULL.  If either are rejected 1) insert MaintenanceOrders.Approved='0' 2) Change SupplierOrders.Response='Accepted' to 'Rejected' and UPDATE SupplierOrders.SupplierNotes. Insert text "The order was cancelled as your quote was not approved".   4)  If (SupplierOrder=Hourly) AND (MaterialCost.Supplier IS NULL) there is nothing for the PM to approve but we need to load SupplierMaterials so I suggest we now insert MaintenanceOrders.Approved=1.</t>
  </si>
  <si>
    <t xml:space="preserve">3) In MaintenanceOrders for rejected/cancelled orders we repeat and load top3 cheapest excluding the rejected supplier. You did this for Hourly but not for Fixed. </t>
  </si>
  <si>
    <t>SupplierOrders &amp; SupplierMaterials</t>
  </si>
  <si>
    <t>In the form dropdown "Response"=Cancel.  Can we disable it?  I included for later use. 1st time supplier accepts or rejects.  Later the supplier would reload the same form to cancel.</t>
  </si>
  <si>
    <t>$total_payments = get_total_payments();</t>
  </si>
  <si>
    <t>$maintenance_requested = get_maintenance_requested();</t>
  </si>
  <si>
    <t>$new_messages = get_new_messages();</t>
  </si>
  <si>
    <t>$new_alerts = get_new_alerts();</t>
  </si>
  <si>
    <t>$last_payment = get_last_payment();</t>
  </si>
  <si>
    <t>$last_payment_date = get_payment_date();</t>
  </si>
  <si>
    <t>$rent_arrears = get_rent_arrears();</t>
  </si>
  <si>
    <t>$other_arrears = get_other_arrears();</t>
  </si>
  <si>
    <t>$jobs_requested = get_jobs_requested();</t>
  </si>
  <si>
    <t>$jobs_in_progress = get_jobs_in_progress();</t>
  </si>
  <si>
    <t>$jobs_rejected = get_jobs_rejected();</t>
  </si>
  <si>
    <t>$messages_property_management = get_messages_property_management();</t>
  </si>
  <si>
    <t>$messages_owner = get_messages_owner();</t>
  </si>
  <si>
    <t>$messages_concierge = get_messages_concierge();</t>
  </si>
  <si>
    <t>$messages_community = get_messages_community();</t>
  </si>
  <si>
    <t>$alerts_security = get_alerts_security();</t>
  </si>
  <si>
    <t>$alerts_emergencies = get_alerts_emergencies();</t>
  </si>
  <si>
    <t>$alerts_building_notices = get_alerts_building_notices();</t>
  </si>
  <si>
    <t>$alerts_contract = get_alerts_contract();</t>
  </si>
  <si>
    <t>$jobs_completed = get_jobs_completed ();</t>
  </si>
  <si>
    <t>outputs data for different tenants</t>
  </si>
  <si>
    <t>Remove next button as we're not using it.</t>
  </si>
  <si>
    <t>Display tenant name and number. Now it's null</t>
  </si>
  <si>
    <t xml:space="preserve">Form doesn't submit.  </t>
  </si>
  <si>
    <t>Add new text field to form "Invoice Number". It can be letters and numbers and it's optional.  Insert to InvoiceID.InvoiceNumber</t>
  </si>
  <si>
    <t xml:space="preserve">When the supplier submits insert TenantOrdersID.SupplierOrder_ID and TenantOrders.TenantDamage. </t>
  </si>
  <si>
    <t>InvoiceID.User_ID = tenant userID. Now you are inserting supplierStaff userID</t>
  </si>
  <si>
    <t>If (SupplierOrders.FixedApproved=Rejected) OR (SupplierOrders.Response=Rejected) OR (MaterialCostsID.ItemPartsApproved='0') 1) make sure for all 3 cases we insert/update SupplierOrders.Re-Allocated='1' 2) When we re-run maintenance orders loading top3 suppliers but exclude the rejected supplier for hourly, eve, weekend and fixed.</t>
  </si>
  <si>
    <t>Nothing to add to form.  But automate insert of InvoiceDetailsID.Purpose=Supplier (this is a new field to help link different tables/reports)</t>
  </si>
  <si>
    <t>SupplierNotes and all notes fields.  If we allow letters we must also allow apostrophe eg child's toy.</t>
  </si>
  <si>
    <t>2) Insert InvoiceDetailsID.Notes  3) After you insert the record to InvoiceDetailsID now insert InvoiceID.InvoiceDetails_ID.</t>
  </si>
  <si>
    <t>I entered a new order fixed rate + spare part. I submit Supplier Final.   MaterialCostID table is correct: we enter Warranty and Serial Number but now no InvoiceID or InvoiceDetails are created</t>
  </si>
  <si>
    <t>Rebooking an order: It's normal to get the warning.  When you test do you get any issues with inserts? For me I have to click a few times then it works. Pls check.</t>
  </si>
  <si>
    <t>InvoiceDetails.Description.  Normally this field is entered in the Invoice form.  For now just ignore this field. Insert notes to InvoiceDetailsID.Notes</t>
  </si>
  <si>
    <t>Load all Supplier Final.  (next button is optional). Insert isExist condition based on supplier loginID.  When all orders are finished display same popup as before text: "There are no more orders to process". (Now we load only 1 order and can load that order multiple times so create multiple invoices for the same order)</t>
  </si>
  <si>
    <t>No error checks on warranty. It allows past date</t>
  </si>
  <si>
    <t xml:space="preserve">Supplier Final: </t>
  </si>
  <si>
    <t>adjust layout for multiple parts</t>
  </si>
  <si>
    <t>InvoiceID and InvoiceDetailsID. Add new condition.  isExistInvoiceID.MaintenanceOrder_ID.  If it exists don't create another invoice else this is fraud billing twice.</t>
  </si>
  <si>
    <t xml:space="preserve">Calc for InvoiceDetails.Amount .  If MaintenanceOrder.Weekend=yes calculate with weekend rate. </t>
  </si>
  <si>
    <t>Adjust layout for minutes in view</t>
  </si>
  <si>
    <t>SupplierMaterials (View)</t>
  </si>
  <si>
    <t>Confirmed time : make the field wider to line up</t>
  </si>
  <si>
    <t xml:space="preserve">If SupplierOrder=Fixed, hide billable hours and minutes. </t>
  </si>
  <si>
    <t>Form won't submit if SupplierFees=decimals. Login Supplier 300000001, SupplierOrderID=91=hrouly. SupplierFeesID=40</t>
  </si>
  <si>
    <t>Login Supplier 300000001, SupplierOrderID=91=hrouly. SupplierFeesID=40</t>
  </si>
  <si>
    <t>Spare Parts total</t>
  </si>
  <si>
    <t>30mins</t>
  </si>
  <si>
    <t>Scenarios</t>
  </si>
  <si>
    <t>BillableHours</t>
  </si>
  <si>
    <t>Mins</t>
  </si>
  <si>
    <t>SpareParts</t>
  </si>
  <si>
    <t>InvoiceDetails.Amount</t>
  </si>
  <si>
    <t>(Up to 1hr)</t>
  </si>
  <si>
    <t>Minute calcs are wrong.1)  When rate = Hourly Overtime you use the Weekend Rate. A number of other combinations are wrong. Pls see calc sheet. Check code and test some of these.</t>
  </si>
  <si>
    <t>SpareParts + ((Hourly) OR (Overtime) OR (Weekend))</t>
  </si>
  <si>
    <t>"</t>
  </si>
  <si>
    <t>Description field allow numbers commas and full stop</t>
  </si>
  <si>
    <t>Logged in as propertyID=304.TenantOrdersID=100.  It displays Address=False =&gt; Now no address loads. Job is complete. TenantOrders.SupplierOrder_ID  is inserted.</t>
  </si>
  <si>
    <t>Error check works for invoice but change text:  =&gt; "Cannot be past date"</t>
  </si>
  <si>
    <t>Order 103</t>
  </si>
  <si>
    <r>
      <t>make sure there is a check supplier Fees. Can't add duplicate of (</t>
    </r>
    <r>
      <rPr>
        <b/>
        <sz val="11"/>
        <color rgb="FFFF0000"/>
        <rFont val="Calibri"/>
        <family val="2"/>
        <scheme val="minor"/>
      </rPr>
      <t xml:space="preserve">same supplier + same maintenance type). </t>
    </r>
    <r>
      <rPr>
        <sz val="11"/>
        <rFont val="Calibri"/>
        <family val="2"/>
        <scheme val="minor"/>
      </rPr>
      <t>This got really messed up.  Every single entry for 1 supplier and every new maintenance type shows error message exists or fails.</t>
    </r>
  </si>
  <si>
    <t>Add Another button for Fixed Fees isn't working but it was working when we first coded it.</t>
  </si>
  <si>
    <t>Rebooking order. I set SupplierOrders to Rejected with SupplierOrders.Re-Allocated=1 and order dates are within the last week. I set MaintenanceOrders92.Approved=0. We only have 1 supplier for Pest Control. That's irrelevant. If this supplier was rejected we don't load again. We now load the rejected supplier for fixed rate. I added more SupplierFees manually yet we still load the rejected supplier</t>
  </si>
  <si>
    <t>InvoiceDetails.Amount. You ignore decimals from SupplierOrders.FixedFeeQuote eg if this was 100.12 you include only 100</t>
  </si>
  <si>
    <t>Step1</t>
  </si>
  <si>
    <t>Inner Join MaintenaceOrders, MaintenanceTye, PropertyID, SupplierOrders to get all 4 IDs and does SupplierOrdersID.FixedApproved exist? a) If it exists we show error message a similar order was recently booked (this part is working). b) If it's rejected move to step2. c) If it doesn't exist no problem it's a new order and just show top3</t>
  </si>
  <si>
    <t>Step2</t>
  </si>
  <si>
    <t xml:space="preserve">Inner Join MaintenaceOrders, MaintenanceType, PropertyID and SupplierFees, get all IDs </t>
  </si>
  <si>
    <t>Step2A</t>
  </si>
  <si>
    <t>Short list top3 but exclude results from Step1B</t>
  </si>
  <si>
    <t>Feb 5th</t>
  </si>
  <si>
    <t>Kashmir Day, 1st week Feb = 32hrs</t>
  </si>
  <si>
    <t>4hrs 20mins to carry over</t>
  </si>
  <si>
    <t>Kashmir Solidarity Day</t>
  </si>
  <si>
    <t>Pakistan Day</t>
  </si>
  <si>
    <t>Labour Day</t>
  </si>
  <si>
    <t>Eid al-Fitr</t>
  </si>
  <si>
    <t>Eid al-Adha</t>
  </si>
  <si>
    <t>Independence Day of Pakistan</t>
  </si>
  <si>
    <t>Ashura</t>
  </si>
  <si>
    <t>Prophet's Birthday</t>
  </si>
  <si>
    <t>Quaid-e-Azam's Birthday</t>
  </si>
  <si>
    <t>Fri 5th Feb</t>
  </si>
  <si>
    <t>Tue March 23rd</t>
  </si>
  <si>
    <t>Sat May 1st</t>
  </si>
  <si>
    <t>12–15 May*(eve to eve)</t>
  </si>
  <si>
    <t>19-22 Jul* (eve to eve)</t>
  </si>
  <si>
    <t>Sat 14 Aug</t>
  </si>
  <si>
    <t>Wed eve 18–Thur 19 Aug*</t>
  </si>
  <si>
    <t>Mon eve 18-Tue 19 Oct*</t>
  </si>
  <si>
    <t xml:space="preserve">Sat, 25 Dec </t>
  </si>
  <si>
    <t>New Year's Day</t>
  </si>
  <si>
    <t>Fri Jan1st</t>
  </si>
  <si>
    <t>Total 2021</t>
  </si>
  <si>
    <t>PaymentRequest_M</t>
  </si>
  <si>
    <t>Payment Perms (to do later)</t>
  </si>
  <si>
    <t>Add new perms for payment requests over 25k, 50k and 100k</t>
  </si>
  <si>
    <t>StorageOwnerID</t>
  </si>
  <si>
    <t>Alison Mathers</t>
  </si>
  <si>
    <t>Barbara Simons</t>
  </si>
  <si>
    <t>Jane Frisher</t>
  </si>
  <si>
    <t>Daniel Overman</t>
  </si>
  <si>
    <t>John Matherson</t>
  </si>
  <si>
    <t>Jacob Alderman</t>
  </si>
  <si>
    <t>302 #212 The Ring Way NY NY 1000345</t>
  </si>
  <si>
    <t>29 Golden Drive Road Forest Hills NY 100300</t>
  </si>
  <si>
    <t>testAM@prop.idcheck.tech</t>
  </si>
  <si>
    <t>testBS@prop.idcheck.tech</t>
  </si>
  <si>
    <t>testJF@prop.idcheck.tech</t>
  </si>
  <si>
    <t>testDO@prop.idcheck.tech</t>
  </si>
  <si>
    <t>Bob Mittle</t>
  </si>
  <si>
    <t>testBM@prop.idcheck.tech</t>
  </si>
  <si>
    <t>testJD@prop.idcheck.tech</t>
  </si>
  <si>
    <t>testJA@prop.idcheck.tech</t>
  </si>
  <si>
    <t>46 Old Road Newark NJ 110025</t>
  </si>
  <si>
    <t>350 #79 The Ring Way NY NY 1000345</t>
  </si>
  <si>
    <t>PropertyOwnerID</t>
  </si>
  <si>
    <t>StatesID</t>
  </si>
  <si>
    <t>NationalityId</t>
  </si>
  <si>
    <t>47 Long Road Newark NJ 110026</t>
  </si>
  <si>
    <t>48 Bigly Road Newark NJ 110027</t>
  </si>
  <si>
    <t>49 Manley Road Newark NJ 110028</t>
  </si>
  <si>
    <t>30 Great Eastern Way Forest Hills NY 100300</t>
  </si>
  <si>
    <t>Jardine Davids</t>
  </si>
  <si>
    <t>testJM@prop.idcheck.tech</t>
  </si>
  <si>
    <t>Seller=Payment Request</t>
  </si>
  <si>
    <t>Buyer = Payment.php</t>
  </si>
  <si>
    <t>LettingID (LetFaster)</t>
  </si>
  <si>
    <t>Tenant (Properties only)</t>
  </si>
  <si>
    <t>IDprop</t>
  </si>
  <si>
    <t>They request PM to pay rent. For now we're not including this. We assume the PM will pay the owners the rent after it's received from tenants.</t>
  </si>
  <si>
    <t>In theory PropertyOwner</t>
  </si>
  <si>
    <t xml:space="preserve">LetFaster </t>
  </si>
  <si>
    <t>Don't need=&gt;</t>
  </si>
  <si>
    <t>YES</t>
  </si>
  <si>
    <t xml:space="preserve">TenantID (Properties &amp; Storage) </t>
  </si>
  <si>
    <t>Include?</t>
  </si>
  <si>
    <t>(We automate invoices for suppliers and don't have a supplier portal (yet/if at all) so no need to add supplier here</t>
  </si>
  <si>
    <t>Just before moving in tenants pay a deposit and 1st month's rent.</t>
  </si>
  <si>
    <t>Owner requests LettingAgent pay 1st month's rent. LettingAgents automatically pay this</t>
  </si>
  <si>
    <t>Not for IDprop. We'll add to LetFaster later=&gt;</t>
  </si>
  <si>
    <t xml:space="preserve">In the client name dropdown don't show the same person/company name as user login. </t>
  </si>
  <si>
    <t>PaymentRequest_M and Payment_M</t>
  </si>
  <si>
    <t>Feb 6th didn't test. Let's sort Payment Request first</t>
  </si>
  <si>
    <t>CompanyName</t>
  </si>
  <si>
    <t>Jarman Investments</t>
  </si>
  <si>
    <t>Silver Heights</t>
  </si>
  <si>
    <t>Anglo Investments</t>
  </si>
  <si>
    <t>Jaeger Realty</t>
  </si>
  <si>
    <t>Goldstar Realty</t>
  </si>
  <si>
    <t>Hathering Realty</t>
  </si>
  <si>
    <t>Pattersons &amp; Sons</t>
  </si>
  <si>
    <t>Jones Property Managers</t>
  </si>
  <si>
    <t>InvestorID</t>
  </si>
  <si>
    <t>Scenario2: a group own many buildings/facilities</t>
  </si>
  <si>
    <t>it's one FK Investor_ID  instead of both PropertyOwner_ID and StorageOwner_ID</t>
  </si>
  <si>
    <t>PortfolioID</t>
  </si>
  <si>
    <t>Scenario4: 1 person owns 1 property so InvestorID=PropertyOwnerID or StorageFacilityID</t>
  </si>
  <si>
    <t>So investorID can be 1 owner or a consortium/group of owners</t>
  </si>
  <si>
    <t>StorageOwnerID 2.5-2.7499</t>
  </si>
  <si>
    <t xml:space="preserve">PropertyOwnerID 2.75-2.999 </t>
  </si>
  <si>
    <t>InvestorID 2.00-2.499</t>
  </si>
  <si>
    <t>Alexia Asset Management</t>
  </si>
  <si>
    <t>Harrington Asset Management</t>
  </si>
  <si>
    <t>Jumbo Asset Management</t>
  </si>
  <si>
    <t>Galaxy Asset Management</t>
  </si>
  <si>
    <t>Paul Shinging</t>
  </si>
  <si>
    <t>Andrew Silver</t>
  </si>
  <si>
    <t>David Starling</t>
  </si>
  <si>
    <t>Brian Sugar</t>
  </si>
  <si>
    <t>testPS@prop.idcheck.tech</t>
  </si>
  <si>
    <t>testAS@prop.idcheck.tech</t>
  </si>
  <si>
    <t>testDS@prop.idcheck.tech</t>
  </si>
  <si>
    <t>Scenario1: a group own 1 building so we need an easy way to identify and communicate with a group</t>
  </si>
  <si>
    <t xml:space="preserve">If many own 1 property/facility we'd duplicate records adding ownership to PropertyOwnerID/StorageOwner tables. </t>
  </si>
  <si>
    <t>Common denominator=investor.</t>
  </si>
  <si>
    <t>For many-to-many and better analytics this is the answer. Another benefit: in most tables</t>
  </si>
  <si>
    <t xml:space="preserve">Single owners: investorID=StorageOwnerID or PropertyOwnerID. But that's the only overlap. </t>
  </si>
  <si>
    <t>To link it all together we'll have PortfolioID. InvestorID can't be primary key as it's repeated</t>
  </si>
  <si>
    <t>PropertyOwnerPropertiesID</t>
  </si>
  <si>
    <t>StorageOwnerPropertiesID</t>
  </si>
  <si>
    <t>In theory 1 propertyOwner can belong to &gt;1 investor group.</t>
  </si>
  <si>
    <t>This is the same as investing with &gt;1 fund.</t>
  </si>
  <si>
    <t>But the funds they invest in will be different.</t>
  </si>
  <si>
    <t>EG fund1 has 10 properties while fund 2 has different</t>
  </si>
  <si>
    <t>properties. Overlap would be limited.</t>
  </si>
  <si>
    <t>Scenario3: 1 person or 1 company owns 1 or more apts/buildings/storage</t>
  </si>
  <si>
    <t>PropertyOwnerID (they pay management fees &amp; maintenance)</t>
  </si>
  <si>
    <t>StorageOwnerID (they pay management fees  &amp; maintenance)</t>
  </si>
  <si>
    <t>InvestorID (they pay management fees  &amp; maintenance)</t>
  </si>
  <si>
    <t>In theory PropertyOwner, StorageOwner &amp; Investors</t>
  </si>
  <si>
    <t>Conclusion: Now we only need ProperyManagementID as seller and 4 buyers: TenantID, PropertyOwnerID, StorageOwnerID and InvestorID</t>
  </si>
  <si>
    <t>Payments Module</t>
  </si>
  <si>
    <t>Danger is sending money out of the company</t>
  </si>
  <si>
    <t>Here workers could commit fraud</t>
  </si>
  <si>
    <t>So perms=SM &amp; Senior Finance</t>
  </si>
  <si>
    <t>Almost no perm restrictions: SM, Management, PM, Finance &amp; Senior-Finance</t>
  </si>
  <si>
    <t>336 #29 Park Avenue NY NY 10022</t>
  </si>
  <si>
    <t>336 #45 Park Avenue NY NY 10022</t>
  </si>
  <si>
    <t>170 #15 5th Avenue NY NY 10010</t>
  </si>
  <si>
    <t>170 #35 5th Avenue NY NY 10010</t>
  </si>
  <si>
    <t>General</t>
  </si>
  <si>
    <t>Pls open all your model files (or open 10 at a time). Searching for LettingID.  This is probably an error. Let me know any code where we have it.</t>
  </si>
  <si>
    <t>Perms for payment request = company receives money= everyone can request.  For PropertyManagement = Senior Finance, Finance, Property Manager, Management, AdminOps and Senior Management.  The restriction is Payments: who can pay/wire out money.  Only Senior Management and Senior Finance can send out/wire funds and only where invoice approval=1 so adjust perms for both files</t>
  </si>
  <si>
    <t>Property Owners</t>
  </si>
  <si>
    <t>They own 1 or more properties (propertyID). Each property can be owned by 1 or more people/companies/funds</t>
  </si>
  <si>
    <t>They own 1 or more storage facilities property can be owned by 1 or more people/companies/funds</t>
  </si>
  <si>
    <t>This links all owners. As we have 1-1 and many to many relationships we need this</t>
  </si>
  <si>
    <t>This shows which properties are owned by which investors</t>
  </si>
  <si>
    <t>For now seller=PropertyManagement only.</t>
  </si>
  <si>
    <t>Scenario1: If drop-down=invoice get data from InvoiceID and InvoiceDetailsID and populate disabled fields</t>
  </si>
  <si>
    <t xml:space="preserve">Scenario2: Select Client name from the dropdown.  We get this from PaymentClientID.User_ID which is the UserID of the Buyer/the side paying.  The reason for this table: we have many user groups and many "pair combinations" of who buys (pays), sells (receives money).  The same userID can be both buyer and seller in different situations.  So, to simplify we list here anyone who can be a buyer/payer.  </t>
  </si>
  <si>
    <t>If UserID.EndUser range is between 200000000 and 249999999 userType=InvestorID.  Display Name=InvestorID.CompanyName</t>
  </si>
  <si>
    <t>If UserID.EndUser range is between 250000000 and 274999999 userType=StorageOwnerID.  Display Name=StorageOwnerID.CompanyName</t>
  </si>
  <si>
    <t>If UserID.EndUser range is between 275000000 and 299999999 userType=PropertyOwnerID.  Display Name=PropertyOwnerID.CompanyName</t>
  </si>
  <si>
    <t>Invoice</t>
  </si>
  <si>
    <t>Here users can create a new invoice</t>
  </si>
  <si>
    <t>Restrict Perms. Only SeniorManagement and Senior Finance can wire out funds AND LettingAgentID.ApproveInvoice=1</t>
  </si>
  <si>
    <t>REITID</t>
  </si>
  <si>
    <t>Storage Properties Trust</t>
  </si>
  <si>
    <t>Senior Housing Alt Trust</t>
  </si>
  <si>
    <t>Peacons Residential</t>
  </si>
  <si>
    <t>Goldstar Storage Trust</t>
  </si>
  <si>
    <t>Galders Apartments Trust</t>
  </si>
  <si>
    <t>Universal Health Trust</t>
  </si>
  <si>
    <t>Alexa Office Trust</t>
  </si>
  <si>
    <t>Peacons Industrial Holdings Trust</t>
  </si>
  <si>
    <t>Commercial Properties</t>
  </si>
  <si>
    <t>OfficesFacilityID</t>
  </si>
  <si>
    <t>SpecialistResidential</t>
  </si>
  <si>
    <t>SeniorHousingFacilityID</t>
  </si>
  <si>
    <t>SubsidisedFacilityID</t>
  </si>
  <si>
    <t>MixedUseFacilityID (e.g. Commercial &amp; residential such as shops ground floor of apt building)</t>
  </si>
  <si>
    <t>SpecialPurposeFacilityID (e.g. Govt. buildings, libraries, museums, schools, parks, cemetries, religious places)</t>
  </si>
  <si>
    <t>HealthcareFacilityID (hospitals, doctors surgeries, medical research)</t>
  </si>
  <si>
    <t>Residential</t>
  </si>
  <si>
    <t>AptBuilding=1owner</t>
  </si>
  <si>
    <t>Condo=many owners</t>
  </si>
  <si>
    <t>SingleFamily=townhouse, semi or detached</t>
  </si>
  <si>
    <t>AgriculturalLandID (farms, ranches, timberland, orchards)</t>
  </si>
  <si>
    <t>HealthcareFacility(ID,PropertyManagent)</t>
  </si>
  <si>
    <t>HealthCareCompositionID(ID,HealthcareFacilty_ID,Address_ID,BuildingID)</t>
  </si>
  <si>
    <t>MixedUseFacility(ID,PropertyManagent)</t>
  </si>
  <si>
    <t>covers 1 or many buildings/entire area</t>
  </si>
  <si>
    <t>covers 1 or many buildings</t>
  </si>
  <si>
    <t>MixedUseCompositionID(ID,MixedUseFacilty_ID,Address_ID,BuildingID)</t>
  </si>
  <si>
    <t>IndustrialFacilityID (Warehouses, Distribution, Depositories, Factories, Power Plants)</t>
  </si>
  <si>
    <t>LeisureFacilityID (music, cinema, theatre, sports, bars, restaurants, other)</t>
  </si>
  <si>
    <t>RetailFacilityID (Shopping Mall, Strip Mall, Retailer, Grocery)</t>
  </si>
  <si>
    <t>Galders Subsidised Housing Trust</t>
  </si>
  <si>
    <t>Office Holdings Trust</t>
  </si>
  <si>
    <t>Retail Holdings Trust</t>
  </si>
  <si>
    <t>Industrial Holdings Trust</t>
  </si>
  <si>
    <t>Leisure Trust</t>
  </si>
  <si>
    <t>Special Purpose Facility Trust</t>
  </si>
  <si>
    <t>Mixed Use Trust</t>
  </si>
  <si>
    <t>Agricultural Trust</t>
  </si>
  <si>
    <t>add condition:
If HistoricalPaymentsID.InvoiceDetails IS NOT NULL) AND (HistoricalPaymentsID.FullPaymentID=0)
display PaymentRequest Amount =&gt;
InvoiceDetailsID.Amount -HistoricalPaymentID.AmountPaid  (eg the bill is 60. They pay 40.  Now we must display amount due=20)</t>
  </si>
  <si>
    <t>In the form switch order.  Put "Client Name" first and "Invoice" as 2nd field.  Client Name is parent. If they select ClientName only display invoices of this client. If they don't select Client Name then display all invoices</t>
  </si>
  <si>
    <t>2 property owner clients didn't display in dropdown. GoldStar Realty 275000000 and Jones Property Managers 275000003.  We display all clients regardless of whether there is an existing invoice</t>
  </si>
  <si>
    <t xml:space="preserve">If they select Client Name they can also create a new invoice.  If they select Client name but NO invoice AND they enter value into AmountDue = new invoice. If new invoice add 2 more fields:  1) InvoiceID.InvoiceNumber.  2) InvoiceDetails.Ref   Next copy over the 2 ADD functions addInvoiceID and addInvoiceDetails.......and getInvoiceID and getInvoiceDetails from the Invoice_M.  The reason when we insert payment request you'll be able to insert InvoiceID.   </t>
  </si>
  <si>
    <t xml:space="preserve">I added line 212. We only allow payment requests when payment is missing/not paid in full.  We can't allow double billing. </t>
  </si>
  <si>
    <t>When we select invoice, PaymentRequestID.PaymentClient_ID inserts 0.  When we enter requests without invoice insert is correct</t>
  </si>
  <si>
    <t>Add notes field to end of form.  But hide it as standard. If order=approved, notes=hidden. If order=rejected display notes field as compulsory before submit.  Insert to new field: TenantOrders.PropertyManagementNotes.  I already added the function to model file and function is working</t>
  </si>
  <si>
    <t>InvoiceID.InvoiceDetails_ID is empty. Make sure you insert this ID</t>
  </si>
  <si>
    <t>ClientName=display all clients of property manager. The tenant part is wrong. Now you display only 1 tenant name</t>
  </si>
  <si>
    <t>PaymentRequest.AmountDue=decimal(7,2)</t>
  </si>
  <si>
    <t>When we make new payment request (with no existing invoice) InvoiceID.InvoiceDate=curr(date)</t>
  </si>
  <si>
    <t>ClientName=Tenant and we don't display existing tenant invoices</t>
  </si>
  <si>
    <t>ManagementFees</t>
  </si>
  <si>
    <t>Case4: SettingsID.ManagementChargeType='Always'.  Regardless of if or when the tenant pays rent, if startDate=1st of the month this means rent is due the 1st as are MF.  So 1st of each month $100 invoice is created.</t>
  </si>
  <si>
    <t>Assume Rent=$1,000.  Management Fee (MF) =10% =$100.  PropertyManager=PM.  We just need 1 invoice number and 1 record. The rest are just calcs. Later this will link to Payments.php module. For now let's just create invoiceID and invoiceDetailsID</t>
  </si>
  <si>
    <t>Case3: SettingsID.ManagementChargeType='AfterTenantPays'.   If the tenant pays no rent, there is no MF and no invoice but set up automated email to landlord 1 day after rent due.....further messages will go into the landlord dashboard.  All email content state "You have message(s). Please login to your dashboard.  (We set this up and re-use for all messages/user types).</t>
  </si>
  <si>
    <t>Case2: SettingsID.ManagementChargeType='AfterTenantPays'.   If the tenant makes partial payment eg pays $800, MF=$80 and $720 is paid to the owner.  When partial payment is made automate email to landlord (see next row about emails)</t>
  </si>
  <si>
    <t>ManagementFees Residential</t>
  </si>
  <si>
    <t>ManagementFees Storage</t>
  </si>
  <si>
    <t>Same 4 cases as above except:  1) Take MF=Settings.Storage Fee instead of Residential  2) StorageOwnerProperties shows which facility (storage building) they own.  But most tenants rent 1 unit.  So the bill and MF depend on Unit Price.  Eg one facility has 50 units. 1 invoice per unit.</t>
  </si>
  <si>
    <t>% Ownership</t>
  </si>
  <si>
    <t>Late Fees</t>
  </si>
  <si>
    <t>Enter a record into LateFeesID</t>
  </si>
  <si>
    <t>LateFeesCustomisedID</t>
  </si>
  <si>
    <t>Management &amp; Late Fees</t>
  </si>
  <si>
    <r>
      <t xml:space="preserve">The most important concept is automating Management &amp; Late Fees, based on known rules, with </t>
    </r>
    <r>
      <rPr>
        <b/>
        <u/>
        <sz val="11"/>
        <color theme="1"/>
        <rFont val="Calibri"/>
        <family val="2"/>
        <scheme val="minor"/>
      </rPr>
      <t>no</t>
    </r>
    <r>
      <rPr>
        <sz val="11"/>
        <color theme="1"/>
        <rFont val="Calibri"/>
        <family val="2"/>
        <scheme val="minor"/>
      </rPr>
      <t xml:space="preserve"> interaction from the user.  EG every month the tenant pays rent. The PM earns management fees and pays the rest to the owner.  If tenants fail to pay or pay late they get charged penalties automatically/according to rules these may be waived.</t>
    </r>
  </si>
  <si>
    <t>Case1: SettingsID.ManagementChargeType='AfterTenantPays'.   First the tenant pays rent. Then deduct the MF and finally pay the rest to the owner. So create invoice showing Service=Rent payment. Description include propertyId address.  Also create InvoiceGroupID with 3 records 1) Rent Received =$1000, 2) MF= 10%.  3) Landlord's Rent: $900 and enter $900 into InvoiceDetailsID.Amount.  For each case insert into all 3 tables: InvoiceID, InvoiceGroupID and InvoiceDetailsID. If it's one record only, no need for InvoiceGroupID. ManagementFees are always multiple records.  LateFees maybe 1 record is enough eg November rent 15 days late  Amount=x</t>
  </si>
  <si>
    <t xml:space="preserve">If a property or storage unit is owned by &gt;1 owner each owner pays the correct % of fees and receives the correct % of rent.  The invoice table was no longer suitable as it assumed a unique owner (property/storage/investor) and won't handle multiple owners.  So I replaced all 3 owner fields with Property_ID and StorageUnit_ID.  So now we associate a payment with a physical property/storage unit and later we split payments/fees by owners.  We do so by joining with PropertyOwnerProperties or StorageOwnerProperties to see how many owners/what % split to display correctly in owner dashaboards.  </t>
  </si>
  <si>
    <t>SettingsID.DaysLate = the minimum number of days before penalty fees apply. If this is 14 then on day 15 we apply the fee and issue a new invoice. Settings.LateFee = annual interest rate so LateFee/365=daily rate * Rent * Number of days. This fee is paid to the owner to cover costs eg his own penalties for late payment of mortgage etc.  To handle the admin work involved PM may also charge their own admin fee which is money they keep. To show the tenant an invoice for late fees, use InvoiceGroupID to list the cost of the late fee and admin charges on different rows.</t>
  </si>
  <si>
    <t>It is quite probable that there will be many exceptions eg due to covid agreeing to lower rent and agreeing to waive/ignore late fees.  We will store exceptions in this table so before doing calcs check for exceptions in this table FIRST. If there are no exceptions normal rules apply. I'll create this table tomorrow!</t>
  </si>
  <si>
    <t>SupplierInvoices</t>
  </si>
  <si>
    <t>When a supplier finishes an order they do supplier final form and we insert InvoiceId and InvoiceDetailsIDs. Adjust to include InvoiceGroupID.  There is no print/create invoice</t>
  </si>
  <si>
    <t>Separately in the supplier "dashboard" we will give suppliers a display form where for their unique supplierId they can view all their invoices but they will not enter data</t>
  </si>
  <si>
    <t>Automate 1099 forms: 1099 NEC and 1099-MISC for owners and suppliers &lt;$600</t>
  </si>
  <si>
    <t>Settings.MaintenanceMarkUp</t>
  </si>
  <si>
    <t>Settings.ManagementFeeAssociation</t>
  </si>
  <si>
    <t>Some owners may negotiate a flat /fixed fee to manage their property instead of a %.  This is the same as ManagementCharge=ALWAYS.   Flat fee is a $ amount not a %.  Probably the easiest will be an "exception" table.  We assume all properties have % ManagementFees unless they are in the exception table and then we can charge flat fees....</t>
  </si>
  <si>
    <t>For Associations instead of a Management Fee that is a % of rent, they usually charge a flat (fixed) fee. Association is like a board/management team looking after a building</t>
  </si>
  <si>
    <t>Owners can be asked to leave money in a special fund to cover emergencies and repairs  eg tenant needs something urgently at 6am...with a reserve fund the PM doesn't need the owner's approval but can order the repair and has funds to pay. For now I'm assuming it's a % of property rent.  Add another Case:  If Settings.ReserveFundFee IS NOT NULL, deduct this from rent received.  EG Rent $1000. ManagementFee 10%.  ReserveFund 1%. So now 1%=$10 is paid into the reserve fund. The owner is paid $890 rent. We need 1 more row in the owner invoice to display ReserveFund</t>
  </si>
  <si>
    <t>Settings.FindersFee</t>
  </si>
  <si>
    <t>Fee to find a tenant. Let's assume it's % and generate invoice for this.</t>
  </si>
  <si>
    <t>Settings.ReferencingFeeBasic &amp; Full</t>
  </si>
  <si>
    <t>Fee charged by PM to owners for background check. These will be flat fees. Basic will cost less. Full will include more things.  Generate an invoice for this</t>
  </si>
  <si>
    <t>Settings.LockoutFee</t>
  </si>
  <si>
    <t>Fee is tenant loses key/locks themselves out and they need to provide a replacement key or pay for a locksmith to break in and change the lock</t>
  </si>
  <si>
    <t>Settings.Agent_FinderCommission</t>
  </si>
  <si>
    <t>Settings.Agent_ManagementCommission</t>
  </si>
  <si>
    <t>Commission the PM staff earn for finding a new tenant/renting the apt.  EG Rent apt and company earns $100.  Maybe 20% is then paid to the agent so $20</t>
  </si>
  <si>
    <t>Commission the PM staff earn every monthy for Managing the property.  If ManagementFee is worth $150 maybe the staff member earns 10% commission</t>
  </si>
  <si>
    <t>NSF</t>
  </si>
  <si>
    <t>This is a bank charge for insufficient funds. EG the tenant gives a check and the check bounces as there isn't enough money to cover...the PM who tried to process the check gets charged eg $20 by the bank, so this fee gets passed back to the tenant. This is always a flat fee regardless of check value.</t>
  </si>
  <si>
    <t>Maybe moved Assigned one row higher and change to radio buttons so that we have more space..maybe journal too</t>
  </si>
  <si>
    <t>Historical Payments</t>
  </si>
  <si>
    <t>Idle</t>
  </si>
  <si>
    <t>Make sure all forms have this.  EG after 10mins user is logged out. If the user tries to click dropdown etc it should show idle/log back in screen.  Now it logs out without showing screen eg Ledger.php</t>
  </si>
  <si>
    <t>Display of debit/credit needs comma for thousands</t>
  </si>
  <si>
    <t xml:space="preserve">I changed TenantOrders.StartDate and TenantOrders.Approved to default to null (for dashboard queries). Neither should impact your code but pls proof code to make sure. </t>
  </si>
  <si>
    <t>Other Invoices (Sara will write these functions)</t>
  </si>
  <si>
    <t>propID 349&amp;352</t>
  </si>
  <si>
    <t>Fees</t>
  </si>
  <si>
    <t>LettingAgentID 5.50-6.349 (LF paying clients: Real Estate/Letting Agency)</t>
  </si>
  <si>
    <t>OwnerReceivesUser_ID field represents money the owners RECEIVE from the PM.  The other fields eg PropertyOwner_ID, Investor_ID, StorageOwner_ID link to the owner</t>
  </si>
  <si>
    <t>I created InvoiceID 30,31,32.  This is 3months rent payments to 3 owners that own PropertyID 341.  We have 1 invoiceId, 1 invoiceDetailsID  BUT historical payments is 9 records for 3months so one per transaction for an audit trail.  Note the calc:
eg rent $1,800. If PM management fee MF=10% that's $180 total shared proportionately by owners.  InvoiceDetails.Amount=$1800-$180-$1620. If an Owner owns 10%  rent=$180, $18 MF are deducted and the PM pays the owner $162 so historical payments=$162.</t>
  </si>
  <si>
    <t>Account for Partial Payments.  IF Full Payment=0  (it's even possible 5 partial payments without the full amount being paid).  Check invoiceDetails.Amount minus sum(HP.invoiceDetails_ID) until it's all paid, for the same invoiceDetailsID and then and only then enter FullPayment=1</t>
  </si>
  <si>
    <t>Payment Requests</t>
  </si>
  <si>
    <t>Case1: Select Property dropdown.  In the 2nd field=address, for this property manager, show all property addresses with outstanding/unpaid/partially paid invoices where (HistoricalPaymentsID.Invoice_Details) and (HistoricalPayments.FullPayment=0) and check this for each owner.  EG InvoiceDetails30=PropertyID 341. It has 3 owners so 3 records in HistoricalPayments.</t>
  </si>
  <si>
    <t>Case2: Select Storage dropdown.  In the 2nd field address, for this property manager show all storage addresses with outstanding/unpaid/partially paid invoices where (HistoricalPaymentsID.Invoice_Details) and (HistoricalPayments.FullPayment=0). Check for each owner</t>
  </si>
  <si>
    <t xml:space="preserve">SelectClient: If a tenant or owner, for the selected address, has any unpaid bills (HistoricalPayments.FullPayment=0) show client name here: tenants and owners.  </t>
  </si>
  <si>
    <t>SelectInvoice:  Each ADDRESS (property and storage) has 1 invoiceID, 1 invoiceDetailsID and 1 invoice number so this field links to Address field (propertyID or storageUnitID)</t>
  </si>
  <si>
    <t>Name &amp; Email: this links to Client selected</t>
  </si>
  <si>
    <t xml:space="preserve">To the owner with 10%, let's assume Management Fees are ALWAYs paid even if the tenant pays late. So here the PM can request a 10% fee of $1800=$18.  </t>
  </si>
  <si>
    <t>AmountDue (Tenants): This is where we "customise" according to ClientSelected and % ownership. 1) WHERE (CURDATE() &gt; PropertyTermsID.StartDate) AND (CURDATE() &lt;= PropertyTermsID.EndDate) count(PropertyID) where 2 records=2 sharers.  For 2 tenants sharing PropertyTerms.MonthlyRentalPerSharer=rent per person.  Tenants don't pay any management fees!  PaymentRequest.Amount=rent due minus partial payments.  EG apt costs $1,000 2 tenants might pay $500 each or the one with the large room pays $600 and the small room $400. (In the UK it's common to split this way for double/single rooms)</t>
  </si>
  <si>
    <t>To owners who only pay fees AFTER the tenant pays rent: We do not need payment requests as tenants pay the PM first, then the PM keeps their MF and pays the rest to the owner so the flow is only PM pays owner.</t>
  </si>
  <si>
    <t>If Tenants didn't pay utilities/damage no difference: find InvoiceDetails.Amount, how many sharers, who didn't pay and then set amount. No difference in coding</t>
  </si>
  <si>
    <t>Other Invoices for owners: It's possible there is a repair bill that one or more owners did not pay. This has no management fees but if (Settings.MaintenanceMarkup IS NOT NUlL) eg it's 10% and if a repair job is $100 then the PM will create an invoice for $110 and markup hourly rates and spare parts by 10%. We'll do this one after Fees are complete.  For PaymentRequest just find InvoiceDetails.Amount as this already includes all fees and Amount is split by % ownership so no difference in coding</t>
  </si>
  <si>
    <t>InvoiceID.InvoiceNumber</t>
  </si>
  <si>
    <t>InvoiceDetailsID.ReferenceNumber</t>
  </si>
  <si>
    <t>Insert Purpose and Notes fields into PaymentRequestID</t>
  </si>
  <si>
    <t>Add 1 new dropdowns: PropertyID/ (parent) and StorageUnitID (parent)  above Select Client. Include a new title "For Multiple Owners/Tenants Sharing" then labels=Select Address. If they select propertyID 341, then 3 (child) Client names display and 2 tenant sharers.  I've added new test data for apt 341. Same principle for StorageUnit.  For single owners and single tenant same as before.</t>
  </si>
  <si>
    <t>Completed Forms: NewCSS</t>
  </si>
  <si>
    <t>Please run all forms again and make sure KO is still working else adjust</t>
  </si>
  <si>
    <t xml:space="preserve">Supplier Invoice does NOT change.  However, PM often adds a "markup" for the service of handling maintenance. If they enter 5% this means the OWNER's invoice for spare parts and supplier hourly rates (each row of InvoiceGroupID.Price) is 5% higher than the actual supplier bill. If the PM pays the supplier $100 he charges the owner $105. We show Owner_Maintenance invoice in the owner dashboard. </t>
  </si>
  <si>
    <t>Supplier Senior Manager (Supplier_SM)</t>
  </si>
  <si>
    <t>Table is fine.  When SupplierFeesApproval=null make sure it loads one page display per supplier per maintenanceType.  We need to approve each maintenance type separately for both hourly and fixed. Now nothing submits so can't test</t>
  </si>
  <si>
    <t>proof tables for int / decimal</t>
  </si>
  <si>
    <t>All Feb</t>
  </si>
  <si>
    <t>4weeks-KashmirDay=152hrs</t>
  </si>
  <si>
    <t>Hrs Worked</t>
  </si>
  <si>
    <t>148+ 4hrs carried over</t>
  </si>
  <si>
    <t>8.1-8.49</t>
  </si>
  <si>
    <t>Community Associations 8.0-8.099</t>
  </si>
  <si>
    <t>Usama finish off</t>
  </si>
  <si>
    <t>ManagementFeeFlat.ReserveFundFee</t>
  </si>
  <si>
    <t>Add: PetsFees, LeasingFees/FindersFee, EarlyCancellationFee,MaintenanceFee (monthly fixed fee for being available 24/7), evictionfee, advertising fee, referencing fee (last 2 in case of breakdowns but ad+ screening are part of leasing fee)</t>
  </si>
  <si>
    <t>end Feb</t>
  </si>
  <si>
    <t>completed 20mins carried over</t>
  </si>
  <si>
    <t xml:space="preserve">Settings.ManagementFeesFlat </t>
  </si>
  <si>
    <t>Settings.Onboarding</t>
  </si>
  <si>
    <t>One-off fee to set up new owner client</t>
  </si>
  <si>
    <t>https://dompdf.github.io/</t>
  </si>
  <si>
    <t>I think we should reduce reliance on external dependencies and use the R&amp;OS CPDF class. We only need this for invoicing - not for large parts of the portal. If it takes a long time to load we may need to reconsider.</t>
  </si>
  <si>
    <t>download</t>
  </si>
  <si>
    <t xml:space="preserve">https://github.com/dompdf/dompdf </t>
  </si>
  <si>
    <t>DOM PDF overview</t>
  </si>
  <si>
    <t>comment</t>
  </si>
  <si>
    <t>DOM PDF</t>
  </si>
  <si>
    <t>assets/js/vendor</t>
  </si>
  <si>
    <t>I uploaded an older version I have under assets/js/vendor.  Feel free to update. If you do pls reference a difference folder eg vendor1 so that legacy code can also work. It includes a readme.  We could of course use /reports/TCPDF - as we did for our normal reports when you first started. But if you remember it has css limitations......so maybe give pdfdom a try.</t>
  </si>
  <si>
    <t>https://www.codexworld.com/convert-html-to-pdf-php-dompdf/</t>
  </si>
  <si>
    <t>sample code</t>
  </si>
  <si>
    <t>https://hotexamples.com/examples/dompdf/Dompdf/-/php-dompdf-class-examples.html</t>
  </si>
  <si>
    <t>https://stackoverflow.com/questions/27343034/where-to-add-the-id-in-a-url</t>
  </si>
  <si>
    <t>ADD ID to URL</t>
  </si>
  <si>
    <t>https://support.clickmeter.com/hc/en-us/articles/211032666-URL-parameters-How-to-pass-it-to-the-destination-URL</t>
  </si>
  <si>
    <t>full instructions</t>
  </si>
  <si>
    <t xml:space="preserve">When suppliers register they must do InvoiceTemplate. Logo is optional but they must chose tax name and enter tax rate.  TaxRate=int (text field). There is no dropdown. If they charge no tax they can enter 0.  I adjusted the form label for this. Add this tax to supplier invoices. If 0% show the tax name and 0%. For now we are not automating "InvoiceTemplate.Terms"  eg 15days credit means due date 1st turns into 16th. </t>
  </si>
  <si>
    <t>INVOICE DISPLAY</t>
  </si>
  <si>
    <t>It's a continuation of the InvoiceModule.  Put another way it is the invoice module with an extra html file.  It's how we display multiple invoices for a single userID login.  So only display invoices belonging to this userLoginID.  Let them click a URL to view the same page as invoice.php which means adding an ID to the url and let them view and download as pdf  Download is the same as save/print so I wouldn't worry too much about that.</t>
  </si>
  <si>
    <t>PERMISSIONS</t>
  </si>
  <si>
    <t>Level1</t>
  </si>
  <si>
    <t>for testing=testUsers.php.  For client login: our 2FA app</t>
  </si>
  <si>
    <t>Leve2</t>
  </si>
  <si>
    <t xml:space="preserve">If sessionID=userID (userActions) AND in our controller files at the top we restrict userTypes.  </t>
  </si>
  <si>
    <t>Aside from testUsers update level1 and 2 are complete</t>
  </si>
  <si>
    <t>Leve3</t>
  </si>
  <si>
    <t xml:space="preserve">Client-side permissions - not yet implemeneted in IDprop (but implemented in the other portals so we have base code).  The client can set permissions per user group. Later we may offer restrictions per team.  The client fills out a form and we entere data into a permissions table. This is why we have function ComputePerms.  </t>
  </si>
  <si>
    <t>After you complete online payments for the US, we'll do login, registration, teams, inviting team members, client-side perms and then we're good to launch</t>
  </si>
  <si>
    <t>testUsers</t>
  </si>
  <si>
    <t>finish off. Make sure login works only with correct userID and email combo. New function "existUserIDEmail" already inserted in testUsers</t>
  </si>
  <si>
    <r>
      <rPr>
        <b/>
        <sz val="11"/>
        <color theme="1"/>
        <rFont val="Calibri"/>
        <family val="2"/>
        <scheme val="minor"/>
      </rPr>
      <t>Sara</t>
    </r>
    <r>
      <rPr>
        <sz val="11"/>
        <color theme="1"/>
        <rFont val="Calibri"/>
        <family val="2"/>
        <scheme val="minor"/>
      </rPr>
      <t>: check Form AmountDue for maintenance jobs for multi-owners and AmountDue to tenant sharers</t>
    </r>
  </si>
  <si>
    <t>Selecting existing invoice is optional.  After selecting address we can select Client Name and not select invoice.  In this scenario we still populate email and client name.  So switch order 1) client name 2) populate email and client name 3) they have the option to select invoice</t>
  </si>
  <si>
    <t>I added a new field: PaymentRequestID.ReminderDate = timestamp.  Do the insert. If we send 2 reminders this is how we differentiate and also how we can set other rules eg move to Arrears management</t>
  </si>
  <si>
    <t>EG InvoiceDetailsID=15.  Add condition1: 24hrs after PaymentRequestID.ReminderDate WHERE PaymentRequestID.InvoiceDetails_ID=15   =&gt;allow 2nd reminder/payment request.  Condition2: If (PaymentRequestID.ReminderDate IS NOT NULL) AND (PaymentRequestID.InvoiceDetails_ID IS NOT NULL) WHERE PaymentRequestID.InvoiceDetails_ID=15 allow 3rd reminder 48hrs after 1st reminder meaning max 2 reminders within 72hrs.  After this we will transfer to arrears management.</t>
  </si>
  <si>
    <t>Important. Step1 of correcting PaymentRequest.  Same as now select property address.  When we select client, if name=owner only display owner invoices. If name = tenant only display invoices for this single tenant. (it's 1 invoice for 1 propertyID for multiple owners) but every tenant sharer has a unique invoice.</t>
  </si>
  <si>
    <t>Payment Request Flow</t>
  </si>
  <si>
    <t>After selecting property "Select ClientName" must always show all owners and all tenants for 1 propertyID (even if there are no invoices for that person). Reason: we might want to create a new payment request for that person.</t>
  </si>
  <si>
    <t xml:space="preserve">Multi-owner, multi-tenant properties.  Only show relevant invoices.  Check enum list InvoiceDetailsID.Purpose and create conditions for each one....tenantRent, tenantUtilities etc. </t>
  </si>
  <si>
    <t>Payment Request Dashboard</t>
  </si>
  <si>
    <t>Do later after dashboard</t>
  </si>
  <si>
    <t>Before creating alerts in the dashboard we need to finish dashboards and then decide where to place alerts</t>
  </si>
  <si>
    <t>TenantOrdersView_M</t>
  </si>
  <si>
    <t>Same as row3.  I added function getPMTenantPair. I tested with 2 PMs and it's working. Make sure it's integrated with the other files. Changes go into your dir and /Testing!</t>
  </si>
  <si>
    <t xml:space="preserve">SupplierFeesApproval_M, &amp; SupplierOrders_M  </t>
  </si>
  <si>
    <t>I added PropertyManagement_ID and UserType to PaymentClientID.  This will now be a "multi-purpose" table to determine "pairs" for many-to-many relationships.  If the pair exists then display data of supplier/tenant. PM Pair functions were tested and working with 2 PMs for suppliers and tenants. I added the function to model files. Make sure it's integrated with KO. Changes go into your dir and /Testing!</t>
  </si>
  <si>
    <t>For now 1 supplier charges same fees to all PM. 1 PM invites them to register...supplier enters fees and we enter pair in paymentclientID</t>
  </si>
  <si>
    <t>PaymentRequest Pairs Info</t>
  </si>
  <si>
    <t>State type of invoiceDetails.purpose and if there's any calc</t>
  </si>
  <si>
    <t>Invoices</t>
  </si>
  <si>
    <t>OwnerReceives=InvoiceDetails.Amount-MF</t>
  </si>
  <si>
    <t xml:space="preserve">TenantRent=InvoiceDetails.Amount and check if 1 person or sharer in PropertyTerms.  </t>
  </si>
  <si>
    <t>TenantDamage=InvoiceDetails.Amount.  We assume 1 tenant did the damage even if it's 2 sharers. We can't know otherwise.</t>
  </si>
  <si>
    <t>TenantUtilities: split in the same % as rent. If tenant1 pays 60% rent they pay 60% utilities. Bill=InvoiceDetails.Amount</t>
  </si>
  <si>
    <t>TenantLateFees=InvoiceDetails.Amount.  Even if we have sharers this is per person. No need to check PropertyTerms here</t>
  </si>
  <si>
    <t xml:space="preserve">TenantStorage=InvoiceDetails.Amount. </t>
  </si>
  <si>
    <t>Supplier invoice is output from Supplier Final</t>
  </si>
  <si>
    <t>Maintenance=InvoiceDetails.Amount</t>
  </si>
  <si>
    <t xml:space="preserve">Maintenance=InvoiceDetails.Amount (and if SettingsID.MaintenanceMark &lt;&gt;NULL we add in fees but this function is in the Fees module ) </t>
  </si>
  <si>
    <t>OwnerPays=InvoiceDetails.Amount</t>
  </si>
  <si>
    <t>Introduce a control that the max payment = InvoiceDetails.Amount.</t>
  </si>
  <si>
    <t>didn't test yet</t>
  </si>
  <si>
    <t>Rules</t>
  </si>
  <si>
    <t xml:space="preserve">PropertyTermsID.StartDate eg 15th of the month.  So 14th of every month automatically 1) create invoiceID and invoiceDetails records per tenant. If there are 2 sharers each gets a different record and different invoice- same address different contactID.name and correct PropertyTerms.MonthlySharer amount.  Finally display these automatically in Tenant dashboard (display url and pdf).  For owners same principle: automate invoice creation with MF deducted per % ownership and display in owner dashboards.  </t>
  </si>
  <si>
    <r>
      <rPr>
        <u/>
        <sz val="11"/>
        <color theme="1"/>
        <rFont val="Calibri"/>
        <family val="2"/>
        <scheme val="minor"/>
      </rPr>
      <t>Case1</t>
    </r>
    <r>
      <rPr>
        <sz val="11"/>
        <color theme="1"/>
        <rFont val="Calibri"/>
        <family val="2"/>
        <scheme val="minor"/>
      </rPr>
      <t>: SettingsID.ManagementChargeType=Always.  This means even if tenant doesn't pay rent WHERE (HistoricalPayments.InvoiceDetails_ID='X') AND (HistoricalPayments.InvoiceDetails_IDFullPayment='0'), on the rent due date, the PM may request MF from the owner (based on % ownership) eg 60% of MF of an invoice.  This is the only time the PM requests MF.</t>
    </r>
  </si>
  <si>
    <t>(MF=Management Fee)</t>
  </si>
  <si>
    <r>
      <rPr>
        <u/>
        <sz val="11"/>
        <color theme="1"/>
        <rFont val="Calibri"/>
        <family val="2"/>
        <scheme val="minor"/>
      </rPr>
      <t>Case2</t>
    </r>
    <r>
      <rPr>
        <sz val="11"/>
        <color theme="1"/>
        <rFont val="Calibri"/>
        <family val="2"/>
        <scheme val="minor"/>
      </rPr>
      <t xml:space="preserve">: IF (SettingsID.ManagementChargeType='AfterTenantPays') do not display owner invoices on rent date.  Flow= a) tenant pays eg $1800 b) PM deducts fees eg $180 c) PM pays $1620 to the owner(s). If the tenant pays late the owner receives money late. </t>
    </r>
    <r>
      <rPr>
        <b/>
        <sz val="11"/>
        <color theme="1"/>
        <rFont val="Calibri"/>
        <family val="2"/>
        <scheme val="minor"/>
      </rPr>
      <t xml:space="preserve"> Here we never do payment request to owners but AFTER tenant pays rent, now insert owner invoice, invoiceDetails, and historical payments records where PM pays owner and create owner invoices and insert to owner dashboard (URL and PDF) based on payment dates not rent due date.</t>
    </r>
  </si>
  <si>
    <r>
      <rPr>
        <u/>
        <sz val="11"/>
        <color theme="1"/>
        <rFont val="Calibri"/>
        <family val="2"/>
        <scheme val="minor"/>
      </rPr>
      <t>Case3</t>
    </r>
    <r>
      <rPr>
        <sz val="11"/>
        <color theme="1"/>
        <rFont val="Calibri"/>
        <family val="2"/>
        <scheme val="minor"/>
      </rPr>
      <t xml:space="preserve">: PM cannot annoy its clients eg if "chargetype=always"  Add 1 more condition: If timestamp&gt; 15:00 on the day rent is due  AND if tenant has not paid rent then allow Case1. </t>
    </r>
    <r>
      <rPr>
        <b/>
        <sz val="11"/>
        <color theme="1"/>
        <rFont val="Calibri"/>
        <family val="2"/>
        <scheme val="minor"/>
      </rPr>
      <t xml:space="preserve"> </t>
    </r>
  </si>
  <si>
    <t>Payments (next module after fees)</t>
  </si>
  <si>
    <t>Automate email alert to tenants about late fees. Email content is same: asks them to login for messages. We'll display in their dashboard and message section.  Insert record to TenantMessagingID and TenantAlertsID</t>
  </si>
  <si>
    <t>Fee Model file</t>
  </si>
  <si>
    <t>Pls download again. I just added 4 new functions 1) get all propertyAddress for PMuserLogin; 2) get all StorageFacility addresses for PM userlogin 3) insert TenantMessagingID record 4) insert TenantAlertID record</t>
  </si>
  <si>
    <t>Pls read rows 10-17.  Tick yes/no Column C.</t>
  </si>
  <si>
    <r>
      <t>PaymentRequest: Storage (</t>
    </r>
    <r>
      <rPr>
        <b/>
        <sz val="11"/>
        <color theme="1"/>
        <rFont val="Calibri"/>
        <family val="2"/>
        <scheme val="minor"/>
      </rPr>
      <t>do later</t>
    </r>
    <r>
      <rPr>
        <sz val="11"/>
        <color theme="1"/>
        <rFont val="Calibri"/>
        <family val="2"/>
        <scheme val="minor"/>
      </rPr>
      <t>)</t>
    </r>
  </si>
  <si>
    <r>
      <rPr>
        <b/>
        <sz val="11"/>
        <color theme="1"/>
        <rFont val="Calibri"/>
        <family val="2"/>
        <scheme val="minor"/>
      </rPr>
      <t>After we complete FEES and automated invoices</t>
    </r>
    <r>
      <rPr>
        <sz val="11"/>
        <color theme="1"/>
        <rFont val="Calibri"/>
        <family val="2"/>
        <scheme val="minor"/>
      </rPr>
      <t>:  Let's proof to make sure When Radio=Outstanding we display only Units/property address with outstanding payments.  When radio =new =&gt;display all</t>
    </r>
  </si>
  <si>
    <t>100% SF2</t>
  </si>
  <si>
    <t>250000001 (100% SF2)</t>
  </si>
  <si>
    <t>Add 2 radio buttons to the top of the form:  1) New Invoice 2) Outstanding Invoice. If "new" is selected display all Properties or all storage facilitiis. If "outstanding" is selected same as now.</t>
  </si>
  <si>
    <t xml:space="preserve">Automate email alert to owners 1) when PM pays owner 2) when there is a NEW payment request. Email content is same: asks them to login for messages. We'll display in their dashboard and message section.  Insert record to TenantMessagingID (which shows ALL pairs of ALL user groups). Nothing to insert to PropertyOwnerAlerts. </t>
  </si>
  <si>
    <t>InvoiceTemplate and then supplier final</t>
  </si>
  <si>
    <t>Building in forms</t>
  </si>
  <si>
    <t>Make sure this is optional and we allow for propertyID with no building so inserts will be NULL but table already has some records PropertyID.Building_ID=0 so let's include both in model files</t>
  </si>
  <si>
    <t>set up cron job and script to check for LateFees and anything automated eg midnight daily</t>
  </si>
  <si>
    <t>Step1: form:  Fees.PHP = new property manager signs up and creates their company-wide fees that we insert to SettingsID.  Use function addSettings</t>
  </si>
  <si>
    <t>Case2: Same as Case1 except SettingsID.Management=After Tenant Pays.  The only difference is the invoice date might be after rent due date eg if rent is due 1st but tenant pays a week late we issue invoice on the 8th. OR if the tenant does partial payment we adjust.</t>
  </si>
  <si>
    <t>Step3</t>
  </si>
  <si>
    <t>Step4</t>
  </si>
  <si>
    <t>complete rows 230-234 first.  After we'll do the rest.</t>
  </si>
  <si>
    <t>Fees_M is used to automate fee calculations and automate invoices.  First we automate insert of invoiceID and invoiceDetails records (same as SupplierFinal) 1) tenant rent 2) owner MFs, then create URL and PDF in each user's dashboard: InvoiceDisplay.php. We'll do DOM PDF after. First we do InvoiceDisplay URLs.</t>
  </si>
  <si>
    <t>Use Supplier Final to automate insert record to InvoiceID and InvoiceDetails every month for owner payments and MFs.  Case1:  SettingsID.Management=Always.  Use getFees (for Residential/Storage). Use getManagementFeesResidential/Storage, to check rent amount and date.  Eg if rent is paid 1st of the month. In the invoice show 1 line rent, 1 line MF. Total= Rent-MF and insert into owner DisplayInvoice page.</t>
  </si>
  <si>
    <t>Options</t>
  </si>
  <si>
    <t>a) getList all properties belonging to PM b) get list of all tenants and owners for 1 propertyID c) create invoices for tenants and owners for 1 property.   OR a) + d) get list of all owners e) create invoices for all owners f) get list of tenants g) create invoices for all tenants</t>
  </si>
  <si>
    <t xml:space="preserve">Tenant and Owner Invoices: use the new functions in Fees_M to get propertyid, tenant/owner names, monthly rental for current apts and insert into Invoice view. Header= tenant/owner name and address. Body= the items from invoice details and invoiceGroup eg Rent Jan 2020. MF  then total Rent-MF= PM pays owner.  For other charges such as utilities, damage, late fees create a new invoice for InvoiceDisplay.  Let's start with RENT only. </t>
  </si>
  <si>
    <t>Payment Request form</t>
  </si>
  <si>
    <t>Existing InvoiceDetailsID=43 &amp;44, (Storage Units 60&amp;61=1 owner Silver Heights), InvoiceNumber 609000 &amp; 61008.  HistoricalPayments has correct ownerIDs 250000001.  InvoiceDetailsID=43 shows full payment was made so should not appear but invoice Number appears.  For invoiceDetailsID=44 it's the opposite. Partial payment was made yet it doesn't appear.</t>
  </si>
  <si>
    <t>Payment Request General</t>
  </si>
  <si>
    <t>For now only include payments Property Manager receives. Exclude payments from Property Manager to others.  Exclude (Purpose=Supplier) AND (Purpose=OwnerReceives) eg exclude invoiceDetailsID29</t>
  </si>
  <si>
    <t>InvoiceID=29 is invoice from supplier to PM, purpose=supplier: exclude.  InvoiceID=28=invoice from PM to owner, Purpose=Maintenance: include. It's the same maintenance order. PM bills owner and pays supplier. So yes we have 2 invoices and 2 payments, tables are correct. But paymentRequest only includes bill to owner.</t>
  </si>
  <si>
    <t>Invoice27 is an example of maintenance order2 where TenantDamage=1 so yes we request payment from Tenant but under TenantName Tom no invoices appear so you didn't cover TenantDamage (you did last week but it's no longer working)</t>
  </si>
  <si>
    <t>InvoiceDetails 37. Address The Bloomington. Tenant Samanth Smith. Today I added record to HistoricalPayments she paid $100 but it still shows $1200 owed ignoring the payment.</t>
  </si>
  <si>
    <t>InvoiceDisplay</t>
  </si>
  <si>
    <t xml:space="preserve">If TenantOrders.TenantDamage='Maybe' create alert /email for PM to decide who pays and don't issue any invoice. </t>
  </si>
  <si>
    <t>yes in testing folder</t>
  </si>
  <si>
    <t>Display list of supplier orders that supplier rejects. PM then rebooks these for maintenanceOrders. In dashboard include tab rejected orders. Also display rejected and maintenance orders side by side.</t>
  </si>
  <si>
    <t>Maintenance</t>
  </si>
  <si>
    <t>Do Later Priority</t>
  </si>
  <si>
    <t>Condition1</t>
  </si>
  <si>
    <t>Condition2</t>
  </si>
  <si>
    <t xml:space="preserve"> SupplierOrders.Rate=Hourly</t>
  </si>
  <si>
    <t xml:space="preserve"> SupplierOrders.Rate=Fixed</t>
  </si>
  <si>
    <t>SupplierOrders.Response=Rejected</t>
  </si>
  <si>
    <t>SupplierOrders.Response=Accepted</t>
  </si>
  <si>
    <t>Condition3</t>
  </si>
  <si>
    <t>SpareParts=No</t>
  </si>
  <si>
    <t>SpareParts=Yes</t>
  </si>
  <si>
    <t>No change</t>
  </si>
  <si>
    <t>MaterialCosts.ItemPartApproved=No</t>
  </si>
  <si>
    <t>MaterialCosts.ItemPartApproved=Yes</t>
  </si>
  <si>
    <t>Outcome1</t>
  </si>
  <si>
    <t>Case1</t>
  </si>
  <si>
    <t>Case2</t>
  </si>
  <si>
    <t>Case3</t>
  </si>
  <si>
    <t>Case4</t>
  </si>
  <si>
    <t>Case5</t>
  </si>
  <si>
    <t>Case6</t>
  </si>
  <si>
    <t>Case7</t>
  </si>
  <si>
    <t>Case8</t>
  </si>
  <si>
    <t>Cases for InvoiceDisplay</t>
  </si>
  <si>
    <r>
      <rPr>
        <b/>
        <sz val="11"/>
        <color theme="1"/>
        <rFont val="Calibri"/>
        <family val="2"/>
        <scheme val="minor"/>
      </rPr>
      <t>Case3</t>
    </r>
    <r>
      <rPr>
        <sz val="11"/>
        <color theme="1"/>
        <rFont val="Calibri"/>
        <family val="2"/>
        <scheme val="minor"/>
      </rPr>
      <t xml:space="preserve"> = Supplier (property and storage)
1) first line propertyid= Apt 22 The Walk
OR
storageUnits.UnitRef concat 1st line address
maintenanceordersID.property_ID
2) SupplierOrders.Notes or MaintenanceOrders.Notes
3) 1 line hourly or fixed eg 2hrs @ $30/hr =$60  then next lines 1 line per spare part</t>
    </r>
  </si>
  <si>
    <t>rejecting the parts but accepting the order will reject everything</t>
  </si>
  <si>
    <t>accepting the parts but rejecting the order will list MaterialCostID.ItemPartApproved and SupplierOrdersID.Response as "accepted"/"1" but SupplierOrdersID.FixedApproved is"rejected"</t>
  </si>
  <si>
    <r>
      <t>SupplierOrders.Response =</t>
    </r>
    <r>
      <rPr>
        <b/>
        <sz val="11"/>
        <color theme="1"/>
        <rFont val="Calibri"/>
        <family val="2"/>
        <scheme val="minor"/>
      </rPr>
      <t xml:space="preserve"> </t>
    </r>
    <r>
      <rPr>
        <b/>
        <sz val="12"/>
        <color theme="1"/>
        <rFont val="Calibri"/>
        <family val="2"/>
        <scheme val="minor"/>
      </rPr>
      <t>'rejected'</t>
    </r>
  </si>
  <si>
    <t xml:space="preserve">FORM SupplierMaterials.php.  If Order=Rejected  </t>
  </si>
  <si>
    <t>FORM SupplierMaterials.php.  If Order=Accepted</t>
  </si>
  <si>
    <t>Outcome 4 SupplierOrdersID</t>
  </si>
  <si>
    <r>
      <t xml:space="preserve">SupplierOrdersID.FixedApproved = </t>
    </r>
    <r>
      <rPr>
        <b/>
        <sz val="11"/>
        <color theme="1"/>
        <rFont val="Calibri"/>
        <family val="2"/>
        <scheme val="minor"/>
      </rPr>
      <t xml:space="preserve">Rejected </t>
    </r>
    <r>
      <rPr>
        <sz val="11"/>
        <color theme="1"/>
        <rFont val="Calibri"/>
        <family val="2"/>
        <scheme val="minor"/>
      </rPr>
      <t xml:space="preserve">  SupplierOrdersID.Response = </t>
    </r>
    <r>
      <rPr>
        <b/>
        <sz val="11"/>
        <color theme="1"/>
        <rFont val="Calibri"/>
        <family val="2"/>
        <scheme val="minor"/>
      </rPr>
      <t>rejected</t>
    </r>
  </si>
  <si>
    <r>
      <t>SupplierOrdersID.FixedApproved = Null   SupplierOrdersID.Response =</t>
    </r>
    <r>
      <rPr>
        <b/>
        <sz val="12"/>
        <color theme="1"/>
        <rFont val="Calibri"/>
        <family val="2"/>
        <scheme val="minor"/>
      </rPr>
      <t xml:space="preserve"> Accepted</t>
    </r>
  </si>
  <si>
    <r>
      <t xml:space="preserve">SupplierOrdersID.FixedApproved = Null   SupplierOrdersID.Response = </t>
    </r>
    <r>
      <rPr>
        <b/>
        <sz val="12"/>
        <color theme="1"/>
        <rFont val="Calibri"/>
        <family val="2"/>
        <scheme val="minor"/>
      </rPr>
      <t>Accepted</t>
    </r>
  </si>
  <si>
    <t>Outcome2 form</t>
  </si>
  <si>
    <t>Outcome 3 SupplierOrdersID</t>
  </si>
  <si>
    <r>
      <t>SupplierOrders.Response =</t>
    </r>
    <r>
      <rPr>
        <b/>
        <sz val="12"/>
        <color theme="1"/>
        <rFont val="Calibri"/>
        <family val="2"/>
        <scheme val="minor"/>
      </rPr>
      <t xml:space="preserve"> 'no change'=&gt;Accepted</t>
    </r>
  </si>
  <si>
    <r>
      <t xml:space="preserve">SupplierOrdersID.FixedApproved = </t>
    </r>
    <r>
      <rPr>
        <b/>
        <sz val="11"/>
        <color theme="1"/>
        <rFont val="Calibri"/>
        <family val="2"/>
        <scheme val="minor"/>
      </rPr>
      <t>Accepted</t>
    </r>
    <r>
      <rPr>
        <sz val="11"/>
        <color theme="1"/>
        <rFont val="Calibri"/>
        <family val="2"/>
        <scheme val="minor"/>
      </rPr>
      <t xml:space="preserve">   SupplierOrdersID.Response =</t>
    </r>
    <r>
      <rPr>
        <b/>
        <sz val="11"/>
        <color theme="1"/>
        <rFont val="Calibri"/>
        <family val="2"/>
        <scheme val="minor"/>
      </rPr>
      <t>no change=&gt;=&gt;Accepted</t>
    </r>
  </si>
  <si>
    <t>Sumaya's results</t>
  </si>
  <si>
    <t>PM Login</t>
  </si>
  <si>
    <t>tenant</t>
  </si>
  <si>
    <t>owner</t>
  </si>
  <si>
    <t>PM pays</t>
  </si>
  <si>
    <t>supplier</t>
  </si>
  <si>
    <t>Supplier Login</t>
  </si>
  <si>
    <t>yellow=identical as company name, logo address=supplier.   Biller=PM</t>
  </si>
  <si>
    <t>PM Receive</t>
  </si>
  <si>
    <t>owner pays</t>
  </si>
  <si>
    <t>purpose=maintenance =&gt; supplier + possibly settings.markup</t>
  </si>
  <si>
    <t>SF</t>
  </si>
  <si>
    <t>StorageOwner</t>
  </si>
  <si>
    <t>Investor</t>
  </si>
  <si>
    <t>Fixed Fees</t>
  </si>
  <si>
    <t>Fixed Rate labels change JobType1 to JobType</t>
  </si>
  <si>
    <t>supplierFinal has 'minutes' showing for fixedrates form.  Hide minutes (and billable hours) for FIXED RATE jobs</t>
  </si>
  <si>
    <t>end March</t>
  </si>
  <si>
    <t>full hours complete. No carry over.</t>
  </si>
  <si>
    <t>April 1st-4th</t>
  </si>
  <si>
    <t>Easter Fri holiday</t>
  </si>
  <si>
    <t>Apr.2nd</t>
  </si>
  <si>
    <t>8hrs due. Completed 1hr. 20mins</t>
  </si>
  <si>
    <r>
      <t xml:space="preserve">For </t>
    </r>
    <r>
      <rPr>
        <b/>
        <sz val="11"/>
        <color theme="1"/>
        <rFont val="Calibri"/>
        <family val="2"/>
        <scheme val="minor"/>
      </rPr>
      <t>new suppliers</t>
    </r>
    <r>
      <rPr>
        <sz val="11"/>
        <color theme="1"/>
        <rFont val="Calibri"/>
        <family val="2"/>
        <scheme val="minor"/>
      </rPr>
      <t xml:space="preserve"> for the 1st record in SupplierFees, we cannot enter more than 1 fixed rate item type.  After 1 record exists for other maintenance types yes we can add multiple ItemTypes and pricing. So your testing/demo was on existing suppliers with existing records</t>
    </r>
  </si>
  <si>
    <t>Controller File</t>
  </si>
  <si>
    <t>I'm pretty sure I fixed the bug line9.  They all said /tp/idle. It should be          ../../idle.php (first check you agree. This file is in root. I guess some past developer had that in his local and it got copied over....again and again. If you agree pls adjust all your local files. I'll adjust all files on the server. We must make sure next time you upload we don't bring back this error. I'll proof MJ's files as well.</t>
  </si>
  <si>
    <t>Case1 Hourly</t>
  </si>
  <si>
    <t>Case2 Hourly</t>
  </si>
  <si>
    <t>Case3 Hourly</t>
  </si>
  <si>
    <t>Case4 Hourly</t>
  </si>
  <si>
    <t>Case5 Fixed</t>
  </si>
  <si>
    <t>Case6  Fixed</t>
  </si>
  <si>
    <t>Case7  Fixed</t>
  </si>
  <si>
    <t>Case8  Fixed</t>
  </si>
  <si>
    <t>Spare Parts</t>
  </si>
  <si>
    <t>SupplierOrders.FixedApproved</t>
  </si>
  <si>
    <t>SupplierOrders.Response</t>
  </si>
  <si>
    <t>SupplierOrders form</t>
  </si>
  <si>
    <t>N/A</t>
  </si>
  <si>
    <t>Supplier accepts</t>
  </si>
  <si>
    <t>Supplier rejects</t>
  </si>
  <si>
    <t>accepted</t>
  </si>
  <si>
    <t>No</t>
  </si>
  <si>
    <t>rejected</t>
  </si>
  <si>
    <t>ALSO keep parts already working: 1) If 1 part is rejected auto reject order (and response changes to rejected)</t>
  </si>
  <si>
    <t>Yes</t>
  </si>
  <si>
    <t>Any Spare Parts?</t>
  </si>
  <si>
    <t>When SupplierOrders=Fixed, select ALL Itemtype for 1 maintenanceType: FixedQuote must be &lt;= max(all itemType prices for the same maintenance type). eg MaintenanceType=Painting. ItemType1: 1 room=min/max 50-100.  ItemType2: 2 rooms=min/max 90-160. ItemType3:  Full House=min/max 200-300.  The max across all Painting=300.  If fixed quote &gt;300 reject FixedQuote and reject order. FixedApproved=Rejected. Response=Rejected</t>
  </si>
  <si>
    <t>If PropertyID.Building_ID IS NULL just display firstline and remove comma before first line.</t>
  </si>
  <si>
    <t>PaymentDisplay form</t>
  </si>
  <si>
    <t>Case9  Fixed</t>
  </si>
  <si>
    <t>spare parts accepted, order rejected</t>
  </si>
  <si>
    <t>TenantSharers =&gt; rent &amp; utilities =&gt; 1 invoice ID
TenantSharers =&gt; late fees &amp; damage must be per person = per userID regardless of number of sharers.  Also PETS must be per person as maybe 1 person owns the dog and pays all fees.
Multi-Owners (property and SF): 1 invoice per property/storage unit/storage facility
Invoice Display: only display when full payment = partial/none.
Invoice Display: add div % to show correct amount for multi-owners</t>
  </si>
  <si>
    <t>Summary of rules</t>
  </si>
  <si>
    <t xml:space="preserve">Case1 Details </t>
  </si>
  <si>
    <t xml:space="preserve">Tenant: Unchanged. </t>
  </si>
  <si>
    <t xml:space="preserve">Case1 "Payments" next module </t>
  </si>
  <si>
    <t xml:space="preserve">Irregular payments from PM to Owner eg. Tenant Damage. Ignore for now. We'll cover this in "payments" after implementing online payments. </t>
  </si>
  <si>
    <t>Case2 Details</t>
  </si>
  <si>
    <t>If the invoice is for an item in SettingID:  Purpose text = SettingsID.FieldName. Show address. Remove InvoiceDetails.Service text</t>
  </si>
  <si>
    <r>
      <rPr>
        <b/>
        <sz val="11"/>
        <color theme="1"/>
        <rFont val="Calibri"/>
        <family val="2"/>
        <scheme val="minor"/>
      </rPr>
      <t>Case2</t>
    </r>
    <r>
      <rPr>
        <sz val="11"/>
        <color theme="1"/>
        <rFont val="Calibri"/>
        <family val="2"/>
        <scheme val="minor"/>
      </rPr>
      <t xml:space="preserve"> = Owner Pays (property and storage)  1) Purpose =SettingsID.FieldName  2) first line propertyid= Apt 22 The Walk  OR  storageUnits.UnitRef concat 1st line address  </t>
    </r>
  </si>
  <si>
    <t>This refers to fees in settings</t>
  </si>
  <si>
    <t>2hrs, 15mins @30, increment @30   Change to: 2hrs 15mins @30/hr          (For fixed quote of 100)  Fixed Price: $100</t>
  </si>
  <si>
    <t>TenantUserID only (for now).  If InvoiceTemplate.Terms=empty (which is for normal tenants) then hide "Terms" in display. Later we might use this to help with arrears.</t>
  </si>
  <si>
    <t>Display decimals as 2dp eg $57.5=&gt; $57.50. Check all users. Owners have 1dp. Suppliers 8. It's currency so 2dp must be fixed</t>
  </si>
  <si>
    <t>See bug list rows 5&amp;6 for: a) DP b) how to display hourly/fixed</t>
  </si>
  <si>
    <t>Case 3 Details</t>
  </si>
  <si>
    <t>Case 3 general</t>
  </si>
  <si>
    <t>1) Purpose: write "Maintenance Job" 2) Address  then &lt;br&gt; 3) MaintenanceOrders.Notes (as this field will never be empty).   Make the details textarea take up the full length of the page next to "Balance Due".</t>
  </si>
  <si>
    <t>Owner Fees</t>
  </si>
  <si>
    <t>Later I'll create a form where PM enters Fees into SettingsID.  For now assume this is complete.  You have the model function for insert.</t>
  </si>
  <si>
    <t>Owners pay regular and non-regular fees.  Regular fees= management fees. All records in PropertyID=residential address.  When address=StorageFacility.Address_ID this is storage address. (So far we don't have commercial).</t>
  </si>
  <si>
    <t xml:space="preserve">WHERE (PropertyTermsID.Property_ID IS NOT NULL) AND PropertyOwnerProperties.Property_ID=PropertyTermsID.Property_ID (and the PM manages this property) take 1st rent date, display 1) Tenant Rent 2) getManagementFeeResidential 3) = (1-2). </t>
  </si>
  <si>
    <t xml:space="preserve">WHERE (StorageRentalsID.StorageUnits_ID IS NOT NULL) AND StorageOwnerProperties.StorageFacility_ID=StorageFacility.PropertyManagement_ID take 1st rent date, display 1) Tenant Rent 2) getManagementFeeStorage 3) = (1-2). </t>
  </si>
  <si>
    <t>(a)</t>
  </si>
  <si>
    <t>(b)</t>
  </si>
  <si>
    <t>c)</t>
  </si>
  <si>
    <t>Case1: complete this first</t>
  </si>
  <si>
    <t>Please do not start working on anything below before fixing the 2 major bugs in invoice display. Reason: I cannot test what's already there.   Reminder. 1=for multi-owners display amounts based on % ownership  b) Only display invoices with partial/non-payment</t>
  </si>
  <si>
    <t>Next step</t>
  </si>
  <si>
    <t>When SettingsID.PaymentType=always 1) Check if HistoricalPayments.FullPayment=1.  If Tenant paid in full we use Case1. If not show Rent paid, rent outstanding and MF.  EG Rent=$1000. MF=10%.  Tenant paid $600.  Outstanding=$400.  MF=$100 (MF doesn't change).  PM pays owner 600-100=500.  IF tenant pays nothing show Rent=$1000 paid=0, outstanding=$1000, MF=100 so now it's a bill for the owner to pay the PM $100.  rule: If rent paid &lt;MF then owner must pay PM.  Otherwise PM pays owner the difference and invoice acts as receipt</t>
  </si>
  <si>
    <t>When SettingsID.PaymentType=After tenant pays  the difference is we only issue the invoice AFTER the tenant pays rent. So now the JS timer must do daily checks on historicalpayments to see when rent is paid.  Then charge MF only on amount tenant pays.  EG Rent=1000, tenant pays 600. MF=60. Still show this and outstanding</t>
  </si>
  <si>
    <t>same concept for storage</t>
  </si>
  <si>
    <t>let's do this part first</t>
  </si>
  <si>
    <t xml:space="preserve">Add timer in JS. Initially I thought of UK 5am but either the tenant pays a day early or they pay eg after 9am so realistically the timer must be 12noon or 3pm or later to cover the US.  This may consume lots of resources doing multiple checks on many records - hence the idea for 31 groups to reduce the search.  Let's also add an on/off switch (true/false) so we turn it on to test, then turn it off until we launch. </t>
  </si>
  <si>
    <t>Suggestion related to our timer: For efficiency how about we create 31 groups for PropertyTerms.StartDate and StorageRentals.Date, where group1=1st of the month. Group2=2nd of the month...group31=31st of the month.  If today=5th of the month first we search for all historical payments for group5 which will cover most.  Then for all remaining unaccounted for payments, search based on TenantId/PropertyID.  EG Rent is due 5th. This is covered by group5. But tenants in arrears/paying late might pay 1st rent on the 5th so there may be some payments made not fitting into group5 but most will pay on the correct date.</t>
  </si>
  <si>
    <t>BaseCase=tenant pays rent in full and on time.  PM receives payment, deducts MF and pays the rest to the owner so here invoices act as receipts.  When outstanding=0 rename Invoice and call it RECEIPT</t>
  </si>
  <si>
    <t>InvoiceDisplay Supplier</t>
  </si>
  <si>
    <t>Let Details field take up more space/all the space previously used by the notes field</t>
  </si>
  <si>
    <t>StorageUnitsID</t>
  </si>
  <si>
    <t>I wrote 2 functions to output country for property and storage. Download cms/Currency_M.  Use JS to rewrite: IF USD =&gt;$  IF CAD=&gt;C$  IF GBP=&gt;£  IF EUR no change.  Use this as currency display.</t>
  </si>
  <si>
    <t xml:space="preserve">I added enum('USD','GBP','CAD','EUR') as the field before Price. This is consistent with PropertyTerms. Either add the field locally or download the table again. I've also added CAD to PropertyTerms.Currency. </t>
  </si>
  <si>
    <t>Supplier Invoice the "Bill to" address is NEVER OWNER!!  Supplier bills the PM.  When purpose=supplier, always show PM name and address.  When purpose=maintenance always show bill to owner name and owner address</t>
  </si>
  <si>
    <t>Home page of InvoiceDisplay next to URL LINK pls add "Purpose" column. Later we can add in filters. It will help us read and go through long lists.</t>
  </si>
  <si>
    <t>daniel.drike@prop.idcheck.tech</t>
  </si>
  <si>
    <t>InvoiceID=73 is bill from Supplier to PM.  Top left name and address missing "undefined". All details=null.  This is a storage bill.  PropertyID queries won't work.</t>
  </si>
  <si>
    <t>InvoiceID=70. PM must pay storage owner $70.50. It's 1 owner SF=2. PM pays $50. InvoiceDisplay March1st says nothing paid. Maybe the bug is the fact it's a single owner. Not all SFs/Properties have multiple owners so check it works for single and multi-owners.</t>
  </si>
  <si>
    <t>Above are new bugs</t>
  </si>
  <si>
    <t xml:space="preserve">reminder to add locally </t>
  </si>
  <si>
    <t>InvoiceID=71, SF=1 has 3 owners 60% 30% 10%.  StorageOwnerID=250000001  was paid $1 bill is not adjusted</t>
  </si>
  <si>
    <t>Sara to re-test</t>
  </si>
  <si>
    <r>
      <rPr>
        <b/>
        <sz val="11"/>
        <color theme="1"/>
        <rFont val="Calibri"/>
        <family val="2"/>
        <scheme val="minor"/>
      </rPr>
      <t xml:space="preserve">Case1 </t>
    </r>
    <r>
      <rPr>
        <sz val="11"/>
        <color theme="1"/>
        <rFont val="Calibri"/>
        <family val="2"/>
        <scheme val="minor"/>
      </rPr>
      <t>= Tenant + Owner Receives (property and storage) + owner pays fees or maintenance
1) Purpose  =&gt;Tenant Rent/Utilities/damage..etc
2) first line propertyid= Apt 22 The Walk
OR
storageUnits.UnitRef concat 1st line address
3) InvoiceDetails.Service    
rent Jan 2021</t>
    </r>
  </si>
  <si>
    <t>Owner: We only apply Settings.ManagementFees for the monthly rent.  When the invoice relates to TenantRent and includes deduction for MF: 1) Purpose =OwnerReceives, display as  "Tenant Rent": $1000.  2) Management Fee: $100 3) Net Amount $900   The alternative is to use table format same as supplier to display rent and MF on 2 lines then show net. Do whichever is quickest.</t>
  </si>
  <si>
    <t xml:space="preserve">PaymentRequest </t>
  </si>
  <si>
    <t>Priority 1: Get pairs working so it works for multiple property managers: Pairs 1) Property Manager + Tenant 2) PM + Owner 3) PM + Tenant (both propertyid and storageunit)</t>
  </si>
  <si>
    <t xml:space="preserve">Priority 2: Get pairs working so it works for multiple property managers: Pairs: 1) PM login a) PM + Suppier b) PM + Tenant c) PM + owner   2) Tenant login a) Tenant + PM  b) Tenant + Owner just in case tenant pays owner directly  3) owner login a) Owner + PM b) Owner + Tenant  rare care eg return deposit end of lease </t>
  </si>
  <si>
    <t>Owner Login</t>
  </si>
  <si>
    <t>Settings.ManagementChargeType</t>
  </si>
  <si>
    <t>ALWAYS</t>
  </si>
  <si>
    <t>HistoricalPayments.FullPayment</t>
  </si>
  <si>
    <t xml:space="preserve">Do nothing. </t>
  </si>
  <si>
    <t>Action on RENT DATE</t>
  </si>
  <si>
    <t>After TenantPays</t>
  </si>
  <si>
    <r>
      <rPr>
        <b/>
        <sz val="11"/>
        <color theme="1"/>
        <rFont val="Calibri"/>
        <family val="2"/>
        <scheme val="minor"/>
      </rPr>
      <t>Do nothing.</t>
    </r>
    <r>
      <rPr>
        <sz val="11"/>
        <color theme="1"/>
        <rFont val="Calibri"/>
        <family val="2"/>
        <scheme val="minor"/>
      </rPr>
      <t xml:space="preserve"> (eg rent=$1000, MF=$100, so tenant pays PM $1000.  PM keeps $100 and pays $900 to owner)</t>
    </r>
  </si>
  <si>
    <t>Add timer check JS at 12noon and 4pm local time per login to re-fresh and check again.  If rent was paid at 2pm then row 6 invoice gets removed</t>
  </si>
  <si>
    <t>Create invoice with 1 item=MF.  A) Residential MF for propertyID  or B) Storage MF for storageUnit.  (Do not show rent)</t>
  </si>
  <si>
    <t>Settings.FixedManagementFee</t>
  </si>
  <si>
    <t>IS NOT NULL</t>
  </si>
  <si>
    <t>This replaces ManagementChargeType. It is a fixed monthly fee the same for HP.Full=0 and HP.Full=1.</t>
  </si>
  <si>
    <t>PropertyTerms.StartDate</t>
  </si>
  <si>
    <t>currdate()&gt;=startDate</t>
  </si>
  <si>
    <t>Ignore end date as this fee is for rented and vacant properties</t>
  </si>
  <si>
    <t>Settings.MaintenanceFee</t>
  </si>
  <si>
    <t>Settings.PropertyManagement_ID</t>
  </si>
  <si>
    <t>When Purpose=Maintenance PM bills the owner. If supplier bill=$100 and MarkUp=10% then bill to owner=$110.  Markup hourly and spare parts 10% each item. Show the same table as Purpose=Supplier with new amounts.  Do NOT display "maintenance markup" as a separate line. It's a hidden cost included in each price. Till now I entered this manually.  Step1) Copy/paste code from supplier final inserting invoiceID and invoiceDetails except this time a) Multiply every price by MaintenanceMarkup and InvoiceDetails.Purpose=Maintenance. b) invoice display Purpose=Maintenance works automatically where biller top left is PM and bill to is owner and use table we use with supplier bills</t>
  </si>
  <si>
    <t>Settings.DaysLate</t>
  </si>
  <si>
    <t>HP.Date vs. InvoiceDate &gt; SettingsDaysLate</t>
  </si>
  <si>
    <t>Settings.MaxLateFees</t>
  </si>
  <si>
    <t>Similar to supplierFinal, when conditions are met insert new invoiceID and invoiceDetailsID and let it appear in tenant login InvoiceDisplay</t>
  </si>
  <si>
    <t>SettingsDataID</t>
  </si>
  <si>
    <t>Run a daily check in JS 5am UK time for everyone. If SettingsDataID.InvoiceCreated =NULL or NO  automate new invoiceID and invoiceDetailsID inserts.</t>
  </si>
  <si>
    <t>After both records are created SET SettingsDateID.InvoiceCreated=1</t>
  </si>
  <si>
    <t>Examples</t>
  </si>
  <si>
    <t>Include control: do not bill late fee more than once for the same month's rent. LateFee is only charged for late rent. So max(LateFees) last 30days=1. Let's not worry about 28 vs 31days/month</t>
  </si>
  <si>
    <t>If max 3 late fees are allowed and if the tenant pays late Jan, Feb, March, April and May, only charge late fees Jan-March (3 times) no more.</t>
  </si>
  <si>
    <t>MoreExamples</t>
  </si>
  <si>
    <t>(SettingsDataID.Type=LockOutFee) AND ((SettingsDataID.InvoiceCompleted IS NULL) OR (SettingsDataID.InvoiceCompleted='0'))</t>
  </si>
  <si>
    <r>
      <t xml:space="preserve">If PropertyTerms.StartDate=5th of the month create this every 5th of the month.  Invoice Shows 1 item only: Flat monthly fee. </t>
    </r>
    <r>
      <rPr>
        <b/>
        <u/>
        <sz val="11"/>
        <color theme="1"/>
        <rFont val="Calibri"/>
        <family val="2"/>
        <scheme val="minor"/>
      </rPr>
      <t>Note: We never charge an owner FixedManagementFee &amp; ManagementChargeType</t>
    </r>
  </si>
  <si>
    <t>PropertyTermsID table</t>
  </si>
  <si>
    <t>currDate()&gt;=startDate AND &lt;=endDate</t>
  </si>
  <si>
    <t xml:space="preserve">Create a separate monthly invoice for this flat/fixed fee.  It covers average costs of maintenance of common areas eg community gardens, lobby/landing floors.  </t>
  </si>
  <si>
    <t>Here owner pays PM</t>
  </si>
  <si>
    <t xml:space="preserve">If due date is 1st and if Days Late is 14, on the 15th create new invoice for late fees. In JS system check at 5am UK time daily that HP.Full=0. </t>
  </si>
  <si>
    <t>Sara made change request.  If tenant contract expires with arrears, PM can still make payment requests eg 3 reminders and then it goes to the "arrears dept"</t>
  </si>
  <si>
    <t>SeniorManager (MJ's db)</t>
  </si>
  <si>
    <t>UtilitesPaid</t>
  </si>
  <si>
    <t>ExpectedResult</t>
  </si>
  <si>
    <t xml:space="preserve">RepairsPaid </t>
  </si>
  <si>
    <t>sandra.atkinson@firstmail.com</t>
  </si>
  <si>
    <t>PropertyOwner</t>
  </si>
  <si>
    <t>Hoover Realty</t>
  </si>
  <si>
    <t>Pete Jacks</t>
  </si>
  <si>
    <t>testPJ@prop.idcheck.tech</t>
  </si>
  <si>
    <t>Pmid</t>
  </si>
  <si>
    <t>1020 West Ave. #10B NY NY 110027</t>
  </si>
  <si>
    <t>Home/Office</t>
  </si>
  <si>
    <t>1050 Ave. West   NY NY 110026</t>
  </si>
  <si>
    <t>Jameson Properties</t>
  </si>
  <si>
    <t>testOW@prop.idcheck.tech</t>
  </si>
  <si>
    <t>Andy Owen</t>
  </si>
  <si>
    <t>test1Tenant@gmail.com</t>
  </si>
  <si>
    <t>07799112211</t>
  </si>
  <si>
    <t xml:space="preserve"> 
jane.janeson@gmail.com</t>
  </si>
  <si>
    <t>Jane Janeson</t>
  </si>
  <si>
    <t>07788123457</t>
  </si>
  <si>
    <t>Giorgio Regazzo</t>
  </si>
  <si>
    <t>10 Styles Gardens, London SW9 7UY UK</t>
  </si>
  <si>
    <t>15 Ave. Drive London NW11 3PQ</t>
  </si>
  <si>
    <t>none</t>
  </si>
  <si>
    <t>StorageFacility Addresses</t>
  </si>
  <si>
    <t>450 Post St.   San Francisco 94102-1526</t>
  </si>
  <si>
    <t>420 Emerson St.   Palo Alto 94301-1604</t>
  </si>
  <si>
    <t>745 Emerald St.   San Diego 92109-2405</t>
  </si>
  <si>
    <t>StorageOwner office address</t>
  </si>
  <si>
    <t>178 Broadway Brooklyn NY 11211-6131</t>
  </si>
  <si>
    <t>Complete (Developer)</t>
  </si>
  <si>
    <t>Samantha</t>
  </si>
  <si>
    <t>3) Multi-Property tenants existing invoices: Not loading. See invoiceid37&amp;38.  Propertyid341, 2 sharers. 1 didn't pay 1 paid part. (single tenant propertyid 353 is working so error could be address or something else see below.</t>
  </si>
  <si>
    <t>n. We are not checking for sharers and assigning amounts</t>
  </si>
  <si>
    <t>When SettingsID.ManagementChargeType=Always,  fees</t>
  </si>
  <si>
    <t>SettingsID.ManagementChargeType</t>
  </si>
  <si>
    <t>Outcome2</t>
  </si>
  <si>
    <t>Always + Rent Late</t>
  </si>
  <si>
    <t>On rent day deduct MF and send the rest to the owner.</t>
  </si>
  <si>
    <t>Always + Partial Payment</t>
  </si>
  <si>
    <t>After tenant pays + rent paid in full and ontime</t>
  </si>
  <si>
    <t xml:space="preserve">Receive tenant rent. Deduct MF. Sent the remainder to the owner. </t>
  </si>
  <si>
    <t>No payment request</t>
  </si>
  <si>
    <t>Yes allow payment request</t>
  </si>
  <si>
    <t>After tenant pays + rent paid late</t>
  </si>
  <si>
    <t>Do nothing</t>
  </si>
  <si>
    <t xml:space="preserve">After tenant pays + partial rent paid </t>
  </si>
  <si>
    <t xml:space="preserve">If rent paid &lt;MF allow payment request </t>
  </si>
  <si>
    <t>Always + Rent Paid in full and on time</t>
  </si>
  <si>
    <t>Check times agreed eg 12noon, 3pm If rent was not paid create invoice for MF only.  Allow payment request</t>
  </si>
  <si>
    <t>If partial payment made on time, this is very likely enough to cover all MF.  EG Rent $1000. MF 10%.  Rent paid $300.  The PM deducts $100 and sends $200 to owner.  But if rent paid is $50 it's insufficient to cover the MF</t>
  </si>
  <si>
    <t>When partial rent is paid (on time or late) deduct % MF and send the rest to the owner.  IF MF &gt; rent received can't ask for more fees</t>
  </si>
  <si>
    <t>Purpose Property Tenant</t>
  </si>
  <si>
    <t>Purpose Storage Tenant</t>
  </si>
  <si>
    <t>Purpose Property Owner</t>
  </si>
  <si>
    <t>Purpose Storage Owner</t>
  </si>
  <si>
    <t>TenantRent</t>
  </si>
  <si>
    <t>TenantLateFees</t>
  </si>
  <si>
    <t>TenantUtilities</t>
  </si>
  <si>
    <t>TenantDamage</t>
  </si>
  <si>
    <t>TenantStorage</t>
  </si>
  <si>
    <t xml:space="preserve">Supplier </t>
  </si>
  <si>
    <t>OwnerPays</t>
  </si>
  <si>
    <t>OwnerReceives</t>
  </si>
  <si>
    <t>InvestorPays</t>
  </si>
  <si>
    <t>InvestorReceives</t>
  </si>
  <si>
    <t>TenantDeposit</t>
  </si>
  <si>
    <t>ManagementFee</t>
  </si>
  <si>
    <t>OnboardingFee</t>
  </si>
  <si>
    <t>AdminFee</t>
  </si>
  <si>
    <t>FindersFee</t>
  </si>
  <si>
    <t>AdvertisingFee</t>
  </si>
  <si>
    <t>EvictionFee</t>
  </si>
  <si>
    <t>LockoutFee</t>
  </si>
  <si>
    <t>PetDeposit</t>
  </si>
  <si>
    <t>PetFee</t>
  </si>
  <si>
    <t>PetRent</t>
  </si>
  <si>
    <t>NSFBankFee</t>
  </si>
  <si>
    <t>ScreeningFeeBasic</t>
  </si>
  <si>
    <t>ScreeningFeeAdvanced</t>
  </si>
  <si>
    <t>CancellationFee</t>
  </si>
  <si>
    <t>ReserveFund</t>
  </si>
  <si>
    <t>PLEASE COMPLETE THIS TABLE</t>
  </si>
  <si>
    <t>Single Tenant Property</t>
  </si>
  <si>
    <t>Tenant Sharers Property</t>
  </si>
  <si>
    <t>Single Tenant Storage</t>
  </si>
  <si>
    <t>Tenant Sharers Storage</t>
  </si>
  <si>
    <t>Number of InvoiceID</t>
  </si>
  <si>
    <t>Number of InvoiceDetailsID</t>
  </si>
  <si>
    <t>HistoricalPayments</t>
  </si>
  <si>
    <t>Single Owner Property</t>
  </si>
  <si>
    <t>Multi-Owners Property</t>
  </si>
  <si>
    <t>Single Owner Storage</t>
  </si>
  <si>
    <t>Multi-Owners Storage</t>
  </si>
  <si>
    <t xml:space="preserve">1 per owner </t>
  </si>
  <si>
    <t>1 per tenant</t>
  </si>
  <si>
    <t>1 invoice per tenant</t>
  </si>
  <si>
    <t>1  per tenant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</si>
</sst>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20" x14ac:knownFonts="1">
    <font>
      <sz val="11"/>
      <color theme="1"/>
      <name val="Calibri"/>
      <family val="2"/>
      <scheme val="minor"/>
    </font>
    <font>
      <b/>
      <sz val="11"/>
      <color theme="1"/>
      <name val="Calibri"/>
      <family val="2"/>
      <scheme val="minor"/>
    </font>
    <font>
      <i/>
      <sz val="11"/>
      <color theme="1"/>
      <name val="Calibri"/>
      <family val="2"/>
      <scheme val="minor"/>
    </font>
    <font>
      <b/>
      <u/>
      <sz val="11"/>
      <name val="Calibri"/>
      <family val="2"/>
      <scheme val="minor"/>
    </font>
    <font>
      <sz val="11"/>
      <name val="Calibri"/>
      <family val="2"/>
      <scheme val="minor"/>
    </font>
    <font>
      <sz val="12"/>
      <name val="Calibri"/>
      <family val="2"/>
      <scheme val="minor"/>
    </font>
    <font>
      <b/>
      <sz val="14"/>
      <color theme="1"/>
      <name val="Calibri"/>
      <family val="2"/>
      <scheme val="minor"/>
    </font>
    <font>
      <sz val="10"/>
      <color rgb="FF000000"/>
      <name val="Arial"/>
      <family val="2"/>
    </font>
    <font>
      <u/>
      <sz val="11"/>
      <color theme="10"/>
      <name val="Calibri"/>
      <family val="2"/>
    </font>
    <font>
      <sz val="11"/>
      <color rgb="FFFF0000"/>
      <name val="Calibri"/>
      <family val="2"/>
      <scheme val="minor"/>
    </font>
    <font>
      <u/>
      <sz val="11"/>
      <color theme="1"/>
      <name val="Calibri"/>
      <family val="2"/>
      <scheme val="minor"/>
    </font>
    <font>
      <b/>
      <sz val="11"/>
      <color rgb="FFFF0000"/>
      <name val="Calibri"/>
      <family val="2"/>
      <scheme val="minor"/>
    </font>
    <font>
      <b/>
      <sz val="11"/>
      <name val="Calibri"/>
      <family val="2"/>
      <scheme val="minor"/>
    </font>
    <font>
      <sz val="11"/>
      <color rgb="FF000000"/>
      <name val="Calibri"/>
      <family val="2"/>
      <scheme val="minor"/>
    </font>
    <font>
      <b/>
      <u/>
      <sz val="11"/>
      <color theme="1"/>
      <name val="Calibri"/>
      <family val="2"/>
      <scheme val="minor"/>
    </font>
    <font>
      <b/>
      <sz val="18"/>
      <color theme="1"/>
      <name val="Calibri"/>
      <family val="2"/>
      <scheme val="minor"/>
    </font>
    <font>
      <b/>
      <sz val="12"/>
      <color theme="1"/>
      <name val="Calibri"/>
      <family val="2"/>
      <scheme val="minor"/>
    </font>
    <font>
      <b/>
      <sz val="14"/>
      <color rgb="FFFF0000"/>
      <name val="Calibri"/>
      <family val="2"/>
      <scheme val="minor"/>
    </font>
    <font>
      <b/>
      <sz val="11"/>
      <color theme="0"/>
      <name val="Calibri"/>
      <family val="2"/>
      <scheme val="minor"/>
    </font>
    <font>
      <sz val="11"/>
      <color theme="0"/>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theme="0"/>
        <bgColor indexed="64"/>
      </patternFill>
    </fill>
    <fill>
      <patternFill patternType="solid">
        <fgColor theme="8" tint="0.39997558519241921"/>
        <bgColor indexed="64"/>
      </patternFill>
    </fill>
  </fills>
  <borders count="1">
    <border>
      <left/>
      <right/>
      <top/>
      <bottom/>
      <diagonal/>
    </border>
  </borders>
  <cellStyleXfs count="2">
    <xf numFmtId="0" fontId="0" fillId="0" borderId="0"/>
    <xf numFmtId="0" fontId="8" fillId="0" borderId="0" applyNumberFormat="0" applyFill="0" applyBorder="0" applyAlignment="0" applyProtection="0">
      <alignment vertical="top"/>
      <protection locked="0"/>
    </xf>
  </cellStyleXfs>
  <cellXfs count="76">
    <xf numFmtId="0" fontId="0" fillId="0" borderId="0" xfId="0"/>
    <xf numFmtId="0" fontId="1" fillId="0" borderId="0" xfId="0" applyFont="1"/>
    <xf numFmtId="0" fontId="0" fillId="0" borderId="0" xfId="0" applyAlignment="1">
      <alignment wrapText="1"/>
    </xf>
    <xf numFmtId="0" fontId="0" fillId="0" borderId="0" xfId="0" applyAlignment="1">
      <alignment vertical="top"/>
    </xf>
    <xf numFmtId="0" fontId="0" fillId="0" borderId="0" xfId="0" applyAlignment="1">
      <alignment vertical="top" wrapText="1"/>
    </xf>
    <xf numFmtId="0" fontId="0" fillId="2" borderId="0" xfId="0" applyFill="1"/>
    <xf numFmtId="0" fontId="1" fillId="0" borderId="0" xfId="0" applyFont="1" applyAlignment="1">
      <alignment wrapText="1"/>
    </xf>
    <xf numFmtId="0" fontId="0" fillId="0" borderId="0" xfId="0" applyAlignment="1">
      <alignment horizontal="left"/>
    </xf>
    <xf numFmtId="0" fontId="2" fillId="0" borderId="0" xfId="0" applyFont="1" applyAlignment="1">
      <alignment horizontal="left"/>
    </xf>
    <xf numFmtId="0" fontId="0" fillId="0" borderId="0" xfId="0" applyAlignment="1"/>
    <xf numFmtId="0" fontId="0" fillId="0" borderId="0" xfId="0" applyFont="1"/>
    <xf numFmtId="0" fontId="3" fillId="0" borderId="0" xfId="0" applyFont="1"/>
    <xf numFmtId="0" fontId="4" fillId="0" borderId="0" xfId="0" applyFont="1"/>
    <xf numFmtId="0" fontId="4" fillId="0" borderId="0" xfId="0" applyFont="1" applyAlignment="1">
      <alignment wrapText="1"/>
    </xf>
    <xf numFmtId="0" fontId="5" fillId="0" borderId="0" xfId="0" applyFont="1" applyAlignment="1"/>
    <xf numFmtId="0" fontId="1" fillId="2" borderId="0" xfId="0" applyFont="1" applyFill="1"/>
    <xf numFmtId="0" fontId="0" fillId="0" borderId="0" xfId="0" applyFont="1" applyAlignment="1">
      <alignment vertical="top"/>
    </xf>
    <xf numFmtId="0" fontId="0" fillId="0" borderId="0" xfId="0" applyFont="1" applyAlignment="1">
      <alignment vertical="top" wrapText="1"/>
    </xf>
    <xf numFmtId="0" fontId="7" fillId="0" borderId="0" xfId="0" applyFont="1" applyAlignment="1">
      <alignment wrapText="1"/>
    </xf>
    <xf numFmtId="0" fontId="7" fillId="0" borderId="0" xfId="0" applyFont="1"/>
    <xf numFmtId="0" fontId="0" fillId="0" borderId="0" xfId="0" applyFont="1" applyAlignment="1">
      <alignment wrapText="1"/>
    </xf>
    <xf numFmtId="0" fontId="1" fillId="0" borderId="0" xfId="0" applyFont="1" applyAlignment="1">
      <alignment vertical="top"/>
    </xf>
    <xf numFmtId="0" fontId="0" fillId="2" borderId="0" xfId="0" applyFill="1" applyAlignment="1">
      <alignment vertical="top"/>
    </xf>
    <xf numFmtId="0" fontId="0" fillId="2" borderId="0" xfId="0" applyFill="1" applyAlignment="1">
      <alignment vertical="top" wrapText="1"/>
    </xf>
    <xf numFmtId="0" fontId="8" fillId="0" borderId="0" xfId="1" applyAlignment="1" applyProtection="1"/>
    <xf numFmtId="14" fontId="0" fillId="0" borderId="0" xfId="0" applyNumberFormat="1"/>
    <xf numFmtId="0" fontId="0" fillId="2" borderId="0" xfId="0" applyFont="1" applyFill="1" applyAlignment="1">
      <alignment vertical="top"/>
    </xf>
    <xf numFmtId="0" fontId="0" fillId="0" borderId="0" xfId="0" applyNumberFormat="1" applyAlignment="1">
      <alignment wrapText="1"/>
    </xf>
    <xf numFmtId="0" fontId="0" fillId="0" borderId="0" xfId="0" applyAlignment="1">
      <alignment horizontal="right"/>
    </xf>
    <xf numFmtId="3" fontId="0" fillId="0" borderId="0" xfId="0" applyNumberFormat="1"/>
    <xf numFmtId="0" fontId="9" fillId="0" borderId="0" xfId="0" applyFont="1"/>
    <xf numFmtId="0" fontId="10" fillId="0" borderId="0" xfId="0" applyFont="1"/>
    <xf numFmtId="10" fontId="0" fillId="0" borderId="0" xfId="0" applyNumberFormat="1"/>
    <xf numFmtId="164" fontId="0" fillId="0" borderId="0" xfId="0" applyNumberFormat="1"/>
    <xf numFmtId="17" fontId="0" fillId="0" borderId="0" xfId="0" applyNumberFormat="1"/>
    <xf numFmtId="0" fontId="1" fillId="0" borderId="0" xfId="0" applyFont="1" applyAlignment="1">
      <alignment vertical="top" wrapText="1"/>
    </xf>
    <xf numFmtId="0" fontId="1" fillId="2" borderId="0" xfId="0" applyFont="1" applyFill="1" applyAlignment="1">
      <alignment wrapText="1"/>
    </xf>
    <xf numFmtId="0" fontId="1" fillId="2" borderId="0" xfId="0" applyFont="1" applyFill="1" applyAlignment="1">
      <alignment vertical="top" wrapText="1"/>
    </xf>
    <xf numFmtId="1" fontId="0" fillId="0" borderId="0" xfId="0" applyNumberFormat="1"/>
    <xf numFmtId="165" fontId="0" fillId="0" borderId="0" xfId="0" applyNumberFormat="1"/>
    <xf numFmtId="0" fontId="0" fillId="0" borderId="0" xfId="0" applyNumberFormat="1" applyAlignment="1">
      <alignment vertical="top" wrapText="1"/>
    </xf>
    <xf numFmtId="2" fontId="0" fillId="0" borderId="0" xfId="0" applyNumberFormat="1"/>
    <xf numFmtId="17" fontId="0" fillId="0" borderId="0" xfId="0" applyNumberFormat="1" applyAlignment="1">
      <alignment horizontal="left"/>
    </xf>
    <xf numFmtId="15" fontId="0" fillId="0" borderId="0" xfId="0" applyNumberFormat="1"/>
    <xf numFmtId="0" fontId="1" fillId="0" borderId="0" xfId="0" applyFont="1" applyAlignment="1">
      <alignment horizontal="right"/>
    </xf>
    <xf numFmtId="0" fontId="0" fillId="0" borderId="0" xfId="0" applyAlignment="1">
      <alignment horizontal="left" vertical="top" wrapText="1"/>
    </xf>
    <xf numFmtId="0" fontId="1" fillId="4" borderId="0" xfId="0" applyFont="1" applyFill="1" applyAlignment="1">
      <alignment horizontal="center" wrapText="1"/>
    </xf>
    <xf numFmtId="0" fontId="6" fillId="0" borderId="0" xfId="0" applyFont="1" applyAlignment="1">
      <alignment horizontal="center"/>
    </xf>
    <xf numFmtId="0" fontId="0" fillId="3" borderId="0" xfId="0" applyFill="1"/>
    <xf numFmtId="0" fontId="12" fillId="0" borderId="0" xfId="0" applyFont="1"/>
    <xf numFmtId="0" fontId="13" fillId="0" borderId="0" xfId="0" applyFont="1"/>
    <xf numFmtId="0" fontId="8" fillId="0" borderId="0" xfId="1" applyAlignment="1" applyProtection="1">
      <alignment wrapText="1"/>
    </xf>
    <xf numFmtId="0" fontId="0" fillId="0" borderId="0" xfId="0" applyFill="1" applyBorder="1" applyAlignment="1">
      <alignment wrapText="1"/>
    </xf>
    <xf numFmtId="0" fontId="15" fillId="0" borderId="0" xfId="0" applyFont="1"/>
    <xf numFmtId="0" fontId="1" fillId="2" borderId="0" xfId="0" applyFont="1" applyFill="1" applyAlignment="1">
      <alignment vertical="top"/>
    </xf>
    <xf numFmtId="0" fontId="16" fillId="2" borderId="0" xfId="0" applyFont="1" applyFill="1"/>
    <xf numFmtId="0" fontId="17" fillId="0" borderId="0" xfId="0" applyFont="1" applyAlignment="1">
      <alignment vertical="top" wrapText="1"/>
    </xf>
    <xf numFmtId="0" fontId="8" fillId="3" borderId="0" xfId="1" applyFill="1" applyAlignment="1" applyProtection="1"/>
    <xf numFmtId="0" fontId="0" fillId="0" borderId="0" xfId="0" quotePrefix="1"/>
    <xf numFmtId="0" fontId="0" fillId="5" borderId="0" xfId="0" applyFill="1"/>
    <xf numFmtId="0" fontId="0" fillId="5" borderId="0" xfId="0" applyFill="1" applyAlignment="1">
      <alignment wrapText="1"/>
    </xf>
    <xf numFmtId="0" fontId="0" fillId="5" borderId="0" xfId="0" applyFill="1" applyAlignment="1">
      <alignment vertical="top"/>
    </xf>
    <xf numFmtId="0" fontId="0" fillId="5" borderId="0" xfId="0" applyFill="1" applyAlignment="1">
      <alignment vertical="top" wrapText="1"/>
    </xf>
    <xf numFmtId="0" fontId="18" fillId="6" borderId="0" xfId="0" applyFont="1" applyFill="1" applyAlignment="1">
      <alignment vertical="top"/>
    </xf>
    <xf numFmtId="0" fontId="19" fillId="7" borderId="0" xfId="0" applyFont="1" applyFill="1" applyAlignment="1">
      <alignment vertical="top"/>
    </xf>
    <xf numFmtId="0" fontId="19" fillId="7" borderId="0" xfId="0" applyFont="1" applyFill="1" applyAlignment="1">
      <alignment vertical="top" wrapText="1"/>
    </xf>
    <xf numFmtId="0" fontId="0" fillId="0" borderId="0" xfId="0" quotePrefix="1" applyNumberFormat="1" applyAlignment="1">
      <alignment vertical="top"/>
    </xf>
    <xf numFmtId="0" fontId="0" fillId="8" borderId="0" xfId="0" applyFill="1" applyAlignment="1">
      <alignment vertical="top"/>
    </xf>
    <xf numFmtId="0" fontId="0" fillId="8" borderId="0" xfId="0" applyFill="1"/>
    <xf numFmtId="0" fontId="0" fillId="3" borderId="0" xfId="0" applyFill="1" applyAlignment="1">
      <alignment vertical="top"/>
    </xf>
    <xf numFmtId="0" fontId="0" fillId="3" borderId="0" xfId="0" applyFill="1" applyAlignment="1">
      <alignment horizontal="right"/>
    </xf>
    <xf numFmtId="0" fontId="6" fillId="2" borderId="0" xfId="0" applyFont="1" applyFill="1" applyAlignment="1">
      <alignment horizontal="center" vertical="top"/>
    </xf>
    <xf numFmtId="0" fontId="6" fillId="0" borderId="0" xfId="0" applyFont="1" applyAlignment="1">
      <alignment horizontal="center"/>
    </xf>
    <xf numFmtId="0" fontId="6" fillId="0" borderId="0" xfId="0" applyFont="1" applyAlignment="1">
      <alignment horizontal="center" vertical="top"/>
    </xf>
    <xf numFmtId="0" fontId="1" fillId="4" borderId="0" xfId="0" applyFont="1" applyFill="1" applyAlignment="1">
      <alignment horizontal="center" vertical="center" wrapText="1"/>
    </xf>
    <xf numFmtId="0" fontId="0" fillId="2" borderId="0" xfId="0" applyFill="1" applyAlignment="1">
      <alignment horizont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5</xdr:col>
      <xdr:colOff>495300</xdr:colOff>
      <xdr:row>53</xdr:row>
      <xdr:rowOff>123825</xdr:rowOff>
    </xdr:from>
    <xdr:to>
      <xdr:col>8</xdr:col>
      <xdr:colOff>304800</xdr:colOff>
      <xdr:row>80</xdr:row>
      <xdr:rowOff>95250</xdr:rowOff>
    </xdr:to>
    <xdr:pic>
      <xdr:nvPicPr>
        <xdr:cNvPr id="1030"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4743450" y="7172325"/>
          <a:ext cx="2733675" cy="5114925"/>
        </a:xfrm>
        <a:prstGeom prst="rect">
          <a:avLst/>
        </a:prstGeom>
        <a:noFill/>
      </xdr:spPr>
    </xdr:pic>
    <xdr:clientData/>
  </xdr:twoCellAnchor>
  <xdr:twoCellAnchor editAs="oneCell">
    <xdr:from>
      <xdr:col>8</xdr:col>
      <xdr:colOff>476250</xdr:colOff>
      <xdr:row>53</xdr:row>
      <xdr:rowOff>85725</xdr:rowOff>
    </xdr:from>
    <xdr:to>
      <xdr:col>10</xdr:col>
      <xdr:colOff>866775</xdr:colOff>
      <xdr:row>79</xdr:row>
      <xdr:rowOff>76200</xdr:rowOff>
    </xdr:to>
    <xdr:pic>
      <xdr:nvPicPr>
        <xdr:cNvPr id="1034" name="Picture 10"/>
        <xdr:cNvPicPr>
          <a:picLocks noChangeAspect="1" noChangeArrowheads="1"/>
        </xdr:cNvPicPr>
      </xdr:nvPicPr>
      <xdr:blipFill>
        <a:blip xmlns:r="http://schemas.openxmlformats.org/officeDocument/2006/relationships" r:embed="rId2" cstate="print"/>
        <a:srcRect/>
        <a:stretch>
          <a:fillRect/>
        </a:stretch>
      </xdr:blipFill>
      <xdr:spPr bwMode="auto">
        <a:xfrm>
          <a:off x="7648575" y="7134225"/>
          <a:ext cx="2838450" cy="4943475"/>
        </a:xfrm>
        <a:prstGeom prst="rect">
          <a:avLst/>
        </a:prstGeom>
        <a:noFill/>
      </xdr:spPr>
    </xdr:pic>
    <xdr:clientData/>
  </xdr:twoCellAnchor>
  <xdr:twoCellAnchor editAs="oneCell">
    <xdr:from>
      <xdr:col>5</xdr:col>
      <xdr:colOff>514350</xdr:colOff>
      <xdr:row>80</xdr:row>
      <xdr:rowOff>114300</xdr:rowOff>
    </xdr:from>
    <xdr:to>
      <xdr:col>7</xdr:col>
      <xdr:colOff>1228725</xdr:colOff>
      <xdr:row>105</xdr:row>
      <xdr:rowOff>0</xdr:rowOff>
    </xdr:to>
    <xdr:pic>
      <xdr:nvPicPr>
        <xdr:cNvPr id="1036" name="Picture 12"/>
        <xdr:cNvPicPr>
          <a:picLocks noChangeAspect="1" noChangeArrowheads="1"/>
        </xdr:cNvPicPr>
      </xdr:nvPicPr>
      <xdr:blipFill>
        <a:blip xmlns:r="http://schemas.openxmlformats.org/officeDocument/2006/relationships" r:embed="rId3" cstate="print"/>
        <a:srcRect/>
        <a:stretch>
          <a:fillRect/>
        </a:stretch>
      </xdr:blipFill>
      <xdr:spPr bwMode="auto">
        <a:xfrm>
          <a:off x="4762500" y="12306300"/>
          <a:ext cx="2390775" cy="4648200"/>
        </a:xfrm>
        <a:prstGeom prst="rect">
          <a:avLst/>
        </a:prstGeom>
        <a:noFill/>
      </xdr:spPr>
    </xdr:pic>
    <xdr:clientData/>
  </xdr:twoCellAnchor>
  <xdr:twoCellAnchor editAs="oneCell">
    <xdr:from>
      <xdr:col>5</xdr:col>
      <xdr:colOff>485775</xdr:colOff>
      <xdr:row>104</xdr:row>
      <xdr:rowOff>171450</xdr:rowOff>
    </xdr:from>
    <xdr:to>
      <xdr:col>8</xdr:col>
      <xdr:colOff>9525</xdr:colOff>
      <xdr:row>109</xdr:row>
      <xdr:rowOff>9525</xdr:rowOff>
    </xdr:to>
    <xdr:pic>
      <xdr:nvPicPr>
        <xdr:cNvPr id="1038" name="Picture 14"/>
        <xdr:cNvPicPr>
          <a:picLocks noChangeAspect="1" noChangeArrowheads="1"/>
        </xdr:cNvPicPr>
      </xdr:nvPicPr>
      <xdr:blipFill>
        <a:blip xmlns:r="http://schemas.openxmlformats.org/officeDocument/2006/relationships" r:embed="rId4" cstate="print"/>
        <a:srcRect/>
        <a:stretch>
          <a:fillRect/>
        </a:stretch>
      </xdr:blipFill>
      <xdr:spPr bwMode="auto">
        <a:xfrm>
          <a:off x="4733925" y="16935450"/>
          <a:ext cx="2447925" cy="790575"/>
        </a:xfrm>
        <a:prstGeom prst="rect">
          <a:avLst/>
        </a:prstGeom>
        <a:noFill/>
      </xdr:spPr>
    </xdr:pic>
    <xdr:clientData/>
  </xdr:twoCellAnchor>
  <xdr:twoCellAnchor editAs="oneCell">
    <xdr:from>
      <xdr:col>0</xdr:col>
      <xdr:colOff>323850</xdr:colOff>
      <xdr:row>53</xdr:row>
      <xdr:rowOff>85725</xdr:rowOff>
    </xdr:from>
    <xdr:to>
      <xdr:col>3</xdr:col>
      <xdr:colOff>733425</xdr:colOff>
      <xdr:row>67</xdr:row>
      <xdr:rowOff>133350</xdr:rowOff>
    </xdr:to>
    <xdr:pic>
      <xdr:nvPicPr>
        <xdr:cNvPr id="1040" name="Picture 16"/>
        <xdr:cNvPicPr>
          <a:picLocks noChangeAspect="1" noChangeArrowheads="1"/>
        </xdr:cNvPicPr>
      </xdr:nvPicPr>
      <xdr:blipFill>
        <a:blip xmlns:r="http://schemas.openxmlformats.org/officeDocument/2006/relationships" r:embed="rId5" cstate="print"/>
        <a:srcRect/>
        <a:stretch>
          <a:fillRect/>
        </a:stretch>
      </xdr:blipFill>
      <xdr:spPr bwMode="auto">
        <a:xfrm>
          <a:off x="323850" y="7134225"/>
          <a:ext cx="3924300" cy="2714625"/>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3" Type="http://schemas.openxmlformats.org/officeDocument/2006/relationships/hyperlink" Target="mailto:phil.jones@gmail.com" TargetMode="External"/><Relationship Id="rId2" Type="http://schemas.openxmlformats.org/officeDocument/2006/relationships/hyperlink" Target="mailto:info@idcheck.tech" TargetMode="External"/><Relationship Id="rId1" Type="http://schemas.openxmlformats.org/officeDocument/2006/relationships/hyperlink" Target="mailto:Usamameharg3@gmail.com"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8" Type="http://schemas.openxmlformats.org/officeDocument/2006/relationships/hyperlink" Target="mailto:testJA@prop.idcheck.tech" TargetMode="External"/><Relationship Id="rId13" Type="http://schemas.openxmlformats.org/officeDocument/2006/relationships/hyperlink" Target="mailto:testPJ@prop.idcheck.tech" TargetMode="External"/><Relationship Id="rId3" Type="http://schemas.openxmlformats.org/officeDocument/2006/relationships/hyperlink" Target="mailto:testJF@prop.idcheck.tech" TargetMode="External"/><Relationship Id="rId7" Type="http://schemas.openxmlformats.org/officeDocument/2006/relationships/hyperlink" Target="mailto:testJD@prop.idcheck.tech" TargetMode="External"/><Relationship Id="rId12" Type="http://schemas.openxmlformats.org/officeDocument/2006/relationships/hyperlink" Target="mailto:testBS@prop.idcheck.tech" TargetMode="External"/><Relationship Id="rId2" Type="http://schemas.openxmlformats.org/officeDocument/2006/relationships/hyperlink" Target="mailto:testBS@prop.idcheck.tech" TargetMode="External"/><Relationship Id="rId16" Type="http://schemas.openxmlformats.org/officeDocument/2006/relationships/drawing" Target="../drawings/drawing1.xml"/><Relationship Id="rId1" Type="http://schemas.openxmlformats.org/officeDocument/2006/relationships/hyperlink" Target="mailto:testAM@prop.idcheck.tech" TargetMode="External"/><Relationship Id="rId6" Type="http://schemas.openxmlformats.org/officeDocument/2006/relationships/hyperlink" Target="mailto:testBM@prop.idcheck.tech" TargetMode="External"/><Relationship Id="rId11" Type="http://schemas.openxmlformats.org/officeDocument/2006/relationships/hyperlink" Target="mailto:testDS@prop.idcheck.tech" TargetMode="External"/><Relationship Id="rId5" Type="http://schemas.openxmlformats.org/officeDocument/2006/relationships/hyperlink" Target="mailto:testJM@prop.idcheck.tech" TargetMode="External"/><Relationship Id="rId15" Type="http://schemas.openxmlformats.org/officeDocument/2006/relationships/printerSettings" Target="../printerSettings/printerSettings2.bin"/><Relationship Id="rId10" Type="http://schemas.openxmlformats.org/officeDocument/2006/relationships/hyperlink" Target="mailto:testAS@prop.idcheck.tech" TargetMode="External"/><Relationship Id="rId4" Type="http://schemas.openxmlformats.org/officeDocument/2006/relationships/hyperlink" Target="mailto:testDO@prop.idcheck.tech" TargetMode="External"/><Relationship Id="rId9" Type="http://schemas.openxmlformats.org/officeDocument/2006/relationships/hyperlink" Target="mailto:testPS@prop.idcheck.tech" TargetMode="External"/><Relationship Id="rId14" Type="http://schemas.openxmlformats.org/officeDocument/2006/relationships/hyperlink" Target="mailto:testOW@prop.idcheck.tech"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admin@hirefaster.tech" TargetMode="External"/><Relationship Id="rId13" Type="http://schemas.openxmlformats.org/officeDocument/2006/relationships/hyperlink" Target="mailto:william.johnson@gmail.com" TargetMode="External"/><Relationship Id="rId18" Type="http://schemas.openxmlformats.org/officeDocument/2006/relationships/hyperlink" Target="mailto:terry.baggers@gmail.com" TargetMode="External"/><Relationship Id="rId26" Type="http://schemas.openxmlformats.org/officeDocument/2006/relationships/hyperlink" Target="mailto:daniel.drike@prop.idcheck.tech" TargetMode="External"/><Relationship Id="rId3" Type="http://schemas.openxmlformats.org/officeDocument/2006/relationships/hyperlink" Target="mailto:sara271836@gmail.com" TargetMode="External"/><Relationship Id="rId21" Type="http://schemas.openxmlformats.org/officeDocument/2006/relationships/hyperlink" Target="mailto:victor.davids@gmail.com" TargetMode="External"/><Relationship Id="rId7" Type="http://schemas.openxmlformats.org/officeDocument/2006/relationships/hyperlink" Target="mailto:developers@idcheck.tech" TargetMode="External"/><Relationship Id="rId12" Type="http://schemas.openxmlformats.org/officeDocument/2006/relationships/hyperlink" Target="mailto:paul.sawkins@gmail.com" TargetMode="External"/><Relationship Id="rId17" Type="http://schemas.openxmlformats.org/officeDocument/2006/relationships/hyperlink" Target="mailto:tom.jones@gmail.com" TargetMode="External"/><Relationship Id="rId25" Type="http://schemas.openxmlformats.org/officeDocument/2006/relationships/hyperlink" Target="mailto:rod.branson@gmail.com" TargetMode="External"/><Relationship Id="rId2" Type="http://schemas.openxmlformats.org/officeDocument/2006/relationships/hyperlink" Target="mailto:walter.scott@gmail.com" TargetMode="External"/><Relationship Id="rId16" Type="http://schemas.openxmlformats.org/officeDocument/2006/relationships/hyperlink" Target="mailto:dave.oconnor@gmail.com" TargetMode="External"/><Relationship Id="rId20" Type="http://schemas.openxmlformats.org/officeDocument/2006/relationships/hyperlink" Target="mailto:sam.allan@gmail.com" TargetMode="External"/><Relationship Id="rId29" Type="http://schemas.openxmlformats.org/officeDocument/2006/relationships/hyperlink" Target="mailto:testJD@prop.idcheck.tech" TargetMode="External"/><Relationship Id="rId1" Type="http://schemas.openxmlformats.org/officeDocument/2006/relationships/hyperlink" Target="mailto:xavier.martinez@gmail.com" TargetMode="External"/><Relationship Id="rId6" Type="http://schemas.openxmlformats.org/officeDocument/2006/relationships/hyperlink" Target="mailto:phil.jones@gmail.com" TargetMode="External"/><Relationship Id="rId11" Type="http://schemas.openxmlformats.org/officeDocument/2006/relationships/hyperlink" Target="mailto:alex.sawkins@gmail.com" TargetMode="External"/><Relationship Id="rId24" Type="http://schemas.openxmlformats.org/officeDocument/2006/relationships/hyperlink" Target="mailto:charles.fenton@gmail.com" TargetMode="External"/><Relationship Id="rId5" Type="http://schemas.openxmlformats.org/officeDocument/2006/relationships/hyperlink" Target="mailto:Usamameharg3@gmail.com" TargetMode="External"/><Relationship Id="rId15" Type="http://schemas.openxmlformats.org/officeDocument/2006/relationships/hyperlink" Target="mailto:alex.sawkins@gmail.com" TargetMode="External"/><Relationship Id="rId23" Type="http://schemas.openxmlformats.org/officeDocument/2006/relationships/hyperlink" Target="mailto:bob.marks@gmail.com" TargetMode="External"/><Relationship Id="rId28" Type="http://schemas.openxmlformats.org/officeDocument/2006/relationships/hyperlink" Target="mailto:sandra.atkinson@firstmail.com" TargetMode="External"/><Relationship Id="rId10" Type="http://schemas.openxmlformats.org/officeDocument/2006/relationships/hyperlink" Target="mailto:simon.markam@gmail.com" TargetMode="External"/><Relationship Id="rId19" Type="http://schemas.openxmlformats.org/officeDocument/2006/relationships/hyperlink" Target="mailto:mitch.peters@gmail.com" TargetMode="External"/><Relationship Id="rId4" Type="http://schemas.openxmlformats.org/officeDocument/2006/relationships/hyperlink" Target="mailto:info@idcheck.tech" TargetMode="External"/><Relationship Id="rId9" Type="http://schemas.openxmlformats.org/officeDocument/2006/relationships/hyperlink" Target="mailto:susan.markam@gmail.com" TargetMode="External"/><Relationship Id="rId14" Type="http://schemas.openxmlformats.org/officeDocument/2006/relationships/hyperlink" Target="mailto:maintenance@idcheck.tech" TargetMode="External"/><Relationship Id="rId22" Type="http://schemas.openxmlformats.org/officeDocument/2006/relationships/hyperlink" Target="mailto:greg.pearson@gmail.com" TargetMode="External"/><Relationship Id="rId27" Type="http://schemas.openxmlformats.org/officeDocument/2006/relationships/hyperlink" Target="mailto:daniel.drike@prop.idcheck.tech"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hotexamples.com/examples/dompdf/Dompdf/-/php-dompdf-class-examples.html" TargetMode="External"/><Relationship Id="rId2" Type="http://schemas.openxmlformats.org/officeDocument/2006/relationships/hyperlink" Target="https://github.com/dompdf/dompdf" TargetMode="External"/><Relationship Id="rId1" Type="http://schemas.openxmlformats.org/officeDocument/2006/relationships/hyperlink" Target="https://dompdf.github.io/" TargetMode="External"/><Relationship Id="rId6" Type="http://schemas.openxmlformats.org/officeDocument/2006/relationships/printerSettings" Target="../printerSettings/printerSettings3.bin"/><Relationship Id="rId5" Type="http://schemas.openxmlformats.org/officeDocument/2006/relationships/hyperlink" Target="https://support.clickmeter.com/hc/en-us/articles/211032666-URL-parameters-How-to-pass-it-to-the-destination-URL" TargetMode="External"/><Relationship Id="rId4" Type="http://schemas.openxmlformats.org/officeDocument/2006/relationships/hyperlink" Target="https://stackoverflow.com/questions/27343034/where-to-add-the-id-in-a-url"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first.last@gmail.com" TargetMode="External"/><Relationship Id="rId2" Type="http://schemas.openxmlformats.org/officeDocument/2006/relationships/hyperlink" Target="mailto:first.last@gmail.com" TargetMode="External"/><Relationship Id="rId1" Type="http://schemas.openxmlformats.org/officeDocument/2006/relationships/hyperlink" Target="mailto:allan.atkin@gmail.com" TargetMode="External"/><Relationship Id="rId6" Type="http://schemas.openxmlformats.org/officeDocument/2006/relationships/printerSettings" Target="../printerSettings/printerSettings4.bin"/><Relationship Id="rId5" Type="http://schemas.openxmlformats.org/officeDocument/2006/relationships/hyperlink" Target="mailto:test1Tenant@gmail.com" TargetMode="External"/><Relationship Id="rId4" Type="http://schemas.openxmlformats.org/officeDocument/2006/relationships/hyperlink" Target="mailto:first.last@gmail.com"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1"/>
  <sheetViews>
    <sheetView zoomScaleNormal="100" workbookViewId="0">
      <selection activeCell="B2" sqref="B2"/>
    </sheetView>
  </sheetViews>
  <sheetFormatPr defaultRowHeight="15" x14ac:dyDescent="0.25"/>
  <cols>
    <col min="1" max="1" width="36.42578125" customWidth="1"/>
    <col min="2" max="2" width="82" customWidth="1"/>
    <col min="3" max="3" width="20.7109375" customWidth="1"/>
    <col min="4" max="4" width="35.7109375" style="16" customWidth="1"/>
  </cols>
  <sheetData>
    <row r="1" spans="1:4" x14ac:dyDescent="0.25">
      <c r="A1" s="1" t="s">
        <v>0</v>
      </c>
      <c r="B1" s="1" t="s">
        <v>1</v>
      </c>
      <c r="C1" s="1" t="s">
        <v>1814</v>
      </c>
      <c r="D1" s="21" t="s">
        <v>2</v>
      </c>
    </row>
    <row r="2" spans="1:4" x14ac:dyDescent="0.25">
      <c r="A2" s="3" t="s">
        <v>1742</v>
      </c>
      <c r="B2" t="s">
        <v>1818</v>
      </c>
      <c r="C2" s="1"/>
      <c r="D2" s="21"/>
    </row>
    <row r="3" spans="1:4" x14ac:dyDescent="0.25">
      <c r="A3" s="1"/>
      <c r="B3" s="1"/>
      <c r="C3" s="1"/>
      <c r="D3" s="21"/>
    </row>
    <row r="4" spans="1:4" ht="30" x14ac:dyDescent="0.25">
      <c r="A4" s="3" t="s">
        <v>1742</v>
      </c>
      <c r="B4" s="2" t="s">
        <v>1743</v>
      </c>
      <c r="C4" s="10"/>
    </row>
    <row r="5" spans="1:4" ht="45" x14ac:dyDescent="0.25">
      <c r="A5" s="3"/>
      <c r="B5" s="2" t="s">
        <v>1816</v>
      </c>
      <c r="C5" s="10"/>
      <c r="D5" s="4" t="s">
        <v>1817</v>
      </c>
    </row>
    <row r="6" spans="1:4" ht="30" x14ac:dyDescent="0.25">
      <c r="A6" s="3" t="s">
        <v>1742</v>
      </c>
      <c r="B6" s="2" t="s">
        <v>1782</v>
      </c>
      <c r="C6" s="10"/>
    </row>
    <row r="7" spans="1:4" ht="60" x14ac:dyDescent="0.25">
      <c r="A7" s="3" t="s">
        <v>1597</v>
      </c>
      <c r="B7" s="2" t="s">
        <v>1744</v>
      </c>
      <c r="C7" s="10"/>
    </row>
    <row r="8" spans="1:4" ht="30" x14ac:dyDescent="0.25">
      <c r="A8" s="3" t="s">
        <v>1597</v>
      </c>
      <c r="B8" s="2" t="s">
        <v>1734</v>
      </c>
      <c r="C8" s="10"/>
    </row>
    <row r="9" spans="1:4" ht="30" x14ac:dyDescent="0.25">
      <c r="A9" s="3" t="s">
        <v>1597</v>
      </c>
      <c r="B9" s="2" t="s">
        <v>1738</v>
      </c>
      <c r="C9" s="10"/>
    </row>
    <row r="10" spans="1:4" ht="60" x14ac:dyDescent="0.25">
      <c r="A10" s="3" t="s">
        <v>1597</v>
      </c>
      <c r="B10" s="4" t="s">
        <v>1735</v>
      </c>
      <c r="C10" s="10"/>
    </row>
    <row r="11" spans="1:4" x14ac:dyDescent="0.25">
      <c r="A11" s="3"/>
      <c r="B11" s="4"/>
      <c r="C11" s="10"/>
    </row>
    <row r="12" spans="1:4" x14ac:dyDescent="0.25">
      <c r="A12" s="3"/>
      <c r="B12" s="4"/>
      <c r="C12" s="10"/>
    </row>
    <row r="13" spans="1:4" x14ac:dyDescent="0.25">
      <c r="A13" s="22"/>
      <c r="B13" s="23" t="s">
        <v>1736</v>
      </c>
      <c r="C13" s="10"/>
    </row>
    <row r="14" spans="1:4" x14ac:dyDescent="0.25">
      <c r="A14" s="3"/>
      <c r="B14" s="4"/>
      <c r="C14" s="10"/>
    </row>
    <row r="15" spans="1:4" ht="30" x14ac:dyDescent="0.25">
      <c r="A15" s="3" t="s">
        <v>1597</v>
      </c>
      <c r="B15" s="2" t="s">
        <v>1702</v>
      </c>
      <c r="C15" s="10"/>
      <c r="D15" s="3"/>
    </row>
    <row r="16" spans="1:4" x14ac:dyDescent="0.25">
      <c r="A16" s="3" t="s">
        <v>1597</v>
      </c>
      <c r="B16" s="20" t="s">
        <v>1727</v>
      </c>
      <c r="C16" s="10"/>
      <c r="D16" s="3" t="s">
        <v>19</v>
      </c>
    </row>
    <row r="17" spans="1:4" ht="54" customHeight="1" x14ac:dyDescent="0.25">
      <c r="A17" s="3" t="s">
        <v>1728</v>
      </c>
      <c r="B17" s="4" t="s">
        <v>1730</v>
      </c>
      <c r="C17" s="10"/>
      <c r="D17" s="3" t="s">
        <v>1737</v>
      </c>
    </row>
    <row r="18" spans="1:4" ht="45" x14ac:dyDescent="0.25">
      <c r="A18" s="3" t="s">
        <v>1597</v>
      </c>
      <c r="B18" s="2" t="s">
        <v>1729</v>
      </c>
      <c r="C18" s="10"/>
      <c r="D18" s="3" t="s">
        <v>558</v>
      </c>
    </row>
    <row r="19" spans="1:4" ht="30" x14ac:dyDescent="0.25">
      <c r="A19" s="3" t="s">
        <v>1597</v>
      </c>
      <c r="B19" s="2" t="s">
        <v>1703</v>
      </c>
      <c r="C19" s="10"/>
      <c r="D19" s="3" t="s">
        <v>19</v>
      </c>
    </row>
    <row r="20" spans="1:4" ht="34.5" customHeight="1" x14ac:dyDescent="0.25">
      <c r="A20" s="3" t="s">
        <v>1726</v>
      </c>
      <c r="B20" s="2" t="s">
        <v>1701</v>
      </c>
      <c r="C20" s="10"/>
      <c r="D20" s="3" t="s">
        <v>19</v>
      </c>
    </row>
    <row r="21" spans="1:4" ht="55.5" customHeight="1" x14ac:dyDescent="0.25">
      <c r="A21" s="3" t="s">
        <v>1726</v>
      </c>
      <c r="B21" s="4" t="s">
        <v>1731</v>
      </c>
      <c r="C21" s="10"/>
      <c r="D21" s="4" t="s">
        <v>1739</v>
      </c>
    </row>
    <row r="22" spans="1:4" ht="39" customHeight="1" x14ac:dyDescent="0.25">
      <c r="A22" s="3" t="s">
        <v>1597</v>
      </c>
      <c r="B22" s="4" t="s">
        <v>1732</v>
      </c>
      <c r="C22" s="10"/>
      <c r="D22" s="3" t="s">
        <v>558</v>
      </c>
    </row>
    <row r="23" spans="1:4" ht="118.5" customHeight="1" x14ac:dyDescent="0.25">
      <c r="A23" s="3" t="s">
        <v>1692</v>
      </c>
      <c r="B23" s="4" t="s">
        <v>1691</v>
      </c>
      <c r="C23" s="10"/>
      <c r="D23" s="3"/>
    </row>
    <row r="24" spans="1:4" ht="26.25" customHeight="1" x14ac:dyDescent="0.25">
      <c r="A24" s="3" t="s">
        <v>1688</v>
      </c>
      <c r="B24" s="4" t="s">
        <v>1687</v>
      </c>
      <c r="C24" s="10"/>
      <c r="D24" s="3"/>
    </row>
    <row r="25" spans="1:4" ht="86.25" customHeight="1" x14ac:dyDescent="0.25">
      <c r="A25" s="3" t="s">
        <v>1663</v>
      </c>
      <c r="B25" s="4" t="s">
        <v>1664</v>
      </c>
      <c r="C25" s="10"/>
    </row>
    <row r="26" spans="1:4" ht="45" x14ac:dyDescent="0.25">
      <c r="A26" s="3" t="s">
        <v>1570</v>
      </c>
      <c r="B26" s="2" t="s">
        <v>1571</v>
      </c>
    </row>
    <row r="27" spans="1:4" ht="30" x14ac:dyDescent="0.25">
      <c r="A27" s="3" t="s">
        <v>1536</v>
      </c>
      <c r="B27" s="40" t="s">
        <v>1538</v>
      </c>
      <c r="C27" s="1"/>
      <c r="D27" s="3" t="s">
        <v>1537</v>
      </c>
    </row>
    <row r="28" spans="1:4" ht="40.5" customHeight="1" x14ac:dyDescent="0.25">
      <c r="A28" s="3" t="s">
        <v>528</v>
      </c>
      <c r="B28" s="4" t="s">
        <v>1528</v>
      </c>
      <c r="C28" s="1"/>
      <c r="D28" s="3" t="s">
        <v>1558</v>
      </c>
    </row>
    <row r="29" spans="1:4" ht="26.25" customHeight="1" x14ac:dyDescent="0.25">
      <c r="A29" s="3" t="s">
        <v>1565</v>
      </c>
      <c r="B29" s="4" t="s">
        <v>1557</v>
      </c>
    </row>
    <row r="30" spans="1:4" ht="21.75" customHeight="1" x14ac:dyDescent="0.25">
      <c r="A30" s="5"/>
      <c r="B30" s="55" t="s">
        <v>1569</v>
      </c>
      <c r="C30" s="5"/>
      <c r="D30" s="26"/>
    </row>
    <row r="31" spans="1:4" ht="75.75" customHeight="1" x14ac:dyDescent="0.25">
      <c r="A31" s="3" t="s">
        <v>1576</v>
      </c>
      <c r="B31" s="4" t="s">
        <v>1514</v>
      </c>
      <c r="C31" t="s">
        <v>19</v>
      </c>
      <c r="D31" s="3"/>
    </row>
    <row r="32" spans="1:4" ht="50.25" customHeight="1" x14ac:dyDescent="0.25">
      <c r="A32" s="3" t="s">
        <v>1577</v>
      </c>
      <c r="B32" s="4" t="s">
        <v>1578</v>
      </c>
      <c r="C32" t="s">
        <v>1599</v>
      </c>
      <c r="D32" s="3"/>
    </row>
    <row r="33" spans="1:4" x14ac:dyDescent="0.25">
      <c r="A33" s="3" t="s">
        <v>857</v>
      </c>
      <c r="B33" s="2" t="s">
        <v>1454</v>
      </c>
      <c r="C33" t="s">
        <v>19</v>
      </c>
      <c r="D33" s="3"/>
    </row>
    <row r="34" spans="1:4" ht="45" x14ac:dyDescent="0.25">
      <c r="A34" s="3" t="s">
        <v>1452</v>
      </c>
      <c r="B34" s="2" t="s">
        <v>1453</v>
      </c>
      <c r="C34" s="2" t="s">
        <v>19</v>
      </c>
      <c r="D34" s="3"/>
    </row>
    <row r="35" spans="1:4" ht="68.25" customHeight="1" x14ac:dyDescent="0.25">
      <c r="A35" s="3" t="s">
        <v>852</v>
      </c>
      <c r="B35" s="4" t="s">
        <v>1405</v>
      </c>
      <c r="C35" s="10" t="s">
        <v>19</v>
      </c>
    </row>
    <row r="36" spans="1:4" ht="165" x14ac:dyDescent="0.25">
      <c r="A36" s="16" t="s">
        <v>568</v>
      </c>
      <c r="B36" s="4" t="s">
        <v>718</v>
      </c>
      <c r="C36" s="1"/>
      <c r="D36" s="35" t="s">
        <v>1285</v>
      </c>
    </row>
    <row r="37" spans="1:4" x14ac:dyDescent="0.25">
      <c r="A37" s="22"/>
      <c r="B37" s="36" t="s">
        <v>1602</v>
      </c>
      <c r="C37" s="15"/>
      <c r="D37" s="22"/>
    </row>
    <row r="38" spans="1:4" ht="20.25" customHeight="1" x14ac:dyDescent="0.25">
      <c r="A38" s="3" t="s">
        <v>887</v>
      </c>
      <c r="B38" t="s">
        <v>1483</v>
      </c>
      <c r="C38" s="1"/>
      <c r="D38" s="3"/>
    </row>
    <row r="39" spans="1:4" ht="48.75" customHeight="1" x14ac:dyDescent="0.25">
      <c r="A39" s="3" t="s">
        <v>1601</v>
      </c>
      <c r="B39" s="2" t="s">
        <v>1600</v>
      </c>
      <c r="C39" s="1"/>
      <c r="D39" s="3"/>
    </row>
    <row r="40" spans="1:4" ht="20.25" customHeight="1" x14ac:dyDescent="0.25">
      <c r="A40" s="3" t="s">
        <v>887</v>
      </c>
      <c r="B40" s="4" t="s">
        <v>1579</v>
      </c>
      <c r="C40" s="1"/>
      <c r="D40" s="3"/>
    </row>
    <row r="41" spans="1:4" ht="45.75" customHeight="1" x14ac:dyDescent="0.25">
      <c r="A41" s="3" t="s">
        <v>873</v>
      </c>
      <c r="B41" s="4" t="s">
        <v>890</v>
      </c>
      <c r="C41" s="1"/>
      <c r="D41" s="3"/>
    </row>
    <row r="42" spans="1:4" ht="14.25" customHeight="1" x14ac:dyDescent="0.25">
      <c r="A42" s="22"/>
      <c r="B42" s="36" t="s">
        <v>879</v>
      </c>
      <c r="C42" s="1"/>
      <c r="D42" s="3"/>
    </row>
    <row r="43" spans="1:4" ht="33.75" customHeight="1" x14ac:dyDescent="0.25">
      <c r="A43" s="3" t="s">
        <v>857</v>
      </c>
      <c r="B43" s="4" t="s">
        <v>1450</v>
      </c>
      <c r="C43" s="1"/>
      <c r="D43" s="3"/>
    </row>
    <row r="44" spans="1:4" ht="24.75" customHeight="1" x14ac:dyDescent="0.25">
      <c r="A44" s="3" t="s">
        <v>1237</v>
      </c>
      <c r="B44" s="4" t="s">
        <v>1238</v>
      </c>
      <c r="C44" s="1"/>
      <c r="D44" s="3"/>
    </row>
    <row r="45" spans="1:4" ht="32.25" customHeight="1" x14ac:dyDescent="0.25">
      <c r="A45" s="3" t="s">
        <v>887</v>
      </c>
      <c r="B45" s="2" t="s">
        <v>892</v>
      </c>
      <c r="C45" s="1"/>
      <c r="D45" s="3"/>
    </row>
    <row r="46" spans="1:4" ht="22.5" customHeight="1" x14ac:dyDescent="0.25">
      <c r="A46" s="3" t="s">
        <v>887</v>
      </c>
      <c r="B46" t="s">
        <v>889</v>
      </c>
      <c r="C46" s="1"/>
      <c r="D46" s="3"/>
    </row>
    <row r="47" spans="1:4" ht="28.5" customHeight="1" x14ac:dyDescent="0.25">
      <c r="A47" s="3" t="s">
        <v>887</v>
      </c>
      <c r="B47" s="2" t="s">
        <v>1113</v>
      </c>
      <c r="C47" s="1"/>
      <c r="D47" s="3"/>
    </row>
    <row r="48" spans="1:4" ht="20.25" customHeight="1" x14ac:dyDescent="0.25">
      <c r="A48" s="3" t="s">
        <v>887</v>
      </c>
      <c r="B48" s="4" t="s">
        <v>1432</v>
      </c>
      <c r="C48" s="1"/>
      <c r="D48" s="3"/>
    </row>
    <row r="49" spans="1:4" ht="20.25" customHeight="1" x14ac:dyDescent="0.25">
      <c r="A49" s="3" t="s">
        <v>887</v>
      </c>
      <c r="B49" s="4" t="s">
        <v>1133</v>
      </c>
      <c r="C49" s="1"/>
      <c r="D49" s="3"/>
    </row>
    <row r="50" spans="1:4" ht="36" customHeight="1" x14ac:dyDescent="0.25">
      <c r="A50" s="3" t="s">
        <v>528</v>
      </c>
      <c r="B50" s="40" t="s">
        <v>1598</v>
      </c>
      <c r="C50" s="1"/>
      <c r="D50" s="3"/>
    </row>
    <row r="51" spans="1:4" x14ac:dyDescent="0.25">
      <c r="A51" s="22"/>
      <c r="B51" s="37" t="s">
        <v>878</v>
      </c>
      <c r="C51" s="15"/>
      <c r="D51" s="22"/>
    </row>
    <row r="52" spans="1:4" ht="45" x14ac:dyDescent="0.25">
      <c r="A52" s="3" t="s">
        <v>721</v>
      </c>
      <c r="B52" s="4" t="s">
        <v>877</v>
      </c>
      <c r="C52" s="1"/>
      <c r="D52" s="3" t="s">
        <v>19</v>
      </c>
    </row>
    <row r="53" spans="1:4" ht="45" x14ac:dyDescent="0.25">
      <c r="A53" s="3" t="s">
        <v>528</v>
      </c>
      <c r="B53" s="2" t="s">
        <v>1574</v>
      </c>
      <c r="C53" s="1"/>
      <c r="D53" s="3" t="s">
        <v>19</v>
      </c>
    </row>
    <row r="54" spans="1:4" ht="60" x14ac:dyDescent="0.25">
      <c r="A54" s="3" t="s">
        <v>1590</v>
      </c>
      <c r="B54" s="2" t="s">
        <v>1594</v>
      </c>
      <c r="D54" s="3" t="s">
        <v>19</v>
      </c>
    </row>
    <row r="55" spans="1:4" ht="45" x14ac:dyDescent="0.25">
      <c r="A55" s="3" t="s">
        <v>1590</v>
      </c>
      <c r="B55" s="2" t="s">
        <v>1595</v>
      </c>
      <c r="D55" s="3" t="s">
        <v>19</v>
      </c>
    </row>
    <row r="56" spans="1:4" ht="45" x14ac:dyDescent="0.25">
      <c r="A56" s="3" t="s">
        <v>1590</v>
      </c>
      <c r="B56" s="4" t="s">
        <v>1596</v>
      </c>
      <c r="D56" s="3" t="s">
        <v>19</v>
      </c>
    </row>
    <row r="57" spans="1:4" ht="75" x14ac:dyDescent="0.25">
      <c r="A57" s="3" t="s">
        <v>1590</v>
      </c>
      <c r="B57" s="2" t="s">
        <v>1591</v>
      </c>
      <c r="D57" s="3" t="s">
        <v>19</v>
      </c>
    </row>
    <row r="58" spans="1:4" ht="45" x14ac:dyDescent="0.25">
      <c r="A58" s="3" t="s">
        <v>1592</v>
      </c>
      <c r="B58" s="2" t="s">
        <v>1593</v>
      </c>
      <c r="D58" s="3" t="s">
        <v>19</v>
      </c>
    </row>
    <row r="59" spans="1:4" ht="30" x14ac:dyDescent="0.25">
      <c r="A59" s="3" t="s">
        <v>1343</v>
      </c>
      <c r="B59" s="2" t="s">
        <v>1344</v>
      </c>
      <c r="D59" s="3" t="s">
        <v>19</v>
      </c>
    </row>
    <row r="60" spans="1:4" x14ac:dyDescent="0.25">
      <c r="A60" t="s">
        <v>1653</v>
      </c>
      <c r="B60" s="4" t="s">
        <v>1654</v>
      </c>
      <c r="D60" s="3" t="s">
        <v>19</v>
      </c>
    </row>
    <row r="61" spans="1:4" ht="60" x14ac:dyDescent="0.25">
      <c r="A61" s="3" t="s">
        <v>1653</v>
      </c>
      <c r="B61" s="4" t="s">
        <v>1662</v>
      </c>
      <c r="D61" s="3" t="s">
        <v>19</v>
      </c>
    </row>
    <row r="62" spans="1:4" ht="30" x14ac:dyDescent="0.25">
      <c r="A62" s="3" t="s">
        <v>694</v>
      </c>
      <c r="B62" s="4" t="s">
        <v>1655</v>
      </c>
      <c r="C62" s="1"/>
      <c r="D62" s="3" t="s">
        <v>19</v>
      </c>
    </row>
    <row r="63" spans="1:4" ht="90" x14ac:dyDescent="0.25">
      <c r="A63" t="s">
        <v>1653</v>
      </c>
      <c r="B63" s="4" t="s">
        <v>1686</v>
      </c>
      <c r="C63" s="1"/>
      <c r="D63" s="3" t="s">
        <v>19</v>
      </c>
    </row>
    <row r="64" spans="1:4" ht="30" x14ac:dyDescent="0.25">
      <c r="A64" s="3" t="s">
        <v>21</v>
      </c>
      <c r="B64" s="4" t="s">
        <v>1455</v>
      </c>
      <c r="C64" s="1"/>
      <c r="D64" s="3" t="s">
        <v>19</v>
      </c>
    </row>
    <row r="65" spans="1:4" ht="75" x14ac:dyDescent="0.25">
      <c r="A65" s="4" t="s">
        <v>1541</v>
      </c>
      <c r="B65" s="2" t="s">
        <v>1542</v>
      </c>
      <c r="C65" s="1"/>
      <c r="D65" s="3" t="s">
        <v>19</v>
      </c>
    </row>
    <row r="66" spans="1:4" ht="30" x14ac:dyDescent="0.25">
      <c r="A66" s="4" t="s">
        <v>1539</v>
      </c>
      <c r="B66" s="4" t="s">
        <v>1540</v>
      </c>
      <c r="C66" s="1"/>
      <c r="D66" s="3" t="s">
        <v>19</v>
      </c>
    </row>
    <row r="67" spans="1:4" ht="30" x14ac:dyDescent="0.25">
      <c r="A67" s="4" t="s">
        <v>1544</v>
      </c>
      <c r="B67" s="4" t="s">
        <v>1543</v>
      </c>
      <c r="C67" s="1"/>
      <c r="D67" s="3" t="s">
        <v>19</v>
      </c>
    </row>
    <row r="68" spans="1:4" ht="60" x14ac:dyDescent="0.25">
      <c r="A68" s="3" t="s">
        <v>528</v>
      </c>
      <c r="B68" s="2" t="s">
        <v>1529</v>
      </c>
      <c r="C68" s="1"/>
      <c r="D68" s="21" t="s">
        <v>19</v>
      </c>
    </row>
    <row r="69" spans="1:4" ht="60" x14ac:dyDescent="0.25">
      <c r="A69" s="3" t="s">
        <v>528</v>
      </c>
      <c r="B69" s="2" t="s">
        <v>1532</v>
      </c>
      <c r="C69" s="1"/>
      <c r="D69" s="3" t="s">
        <v>19</v>
      </c>
    </row>
    <row r="70" spans="1:4" ht="45" x14ac:dyDescent="0.25">
      <c r="A70" s="3" t="s">
        <v>1533</v>
      </c>
      <c r="B70" s="2" t="s">
        <v>1534</v>
      </c>
      <c r="C70" s="1"/>
      <c r="D70" s="3" t="s">
        <v>19</v>
      </c>
    </row>
    <row r="71" spans="1:4" ht="45" x14ac:dyDescent="0.25">
      <c r="A71" s="3" t="s">
        <v>528</v>
      </c>
      <c r="B71" s="4" t="s">
        <v>1535</v>
      </c>
      <c r="C71" s="1"/>
      <c r="D71" s="3" t="s">
        <v>19</v>
      </c>
    </row>
    <row r="72" spans="1:4" ht="45" x14ac:dyDescent="0.25">
      <c r="A72" s="3" t="s">
        <v>528</v>
      </c>
      <c r="B72" s="4" t="s">
        <v>1530</v>
      </c>
      <c r="D72" s="3" t="s">
        <v>19</v>
      </c>
    </row>
    <row r="73" spans="1:4" ht="105" x14ac:dyDescent="0.25">
      <c r="A73" s="3" t="s">
        <v>528</v>
      </c>
      <c r="B73" s="4" t="s">
        <v>1531</v>
      </c>
      <c r="D73" s="3" t="s">
        <v>19</v>
      </c>
    </row>
    <row r="74" spans="1:4" ht="30" x14ac:dyDescent="0.25">
      <c r="A74" s="3" t="s">
        <v>528</v>
      </c>
      <c r="B74" s="2" t="s">
        <v>1407</v>
      </c>
      <c r="D74" s="3" t="s">
        <v>19</v>
      </c>
    </row>
    <row r="75" spans="1:4" x14ac:dyDescent="0.25">
      <c r="A75" s="3" t="s">
        <v>1478</v>
      </c>
      <c r="B75" s="4" t="s">
        <v>1479</v>
      </c>
      <c r="D75" s="3" t="s">
        <v>19</v>
      </c>
    </row>
    <row r="76" spans="1:4" ht="30" x14ac:dyDescent="0.25">
      <c r="A76" s="3" t="s">
        <v>1526</v>
      </c>
      <c r="B76" s="2" t="s">
        <v>1527</v>
      </c>
      <c r="D76" s="3" t="s">
        <v>19</v>
      </c>
    </row>
    <row r="77" spans="1:4" x14ac:dyDescent="0.25">
      <c r="A77" s="3"/>
      <c r="B77" s="4"/>
      <c r="D77" s="3"/>
    </row>
    <row r="78" spans="1:4" x14ac:dyDescent="0.25">
      <c r="A78" s="3"/>
      <c r="B78" s="4"/>
      <c r="D78" s="3"/>
    </row>
    <row r="79" spans="1:4" x14ac:dyDescent="0.25">
      <c r="A79" s="3"/>
      <c r="B79" s="4"/>
      <c r="C79" s="1"/>
      <c r="D79" s="3"/>
    </row>
    <row r="80" spans="1:4" ht="90" x14ac:dyDescent="0.25">
      <c r="A80" s="3" t="s">
        <v>528</v>
      </c>
      <c r="B80" s="2" t="s">
        <v>1402</v>
      </c>
      <c r="C80" s="1"/>
      <c r="D80" s="3" t="s">
        <v>19</v>
      </c>
    </row>
    <row r="81" spans="1:4" ht="45" x14ac:dyDescent="0.25">
      <c r="A81" s="3" t="s">
        <v>528</v>
      </c>
      <c r="B81" s="2" t="s">
        <v>1400</v>
      </c>
      <c r="C81" s="1"/>
      <c r="D81" s="3" t="s">
        <v>19</v>
      </c>
    </row>
    <row r="82" spans="1:4" ht="90" x14ac:dyDescent="0.25">
      <c r="A82" s="3" t="s">
        <v>528</v>
      </c>
      <c r="B82" s="2" t="s">
        <v>1399</v>
      </c>
      <c r="C82" s="1"/>
      <c r="D82" s="3" t="s">
        <v>19</v>
      </c>
    </row>
    <row r="83" spans="1:4" ht="75" x14ac:dyDescent="0.25">
      <c r="A83" s="3" t="s">
        <v>528</v>
      </c>
      <c r="B83" s="40" t="s">
        <v>1477</v>
      </c>
      <c r="C83" s="1"/>
      <c r="D83" s="3" t="s">
        <v>19</v>
      </c>
    </row>
    <row r="84" spans="1:4" x14ac:dyDescent="0.25">
      <c r="A84" s="3" t="s">
        <v>528</v>
      </c>
      <c r="B84" t="s">
        <v>1410</v>
      </c>
      <c r="C84" s="1"/>
      <c r="D84" s="3" t="s">
        <v>19</v>
      </c>
    </row>
    <row r="85" spans="1:4" x14ac:dyDescent="0.25">
      <c r="A85" s="3" t="s">
        <v>528</v>
      </c>
      <c r="B85" s="2" t="s">
        <v>1408</v>
      </c>
      <c r="C85" s="1"/>
      <c r="D85" s="3" t="s">
        <v>19</v>
      </c>
    </row>
    <row r="86" spans="1:4" x14ac:dyDescent="0.25">
      <c r="A86" s="3" t="s">
        <v>528</v>
      </c>
      <c r="B86" s="2" t="s">
        <v>1406</v>
      </c>
      <c r="C86" s="1"/>
      <c r="D86" s="3" t="s">
        <v>19</v>
      </c>
    </row>
    <row r="87" spans="1:4" ht="30" x14ac:dyDescent="0.25">
      <c r="A87" s="3" t="s">
        <v>528</v>
      </c>
      <c r="B87" s="2" t="s">
        <v>1409</v>
      </c>
      <c r="C87" s="1"/>
      <c r="D87" s="3" t="s">
        <v>19</v>
      </c>
    </row>
    <row r="88" spans="1:4" ht="30" x14ac:dyDescent="0.25">
      <c r="A88" s="3" t="s">
        <v>528</v>
      </c>
      <c r="B88" s="2" t="s">
        <v>1404</v>
      </c>
      <c r="C88" s="1"/>
      <c r="D88" s="21" t="s">
        <v>19</v>
      </c>
    </row>
    <row r="89" spans="1:4" ht="45" x14ac:dyDescent="0.25">
      <c r="A89" s="3" t="s">
        <v>528</v>
      </c>
      <c r="B89" s="2" t="s">
        <v>1401</v>
      </c>
      <c r="C89" s="1"/>
      <c r="D89" s="21" t="s">
        <v>19</v>
      </c>
    </row>
    <row r="90" spans="1:4" ht="30" x14ac:dyDescent="0.25">
      <c r="A90" s="3" t="s">
        <v>1236</v>
      </c>
      <c r="B90" s="2" t="s">
        <v>1403</v>
      </c>
      <c r="D90" s="3" t="s">
        <v>19</v>
      </c>
    </row>
    <row r="91" spans="1:4" ht="75" x14ac:dyDescent="0.25">
      <c r="A91" s="3" t="s">
        <v>1284</v>
      </c>
      <c r="B91" s="2" t="s">
        <v>1345</v>
      </c>
      <c r="C91" s="1"/>
      <c r="D91" s="3" t="s">
        <v>19</v>
      </c>
    </row>
    <row r="92" spans="1:4" x14ac:dyDescent="0.25">
      <c r="A92" s="16" t="s">
        <v>565</v>
      </c>
      <c r="B92" s="4" t="s">
        <v>1283</v>
      </c>
      <c r="C92" s="1"/>
      <c r="D92" s="21" t="s">
        <v>19</v>
      </c>
    </row>
    <row r="93" spans="1:4" ht="60" x14ac:dyDescent="0.25">
      <c r="A93" s="16" t="s">
        <v>565</v>
      </c>
      <c r="B93" s="4" t="s">
        <v>880</v>
      </c>
      <c r="D93" s="21" t="s">
        <v>19</v>
      </c>
    </row>
    <row r="94" spans="1:4" ht="45" x14ac:dyDescent="0.25">
      <c r="A94" s="3" t="s">
        <v>6</v>
      </c>
      <c r="B94" s="2" t="s">
        <v>1482</v>
      </c>
      <c r="C94" s="1"/>
      <c r="D94" s="3" t="s">
        <v>19</v>
      </c>
    </row>
    <row r="95" spans="1:4" ht="30" x14ac:dyDescent="0.25">
      <c r="A95" s="3" t="s">
        <v>865</v>
      </c>
      <c r="B95" s="4" t="s">
        <v>1199</v>
      </c>
      <c r="D95" s="3" t="s">
        <v>19</v>
      </c>
    </row>
    <row r="96" spans="1:4" ht="30" x14ac:dyDescent="0.25">
      <c r="A96" s="3" t="s">
        <v>825</v>
      </c>
      <c r="B96" s="2" t="s">
        <v>866</v>
      </c>
      <c r="C96" s="1"/>
      <c r="D96" s="4" t="s">
        <v>19</v>
      </c>
    </row>
    <row r="97" spans="1:5" x14ac:dyDescent="0.25">
      <c r="A97" s="3" t="s">
        <v>825</v>
      </c>
      <c r="B97" s="2" t="s">
        <v>1198</v>
      </c>
      <c r="C97" s="1"/>
      <c r="D97" s="4" t="s">
        <v>19</v>
      </c>
    </row>
    <row r="98" spans="1:5" ht="60" x14ac:dyDescent="0.25">
      <c r="A98" s="3" t="s">
        <v>1206</v>
      </c>
      <c r="B98" s="4" t="s">
        <v>1207</v>
      </c>
      <c r="C98" s="1"/>
      <c r="D98" s="21" t="s">
        <v>19</v>
      </c>
    </row>
    <row r="99" spans="1:5" x14ac:dyDescent="0.25">
      <c r="A99" t="s">
        <v>1208</v>
      </c>
      <c r="B99" t="s">
        <v>1209</v>
      </c>
      <c r="C99" s="1"/>
      <c r="D99" s="21" t="s">
        <v>19</v>
      </c>
    </row>
    <row r="100" spans="1:5" x14ac:dyDescent="0.25">
      <c r="A100" t="s">
        <v>1210</v>
      </c>
      <c r="B100" t="s">
        <v>1211</v>
      </c>
      <c r="C100" s="1"/>
      <c r="D100" s="21" t="s">
        <v>19</v>
      </c>
    </row>
    <row r="101" spans="1:5" ht="75" x14ac:dyDescent="0.25">
      <c r="A101" s="3" t="s">
        <v>318</v>
      </c>
      <c r="B101" s="4" t="s">
        <v>1204</v>
      </c>
      <c r="D101" s="3" t="s">
        <v>19</v>
      </c>
    </row>
    <row r="102" spans="1:5" ht="30" x14ac:dyDescent="0.25">
      <c r="A102" s="3" t="s">
        <v>318</v>
      </c>
      <c r="B102" s="4" t="s">
        <v>1173</v>
      </c>
      <c r="D102" s="3" t="s">
        <v>19</v>
      </c>
    </row>
    <row r="103" spans="1:5" ht="38.25" customHeight="1" x14ac:dyDescent="0.25">
      <c r="A103" s="3" t="s">
        <v>694</v>
      </c>
      <c r="B103" s="4" t="s">
        <v>1205</v>
      </c>
      <c r="C103" t="s">
        <v>19</v>
      </c>
      <c r="D103" s="3" t="s">
        <v>19</v>
      </c>
      <c r="E103" t="s">
        <v>1197</v>
      </c>
    </row>
    <row r="104" spans="1:5" ht="27.75" customHeight="1" x14ac:dyDescent="0.25">
      <c r="A104" s="3" t="s">
        <v>694</v>
      </c>
      <c r="B104" s="4" t="s">
        <v>1200</v>
      </c>
      <c r="C104" t="s">
        <v>19</v>
      </c>
      <c r="D104" s="3" t="s">
        <v>19</v>
      </c>
    </row>
    <row r="105" spans="1:5" ht="54" customHeight="1" x14ac:dyDescent="0.25">
      <c r="A105" s="3" t="s">
        <v>3</v>
      </c>
      <c r="B105" s="4" t="s">
        <v>1202</v>
      </c>
      <c r="C105" t="s">
        <v>19</v>
      </c>
      <c r="D105" s="3" t="s">
        <v>19</v>
      </c>
      <c r="E105" s="16"/>
    </row>
    <row r="106" spans="1:5" ht="34.5" customHeight="1" x14ac:dyDescent="0.25">
      <c r="A106" s="3" t="s">
        <v>3</v>
      </c>
      <c r="B106" s="4" t="s">
        <v>1203</v>
      </c>
      <c r="C106" t="s">
        <v>19</v>
      </c>
      <c r="D106" s="3" t="s">
        <v>19</v>
      </c>
      <c r="E106" s="16"/>
    </row>
    <row r="107" spans="1:5" x14ac:dyDescent="0.25">
      <c r="A107" s="3" t="s">
        <v>694</v>
      </c>
      <c r="B107" s="4" t="s">
        <v>1184</v>
      </c>
      <c r="D107" s="4" t="s">
        <v>19</v>
      </c>
    </row>
    <row r="108" spans="1:5" ht="30" x14ac:dyDescent="0.25">
      <c r="A108" s="3" t="s">
        <v>694</v>
      </c>
      <c r="B108" s="4" t="s">
        <v>1185</v>
      </c>
      <c r="D108" s="3" t="s">
        <v>19</v>
      </c>
    </row>
    <row r="109" spans="1:5" ht="45" x14ac:dyDescent="0.25">
      <c r="A109" s="3" t="s">
        <v>694</v>
      </c>
      <c r="B109" s="4" t="s">
        <v>1195</v>
      </c>
      <c r="D109" s="3" t="s">
        <v>19</v>
      </c>
    </row>
    <row r="110" spans="1:5" ht="30" x14ac:dyDescent="0.25">
      <c r="A110" s="3" t="s">
        <v>1129</v>
      </c>
      <c r="B110" s="4" t="s">
        <v>1180</v>
      </c>
      <c r="C110" s="1"/>
      <c r="D110" s="4" t="s">
        <v>19</v>
      </c>
    </row>
    <row r="111" spans="1:5" ht="60" x14ac:dyDescent="0.25">
      <c r="A111" s="3" t="s">
        <v>1129</v>
      </c>
      <c r="B111" s="4" t="s">
        <v>1175</v>
      </c>
      <c r="D111" s="4" t="s">
        <v>19</v>
      </c>
    </row>
    <row r="112" spans="1:5" ht="45" x14ac:dyDescent="0.25">
      <c r="A112" s="3" t="s">
        <v>694</v>
      </c>
      <c r="B112" s="4" t="s">
        <v>1179</v>
      </c>
      <c r="D112" s="3" t="s">
        <v>19</v>
      </c>
    </row>
    <row r="113" spans="1:4" x14ac:dyDescent="0.25">
      <c r="A113" s="3" t="s">
        <v>1129</v>
      </c>
      <c r="B113" s="4" t="s">
        <v>1181</v>
      </c>
      <c r="D113" s="3" t="s">
        <v>19</v>
      </c>
    </row>
    <row r="114" spans="1:4" x14ac:dyDescent="0.25">
      <c r="A114" s="3" t="s">
        <v>1182</v>
      </c>
      <c r="B114" s="4" t="s">
        <v>1183</v>
      </c>
      <c r="D114" s="4" t="s">
        <v>19</v>
      </c>
    </row>
    <row r="115" spans="1:4" ht="30" x14ac:dyDescent="0.25">
      <c r="A115" s="3" t="s">
        <v>606</v>
      </c>
      <c r="B115" s="40" t="s">
        <v>1138</v>
      </c>
      <c r="C115" s="1"/>
      <c r="D115" s="3" t="s">
        <v>19</v>
      </c>
    </row>
    <row r="116" spans="1:4" x14ac:dyDescent="0.25">
      <c r="A116" s="4" t="s">
        <v>1177</v>
      </c>
      <c r="B116" t="s">
        <v>1178</v>
      </c>
      <c r="D116" s="3" t="s">
        <v>19</v>
      </c>
    </row>
    <row r="117" spans="1:4" ht="30" x14ac:dyDescent="0.25">
      <c r="A117" s="3" t="s">
        <v>1129</v>
      </c>
      <c r="B117" s="4" t="s">
        <v>1174</v>
      </c>
      <c r="C117" s="1"/>
      <c r="D117" s="3" t="s">
        <v>19</v>
      </c>
    </row>
    <row r="118" spans="1:4" x14ac:dyDescent="0.25">
      <c r="A118" s="3" t="s">
        <v>1129</v>
      </c>
      <c r="B118" s="4" t="s">
        <v>1176</v>
      </c>
      <c r="C118" s="1"/>
      <c r="D118" s="3" t="s">
        <v>19</v>
      </c>
    </row>
    <row r="119" spans="1:4" ht="30" x14ac:dyDescent="0.25">
      <c r="A119" s="3" t="s">
        <v>1129</v>
      </c>
      <c r="B119" s="4" t="s">
        <v>1169</v>
      </c>
      <c r="D119" s="3" t="s">
        <v>19</v>
      </c>
    </row>
    <row r="120" spans="1:4" ht="30" x14ac:dyDescent="0.25">
      <c r="A120" s="3" t="s">
        <v>1129</v>
      </c>
      <c r="B120" s="4" t="s">
        <v>1170</v>
      </c>
      <c r="C120" s="1"/>
      <c r="D120" s="3" t="s">
        <v>19</v>
      </c>
    </row>
    <row r="121" spans="1:4" ht="45" x14ac:dyDescent="0.25">
      <c r="A121" s="3" t="s">
        <v>1129</v>
      </c>
      <c r="B121" s="2" t="s">
        <v>1172</v>
      </c>
      <c r="D121" s="3" t="s">
        <v>19</v>
      </c>
    </row>
    <row r="122" spans="1:4" ht="30" x14ac:dyDescent="0.25">
      <c r="A122" s="3" t="s">
        <v>1129</v>
      </c>
      <c r="B122" s="4" t="s">
        <v>1171</v>
      </c>
      <c r="C122" s="1"/>
      <c r="D122" s="4" t="s">
        <v>19</v>
      </c>
    </row>
    <row r="123" spans="1:4" x14ac:dyDescent="0.25">
      <c r="A123" s="3" t="s">
        <v>1129</v>
      </c>
      <c r="B123" t="s">
        <v>1167</v>
      </c>
      <c r="D123" s="3" t="s">
        <v>19</v>
      </c>
    </row>
    <row r="124" spans="1:4" ht="30" x14ac:dyDescent="0.25">
      <c r="A124" s="3" t="s">
        <v>1129</v>
      </c>
      <c r="B124" s="4" t="s">
        <v>1165</v>
      </c>
      <c r="C124" s="1"/>
      <c r="D124" s="3" t="s">
        <v>19</v>
      </c>
    </row>
    <row r="125" spans="1:4" x14ac:dyDescent="0.25">
      <c r="A125" s="3" t="s">
        <v>882</v>
      </c>
      <c r="B125" s="3" t="s">
        <v>883</v>
      </c>
      <c r="C125" s="1"/>
      <c r="D125" s="3" t="s">
        <v>19</v>
      </c>
    </row>
    <row r="126" spans="1:4" ht="30" x14ac:dyDescent="0.25">
      <c r="A126" s="16" t="s">
        <v>694</v>
      </c>
      <c r="B126" s="4" t="s">
        <v>1166</v>
      </c>
      <c r="C126" s="1"/>
      <c r="D126" s="3" t="s">
        <v>19</v>
      </c>
    </row>
    <row r="127" spans="1:4" x14ac:dyDescent="0.25">
      <c r="A127" s="3" t="s">
        <v>1129</v>
      </c>
      <c r="B127" s="4" t="s">
        <v>1164</v>
      </c>
      <c r="C127" s="1"/>
      <c r="D127" s="3" t="s">
        <v>19</v>
      </c>
    </row>
    <row r="128" spans="1:4" ht="30" x14ac:dyDescent="0.25">
      <c r="A128" s="3" t="s">
        <v>1129</v>
      </c>
      <c r="B128" s="4" t="s">
        <v>1130</v>
      </c>
      <c r="C128" s="1"/>
      <c r="D128" s="3" t="s">
        <v>19</v>
      </c>
    </row>
    <row r="129" spans="1:4" ht="45" x14ac:dyDescent="0.25">
      <c r="A129" s="3" t="s">
        <v>1129</v>
      </c>
      <c r="B129" s="4" t="s">
        <v>1131</v>
      </c>
      <c r="C129" s="1"/>
      <c r="D129" s="3" t="s">
        <v>19</v>
      </c>
    </row>
    <row r="130" spans="1:4" x14ac:dyDescent="0.25">
      <c r="A130" s="3" t="s">
        <v>1139</v>
      </c>
      <c r="B130" s="4" t="s">
        <v>1162</v>
      </c>
      <c r="C130" s="3"/>
      <c r="D130" s="35" t="s">
        <v>19</v>
      </c>
    </row>
    <row r="131" spans="1:4" ht="30" x14ac:dyDescent="0.25">
      <c r="A131" s="16" t="s">
        <v>399</v>
      </c>
      <c r="B131" s="4" t="s">
        <v>1134</v>
      </c>
      <c r="D131" s="35" t="s">
        <v>19</v>
      </c>
    </row>
    <row r="132" spans="1:4" ht="45" x14ac:dyDescent="0.25">
      <c r="A132" s="16" t="s">
        <v>399</v>
      </c>
      <c r="B132" s="4" t="s">
        <v>1140</v>
      </c>
      <c r="D132" s="35" t="s">
        <v>19</v>
      </c>
    </row>
    <row r="133" spans="1:4" ht="90" x14ac:dyDescent="0.25">
      <c r="A133" s="16" t="s">
        <v>399</v>
      </c>
      <c r="B133" s="4" t="s">
        <v>1136</v>
      </c>
      <c r="C133" s="1"/>
      <c r="D133" s="4" t="s">
        <v>19</v>
      </c>
    </row>
    <row r="134" spans="1:4" x14ac:dyDescent="0.25">
      <c r="A134" s="3" t="s">
        <v>566</v>
      </c>
      <c r="B134" s="4" t="s">
        <v>1163</v>
      </c>
      <c r="C134" s="1"/>
      <c r="D134" s="35" t="s">
        <v>19</v>
      </c>
    </row>
    <row r="135" spans="1:4" ht="30" x14ac:dyDescent="0.25">
      <c r="A135" s="16" t="s">
        <v>399</v>
      </c>
      <c r="B135" s="4" t="s">
        <v>1110</v>
      </c>
      <c r="C135" s="1"/>
      <c r="D135" s="35" t="s">
        <v>19</v>
      </c>
    </row>
    <row r="136" spans="1:4" x14ac:dyDescent="0.25">
      <c r="A136" s="16" t="s">
        <v>399</v>
      </c>
      <c r="B136" s="4" t="s">
        <v>1125</v>
      </c>
      <c r="D136" s="3" t="s">
        <v>19</v>
      </c>
    </row>
    <row r="137" spans="1:4" ht="30" x14ac:dyDescent="0.25">
      <c r="A137" s="16" t="s">
        <v>399</v>
      </c>
      <c r="B137" s="4" t="s">
        <v>1111</v>
      </c>
      <c r="D137" s="3" t="s">
        <v>19</v>
      </c>
    </row>
    <row r="138" spans="1:4" ht="30" x14ac:dyDescent="0.25">
      <c r="A138" s="16" t="s">
        <v>399</v>
      </c>
      <c r="B138" s="4" t="s">
        <v>1114</v>
      </c>
      <c r="C138" s="1"/>
      <c r="D138" s="3" t="s">
        <v>19</v>
      </c>
    </row>
    <row r="139" spans="1:4" ht="75" x14ac:dyDescent="0.25">
      <c r="A139" s="16" t="s">
        <v>399</v>
      </c>
      <c r="B139" s="4" t="s">
        <v>1127</v>
      </c>
      <c r="D139" s="3" t="s">
        <v>19</v>
      </c>
    </row>
    <row r="140" spans="1:4" ht="45" x14ac:dyDescent="0.25">
      <c r="A140" s="16" t="s">
        <v>399</v>
      </c>
      <c r="B140" s="4" t="s">
        <v>1126</v>
      </c>
      <c r="D140" s="3" t="s">
        <v>19</v>
      </c>
    </row>
    <row r="141" spans="1:4" x14ac:dyDescent="0.25">
      <c r="A141" s="16" t="s">
        <v>399</v>
      </c>
      <c r="B141" s="4" t="s">
        <v>1112</v>
      </c>
      <c r="C141" s="1"/>
      <c r="D141" s="35" t="s">
        <v>19</v>
      </c>
    </row>
    <row r="142" spans="1:4" x14ac:dyDescent="0.25">
      <c r="A142" s="16" t="s">
        <v>399</v>
      </c>
      <c r="B142" s="4" t="s">
        <v>888</v>
      </c>
      <c r="C142" s="1"/>
      <c r="D142" s="21" t="s">
        <v>19</v>
      </c>
    </row>
    <row r="143" spans="1:4" ht="70.5" customHeight="1" x14ac:dyDescent="0.25">
      <c r="A143" s="16" t="s">
        <v>399</v>
      </c>
      <c r="B143" s="4" t="s">
        <v>599</v>
      </c>
      <c r="C143" s="1"/>
      <c r="D143" s="35" t="s">
        <v>19</v>
      </c>
    </row>
    <row r="144" spans="1:4" ht="24.75" customHeight="1" x14ac:dyDescent="0.25">
      <c r="A144" s="16" t="s">
        <v>399</v>
      </c>
      <c r="B144" s="4" t="s">
        <v>881</v>
      </c>
      <c r="C144" s="1"/>
      <c r="D144" s="35" t="s">
        <v>19</v>
      </c>
    </row>
    <row r="145" spans="1:4" ht="115.5" customHeight="1" x14ac:dyDescent="0.25">
      <c r="A145" s="3" t="s">
        <v>1135</v>
      </c>
      <c r="B145" s="4" t="s">
        <v>1128</v>
      </c>
      <c r="C145" s="1"/>
      <c r="D145" s="3" t="s">
        <v>19</v>
      </c>
    </row>
    <row r="146" spans="1:4" ht="132.75" customHeight="1" x14ac:dyDescent="0.25">
      <c r="A146" s="3" t="s">
        <v>606</v>
      </c>
      <c r="B146" s="4" t="s">
        <v>1137</v>
      </c>
      <c r="C146" s="1"/>
      <c r="D146" s="35"/>
    </row>
    <row r="147" spans="1:4" x14ac:dyDescent="0.25">
      <c r="A147" s="3" t="s">
        <v>825</v>
      </c>
      <c r="B147" s="2" t="s">
        <v>893</v>
      </c>
      <c r="C147" s="1"/>
      <c r="D147" s="3" t="s">
        <v>19</v>
      </c>
    </row>
    <row r="148" spans="1:4" ht="30" x14ac:dyDescent="0.25">
      <c r="A148" s="3" t="s">
        <v>857</v>
      </c>
      <c r="B148" s="4" t="s">
        <v>876</v>
      </c>
      <c r="C148" s="1"/>
      <c r="D148" s="3" t="s">
        <v>19</v>
      </c>
    </row>
    <row r="149" spans="1:4" ht="30" x14ac:dyDescent="0.25">
      <c r="A149" s="3" t="s">
        <v>852</v>
      </c>
      <c r="B149" s="4" t="s">
        <v>875</v>
      </c>
      <c r="C149" s="1"/>
      <c r="D149" s="35" t="s">
        <v>19</v>
      </c>
    </row>
    <row r="150" spans="1:4" ht="60" x14ac:dyDescent="0.25">
      <c r="A150" s="3" t="s">
        <v>865</v>
      </c>
      <c r="B150" s="4" t="s">
        <v>884</v>
      </c>
      <c r="C150" s="1"/>
      <c r="D150" s="3"/>
    </row>
    <row r="151" spans="1:4" ht="60" x14ac:dyDescent="0.25">
      <c r="A151" s="3" t="s">
        <v>565</v>
      </c>
      <c r="B151" s="4" t="s">
        <v>600</v>
      </c>
      <c r="C151" s="1"/>
      <c r="D151" s="3" t="s">
        <v>19</v>
      </c>
    </row>
    <row r="152" spans="1:4" ht="30" x14ac:dyDescent="0.25">
      <c r="A152" s="3" t="s">
        <v>719</v>
      </c>
      <c r="B152" s="4" t="s">
        <v>720</v>
      </c>
      <c r="C152" s="1"/>
      <c r="D152" s="3"/>
    </row>
    <row r="153" spans="1:4" ht="75" x14ac:dyDescent="0.25">
      <c r="A153" s="3" t="s">
        <v>318</v>
      </c>
      <c r="B153" s="2" t="s">
        <v>1168</v>
      </c>
      <c r="C153" s="1"/>
      <c r="D153" s="3" t="s">
        <v>19</v>
      </c>
    </row>
    <row r="154" spans="1:4" ht="75" x14ac:dyDescent="0.25">
      <c r="A154" s="3" t="s">
        <v>318</v>
      </c>
      <c r="B154" s="2" t="s">
        <v>864</v>
      </c>
      <c r="C154" s="1"/>
      <c r="D154" s="21" t="s">
        <v>19</v>
      </c>
    </row>
    <row r="155" spans="1:4" x14ac:dyDescent="0.25">
      <c r="A155" s="3" t="s">
        <v>565</v>
      </c>
      <c r="B155" s="10" t="s">
        <v>597</v>
      </c>
      <c r="C155" s="1"/>
      <c r="D155" s="3" t="s">
        <v>19</v>
      </c>
    </row>
    <row r="156" spans="1:4" ht="45" x14ac:dyDescent="0.25">
      <c r="A156" s="16" t="s">
        <v>399</v>
      </c>
      <c r="B156" s="2" t="s">
        <v>553</v>
      </c>
      <c r="C156" s="1"/>
      <c r="D156" s="4" t="s">
        <v>19</v>
      </c>
    </row>
    <row r="157" spans="1:4" x14ac:dyDescent="0.25">
      <c r="A157" s="16" t="s">
        <v>399</v>
      </c>
      <c r="B157" s="2" t="s">
        <v>598</v>
      </c>
      <c r="D157" s="3" t="s">
        <v>19</v>
      </c>
    </row>
    <row r="158" spans="1:4" x14ac:dyDescent="0.25">
      <c r="A158" s="16" t="s">
        <v>399</v>
      </c>
      <c r="B158" s="2" t="s">
        <v>559</v>
      </c>
      <c r="C158" s="1"/>
      <c r="D158" s="3" t="s">
        <v>19</v>
      </c>
    </row>
    <row r="159" spans="1:4" ht="30" x14ac:dyDescent="0.25">
      <c r="A159" s="16" t="s">
        <v>399</v>
      </c>
      <c r="B159" s="20" t="s">
        <v>535</v>
      </c>
      <c r="C159" s="1"/>
      <c r="D159" s="16" t="s">
        <v>19</v>
      </c>
    </row>
    <row r="160" spans="1:4" ht="30" x14ac:dyDescent="0.25">
      <c r="A160" s="16" t="s">
        <v>399</v>
      </c>
      <c r="B160" s="4" t="s">
        <v>552</v>
      </c>
      <c r="C160" s="1"/>
      <c r="D160" s="3" t="s">
        <v>19</v>
      </c>
    </row>
    <row r="161" spans="1:4" ht="45" x14ac:dyDescent="0.25">
      <c r="A161" s="16" t="s">
        <v>399</v>
      </c>
      <c r="B161" s="2" t="s">
        <v>548</v>
      </c>
      <c r="C161" s="1"/>
      <c r="D161" s="16" t="s">
        <v>19</v>
      </c>
    </row>
    <row r="162" spans="1:4" ht="97.5" customHeight="1" x14ac:dyDescent="0.25">
      <c r="A162" s="3" t="s">
        <v>550</v>
      </c>
      <c r="B162" s="4" t="s">
        <v>551</v>
      </c>
      <c r="C162" s="1"/>
      <c r="D162" s="3" t="s">
        <v>19</v>
      </c>
    </row>
    <row r="163" spans="1:4" ht="60" x14ac:dyDescent="0.25">
      <c r="A163" s="16" t="s">
        <v>399</v>
      </c>
      <c r="B163" s="2" t="s">
        <v>402</v>
      </c>
      <c r="C163" s="1"/>
      <c r="D163" s="16" t="s">
        <v>19</v>
      </c>
    </row>
    <row r="164" spans="1:4" ht="66" customHeight="1" x14ac:dyDescent="0.25">
      <c r="A164" s="3" t="s">
        <v>399</v>
      </c>
      <c r="B164" s="4" t="s">
        <v>401</v>
      </c>
      <c r="C164" s="1"/>
      <c r="D164" s="16" t="s">
        <v>19</v>
      </c>
    </row>
    <row r="165" spans="1:4" ht="60" x14ac:dyDescent="0.25">
      <c r="A165" s="3" t="s">
        <v>399</v>
      </c>
      <c r="B165" s="2" t="s">
        <v>404</v>
      </c>
      <c r="C165" s="1"/>
      <c r="D165" s="16" t="s">
        <v>19</v>
      </c>
    </row>
    <row r="166" spans="1:4" ht="45" x14ac:dyDescent="0.25">
      <c r="A166" s="3" t="s">
        <v>399</v>
      </c>
      <c r="B166" s="4" t="s">
        <v>403</v>
      </c>
      <c r="C166" s="1"/>
      <c r="D166" s="16" t="s">
        <v>19</v>
      </c>
    </row>
    <row r="167" spans="1:4" ht="66.75" customHeight="1" x14ac:dyDescent="0.25">
      <c r="A167" s="16" t="s">
        <v>399</v>
      </c>
      <c r="B167" s="2" t="s">
        <v>400</v>
      </c>
      <c r="C167" s="1"/>
      <c r="D167" s="17" t="s">
        <v>549</v>
      </c>
    </row>
    <row r="168" spans="1:4" ht="21" customHeight="1" x14ac:dyDescent="0.25">
      <c r="A168" s="22"/>
      <c r="B168" s="23"/>
      <c r="C168" s="15"/>
      <c r="D168" s="26"/>
    </row>
    <row r="169" spans="1:4" ht="75" x14ac:dyDescent="0.25">
      <c r="A169" s="3" t="s">
        <v>318</v>
      </c>
      <c r="B169" s="4" t="s">
        <v>396</v>
      </c>
      <c r="C169" s="1"/>
      <c r="D169" s="16" t="s">
        <v>19</v>
      </c>
    </row>
    <row r="170" spans="1:4" ht="101.25" customHeight="1" x14ac:dyDescent="0.25">
      <c r="A170" s="16" t="s">
        <v>318</v>
      </c>
      <c r="B170" s="4" t="s">
        <v>397</v>
      </c>
      <c r="D170" s="16" t="s">
        <v>19</v>
      </c>
    </row>
    <row r="171" spans="1:4" ht="81" customHeight="1" x14ac:dyDescent="0.25">
      <c r="A171" s="3" t="s">
        <v>318</v>
      </c>
      <c r="B171" s="4" t="s">
        <v>379</v>
      </c>
      <c r="D171" s="16" t="s">
        <v>24</v>
      </c>
    </row>
    <row r="172" spans="1:4" ht="41.25" customHeight="1" x14ac:dyDescent="0.25">
      <c r="A172" s="16" t="s">
        <v>318</v>
      </c>
      <c r="B172" s="4" t="s">
        <v>346</v>
      </c>
      <c r="C172" s="1"/>
      <c r="D172" s="16" t="s">
        <v>19</v>
      </c>
    </row>
    <row r="173" spans="1:4" ht="101.25" customHeight="1" x14ac:dyDescent="0.25">
      <c r="A173" s="16" t="s">
        <v>318</v>
      </c>
      <c r="B173" s="4" t="s">
        <v>348</v>
      </c>
      <c r="C173" s="1"/>
      <c r="D173" s="16" t="s">
        <v>19</v>
      </c>
    </row>
    <row r="174" spans="1:4" ht="23.25" customHeight="1" x14ac:dyDescent="0.25">
      <c r="A174" s="16" t="s">
        <v>318</v>
      </c>
      <c r="B174" s="4" t="s">
        <v>356</v>
      </c>
      <c r="C174" s="1"/>
      <c r="D174" s="16" t="s">
        <v>19</v>
      </c>
    </row>
    <row r="175" spans="1:4" ht="60" x14ac:dyDescent="0.25">
      <c r="A175" s="16" t="s">
        <v>318</v>
      </c>
      <c r="B175" s="4" t="s">
        <v>347</v>
      </c>
      <c r="C175" s="1"/>
      <c r="D175" s="16" t="s">
        <v>19</v>
      </c>
    </row>
    <row r="176" spans="1:4" ht="30" x14ac:dyDescent="0.25">
      <c r="A176" s="3" t="s">
        <v>318</v>
      </c>
      <c r="B176" s="4" t="s">
        <v>349</v>
      </c>
      <c r="C176" s="1"/>
      <c r="D176" s="16" t="s">
        <v>19</v>
      </c>
    </row>
    <row r="177" spans="1:4" ht="54.75" customHeight="1" x14ac:dyDescent="0.25">
      <c r="A177" s="16" t="s">
        <v>318</v>
      </c>
      <c r="B177" s="17" t="s">
        <v>322</v>
      </c>
      <c r="C177" s="1"/>
      <c r="D177" s="16" t="s">
        <v>19</v>
      </c>
    </row>
    <row r="178" spans="1:4" ht="90" x14ac:dyDescent="0.25">
      <c r="A178" s="16" t="s">
        <v>318</v>
      </c>
      <c r="B178" s="2" t="s">
        <v>321</v>
      </c>
      <c r="C178" s="1"/>
      <c r="D178" s="16" t="s">
        <v>19</v>
      </c>
    </row>
    <row r="179" spans="1:4" ht="106.5" customHeight="1" x14ac:dyDescent="0.25">
      <c r="A179" s="16" t="s">
        <v>318</v>
      </c>
      <c r="B179" s="4" t="s">
        <v>329</v>
      </c>
      <c r="C179" s="4"/>
      <c r="D179" s="17" t="s">
        <v>19</v>
      </c>
    </row>
    <row r="180" spans="1:4" ht="45" customHeight="1" x14ac:dyDescent="0.25">
      <c r="A180" s="3" t="s">
        <v>331</v>
      </c>
      <c r="B180" s="4" t="s">
        <v>330</v>
      </c>
      <c r="C180" s="4"/>
      <c r="D180" s="17" t="s">
        <v>19</v>
      </c>
    </row>
    <row r="181" spans="1:4" ht="21" customHeight="1" x14ac:dyDescent="0.25">
      <c r="A181" s="5"/>
      <c r="B181" s="5"/>
      <c r="C181" s="5"/>
      <c r="D181" s="26"/>
    </row>
    <row r="182" spans="1:4" ht="45" x14ac:dyDescent="0.25">
      <c r="A182" s="3" t="s">
        <v>3</v>
      </c>
      <c r="B182" s="4" t="s">
        <v>378</v>
      </c>
      <c r="D182" s="16" t="s">
        <v>24</v>
      </c>
    </row>
    <row r="183" spans="1:4" x14ac:dyDescent="0.25">
      <c r="A183" s="3" t="s">
        <v>3</v>
      </c>
      <c r="B183" s="4" t="s">
        <v>377</v>
      </c>
      <c r="D183" s="16" t="s">
        <v>24</v>
      </c>
    </row>
    <row r="184" spans="1:4" ht="45" x14ac:dyDescent="0.25">
      <c r="A184" s="3" t="s">
        <v>3</v>
      </c>
      <c r="B184" s="2" t="s">
        <v>376</v>
      </c>
      <c r="D184" s="16" t="s">
        <v>24</v>
      </c>
    </row>
    <row r="185" spans="1:4" ht="30" x14ac:dyDescent="0.25">
      <c r="A185" s="3" t="s">
        <v>3</v>
      </c>
      <c r="B185" s="2" t="s">
        <v>4</v>
      </c>
      <c r="D185" s="16" t="s">
        <v>24</v>
      </c>
    </row>
    <row r="186" spans="1:4" ht="30" x14ac:dyDescent="0.25">
      <c r="A186" s="3" t="s">
        <v>3</v>
      </c>
      <c r="B186" s="2" t="s">
        <v>5</v>
      </c>
      <c r="D186" s="16" t="s">
        <v>24</v>
      </c>
    </row>
    <row r="187" spans="1:4" ht="30" x14ac:dyDescent="0.25">
      <c r="A187" s="3" t="s">
        <v>6</v>
      </c>
      <c r="B187" s="2" t="s">
        <v>9</v>
      </c>
      <c r="D187" s="16" t="s">
        <v>19</v>
      </c>
    </row>
    <row r="188" spans="1:4" x14ac:dyDescent="0.25">
      <c r="A188" t="s">
        <v>6</v>
      </c>
      <c r="B188" t="s">
        <v>7</v>
      </c>
      <c r="D188" s="16" t="s">
        <v>19</v>
      </c>
    </row>
    <row r="189" spans="1:4" ht="45" x14ac:dyDescent="0.25">
      <c r="A189" s="3" t="s">
        <v>6</v>
      </c>
      <c r="B189" s="2" t="s">
        <v>8</v>
      </c>
      <c r="D189" s="16" t="s">
        <v>19</v>
      </c>
    </row>
    <row r="190" spans="1:4" x14ac:dyDescent="0.25">
      <c r="A190" s="5"/>
      <c r="B190" s="5"/>
      <c r="C190" s="5"/>
      <c r="D190" s="26"/>
    </row>
    <row r="191" spans="1:4" x14ac:dyDescent="0.25">
      <c r="A191" s="3" t="s">
        <v>10</v>
      </c>
      <c r="B191" s="2" t="s">
        <v>11</v>
      </c>
      <c r="D191" s="16" t="s">
        <v>24</v>
      </c>
    </row>
    <row r="192" spans="1:4" ht="30" x14ac:dyDescent="0.25">
      <c r="A192" s="3" t="s">
        <v>12</v>
      </c>
      <c r="B192" s="2" t="s">
        <v>13</v>
      </c>
      <c r="D192" s="16" t="s">
        <v>24</v>
      </c>
    </row>
    <row r="193" spans="1:4" x14ac:dyDescent="0.25">
      <c r="A193" s="3" t="s">
        <v>12</v>
      </c>
      <c r="B193" s="2" t="s">
        <v>14</v>
      </c>
      <c r="D193" s="16" t="s">
        <v>24</v>
      </c>
    </row>
    <row r="195" spans="1:4" ht="30" x14ac:dyDescent="0.25">
      <c r="A195" s="3" t="s">
        <v>15</v>
      </c>
      <c r="B195" s="2" t="s">
        <v>16</v>
      </c>
      <c r="D195" s="16" t="s">
        <v>24</v>
      </c>
    </row>
    <row r="196" spans="1:4" x14ac:dyDescent="0.25">
      <c r="A196" s="3" t="s">
        <v>21</v>
      </c>
      <c r="B196" s="2" t="s">
        <v>22</v>
      </c>
      <c r="D196" s="16" t="s">
        <v>19</v>
      </c>
    </row>
    <row r="197" spans="1:4" x14ac:dyDescent="0.25">
      <c r="A197" s="3"/>
      <c r="B197" s="2"/>
    </row>
    <row r="198" spans="1:4" x14ac:dyDescent="0.25">
      <c r="A198" s="5" t="s">
        <v>20</v>
      </c>
      <c r="B198" s="5"/>
      <c r="C198" s="5"/>
      <c r="D198" s="26"/>
    </row>
    <row r="200" spans="1:4" x14ac:dyDescent="0.25">
      <c r="A200" s="3" t="s">
        <v>12</v>
      </c>
      <c r="B200" s="2" t="s">
        <v>17</v>
      </c>
    </row>
    <row r="201" spans="1:4" x14ac:dyDescent="0.25">
      <c r="A201" s="3" t="s">
        <v>15</v>
      </c>
      <c r="B201" s="4" t="s">
        <v>18</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3"/>
  <sheetViews>
    <sheetView workbookViewId="0">
      <selection activeCell="A14" sqref="A14"/>
    </sheetView>
  </sheetViews>
  <sheetFormatPr defaultRowHeight="15" x14ac:dyDescent="0.25"/>
  <cols>
    <col min="1" max="1" width="14.85546875" customWidth="1"/>
    <col min="2" max="2" width="17.85546875" customWidth="1"/>
    <col min="3" max="3" width="14" customWidth="1"/>
    <col min="4" max="5" width="13.28515625" customWidth="1"/>
    <col min="6" max="6" width="15.7109375" customWidth="1"/>
    <col min="7" max="7" width="13.28515625" customWidth="1"/>
    <col min="8" max="8" width="25.42578125" customWidth="1"/>
    <col min="9" max="9" width="20.42578125" customWidth="1"/>
    <col min="10" max="12" width="11.140625" customWidth="1"/>
    <col min="13" max="13" width="16" customWidth="1"/>
    <col min="14" max="15" width="11.140625" customWidth="1"/>
    <col min="16" max="16" width="17.5703125" customWidth="1"/>
    <col min="21" max="21" width="14" customWidth="1"/>
    <col min="22" max="22" width="25.140625" customWidth="1"/>
    <col min="29" max="29" width="22.5703125" customWidth="1"/>
    <col min="31" max="31" width="17.5703125" customWidth="1"/>
    <col min="33" max="33" width="20.7109375" customWidth="1"/>
    <col min="34" max="34" width="14.28515625" customWidth="1"/>
  </cols>
  <sheetData>
    <row r="1" spans="1:33" x14ac:dyDescent="0.25">
      <c r="A1" s="1" t="s">
        <v>25</v>
      </c>
      <c r="B1" s="1" t="s">
        <v>26</v>
      </c>
      <c r="C1" s="1" t="s">
        <v>106</v>
      </c>
      <c r="D1" s="1" t="s">
        <v>107</v>
      </c>
      <c r="E1" s="1" t="s">
        <v>25</v>
      </c>
      <c r="F1" s="1" t="s">
        <v>299</v>
      </c>
      <c r="G1" s="1" t="s">
        <v>352</v>
      </c>
      <c r="H1" s="1" t="s">
        <v>41</v>
      </c>
      <c r="I1" s="1" t="s">
        <v>62</v>
      </c>
      <c r="J1" s="1" t="s">
        <v>323</v>
      </c>
      <c r="K1" s="1" t="s">
        <v>324</v>
      </c>
      <c r="L1" s="1" t="s">
        <v>325</v>
      </c>
      <c r="M1" s="1" t="s">
        <v>326</v>
      </c>
      <c r="N1" s="1" t="s">
        <v>327</v>
      </c>
      <c r="O1" s="1" t="s">
        <v>62</v>
      </c>
      <c r="P1" s="1" t="s">
        <v>94</v>
      </c>
      <c r="Q1" s="1" t="s">
        <v>95</v>
      </c>
      <c r="R1" s="1" t="s">
        <v>98</v>
      </c>
      <c r="S1" s="1" t="s">
        <v>99</v>
      </c>
      <c r="T1" s="1" t="s">
        <v>100</v>
      </c>
      <c r="U1" s="1" t="s">
        <v>61</v>
      </c>
      <c r="V1" s="1" t="s">
        <v>62</v>
      </c>
      <c r="AG1" s="1"/>
    </row>
    <row r="2" spans="1:33" x14ac:dyDescent="0.25">
      <c r="A2">
        <v>1000001243</v>
      </c>
      <c r="B2">
        <v>300000000</v>
      </c>
      <c r="C2">
        <v>1000001277</v>
      </c>
      <c r="D2">
        <v>850000088</v>
      </c>
      <c r="E2">
        <v>1000001244</v>
      </c>
      <c r="F2">
        <v>320000000</v>
      </c>
      <c r="G2" t="s">
        <v>353</v>
      </c>
      <c r="H2" t="s">
        <v>27</v>
      </c>
      <c r="I2" t="s">
        <v>46</v>
      </c>
      <c r="J2">
        <v>50</v>
      </c>
      <c r="K2">
        <v>60</v>
      </c>
      <c r="L2">
        <v>25</v>
      </c>
      <c r="M2">
        <v>30</v>
      </c>
      <c r="N2">
        <v>85</v>
      </c>
      <c r="O2">
        <v>3</v>
      </c>
      <c r="P2">
        <v>7</v>
      </c>
      <c r="Q2" t="s">
        <v>96</v>
      </c>
      <c r="R2">
        <v>50</v>
      </c>
      <c r="S2">
        <v>200</v>
      </c>
      <c r="T2">
        <f>AVERAGE(R2,S2)</f>
        <v>125</v>
      </c>
      <c r="U2">
        <v>1</v>
      </c>
      <c r="V2" t="s">
        <v>44</v>
      </c>
      <c r="AG2" s="1"/>
    </row>
    <row r="3" spans="1:33" x14ac:dyDescent="0.25">
      <c r="A3">
        <v>1000001243</v>
      </c>
      <c r="B3">
        <v>300000000</v>
      </c>
      <c r="C3">
        <v>1000001277</v>
      </c>
      <c r="D3">
        <v>850000088</v>
      </c>
      <c r="E3">
        <v>1000001278</v>
      </c>
      <c r="F3">
        <v>320000001</v>
      </c>
      <c r="G3" t="s">
        <v>354</v>
      </c>
      <c r="H3" t="s">
        <v>27</v>
      </c>
      <c r="I3" t="s">
        <v>46</v>
      </c>
      <c r="O3">
        <v>3</v>
      </c>
      <c r="P3">
        <v>11</v>
      </c>
      <c r="Q3" t="s">
        <v>97</v>
      </c>
      <c r="R3">
        <v>50</v>
      </c>
      <c r="S3">
        <v>120</v>
      </c>
      <c r="T3">
        <f t="shared" ref="T3:T10" si="0">AVERAGE(R3,S3)</f>
        <v>85</v>
      </c>
      <c r="U3">
        <v>2</v>
      </c>
      <c r="V3" t="s">
        <v>45</v>
      </c>
      <c r="AG3" s="1"/>
    </row>
    <row r="4" spans="1:33" x14ac:dyDescent="0.25">
      <c r="A4">
        <v>1000001243</v>
      </c>
      <c r="B4">
        <v>300000000</v>
      </c>
      <c r="C4">
        <v>1000001277</v>
      </c>
      <c r="D4">
        <v>850000088</v>
      </c>
      <c r="E4">
        <v>1000001279</v>
      </c>
      <c r="F4">
        <v>320000002</v>
      </c>
      <c r="G4" t="s">
        <v>355</v>
      </c>
      <c r="H4" t="s">
        <v>27</v>
      </c>
      <c r="I4" t="s">
        <v>46</v>
      </c>
      <c r="U4">
        <v>3</v>
      </c>
      <c r="V4" t="s">
        <v>46</v>
      </c>
      <c r="AG4" s="1"/>
    </row>
    <row r="5" spans="1:33" x14ac:dyDescent="0.25">
      <c r="A5">
        <v>1000001245</v>
      </c>
      <c r="B5">
        <v>300000001</v>
      </c>
      <c r="H5" t="s">
        <v>28</v>
      </c>
      <c r="I5" t="s">
        <v>46</v>
      </c>
      <c r="J5">
        <v>25</v>
      </c>
      <c r="K5">
        <v>30</v>
      </c>
      <c r="L5">
        <v>25</v>
      </c>
      <c r="M5">
        <v>30</v>
      </c>
      <c r="N5">
        <v>45</v>
      </c>
      <c r="O5">
        <v>3</v>
      </c>
      <c r="P5">
        <v>8</v>
      </c>
      <c r="Q5" t="s">
        <v>96</v>
      </c>
      <c r="R5">
        <v>60</v>
      </c>
      <c r="S5">
        <v>160</v>
      </c>
      <c r="T5">
        <f t="shared" si="0"/>
        <v>110</v>
      </c>
      <c r="U5">
        <v>4</v>
      </c>
      <c r="V5" t="s">
        <v>47</v>
      </c>
      <c r="AG5" s="1"/>
    </row>
    <row r="6" spans="1:33" x14ac:dyDescent="0.25">
      <c r="A6">
        <v>1000001245</v>
      </c>
      <c r="B6">
        <v>300000001</v>
      </c>
      <c r="H6" t="s">
        <v>28</v>
      </c>
      <c r="I6" t="s">
        <v>46</v>
      </c>
      <c r="O6">
        <v>3</v>
      </c>
      <c r="P6">
        <v>12</v>
      </c>
      <c r="Q6" t="s">
        <v>97</v>
      </c>
      <c r="R6">
        <v>80</v>
      </c>
      <c r="S6">
        <v>120</v>
      </c>
      <c r="T6">
        <f t="shared" si="0"/>
        <v>100</v>
      </c>
      <c r="U6">
        <v>5</v>
      </c>
      <c r="V6" t="s">
        <v>48</v>
      </c>
      <c r="AG6" s="1"/>
    </row>
    <row r="7" spans="1:33" x14ac:dyDescent="0.25">
      <c r="A7">
        <v>1000001246</v>
      </c>
      <c r="B7">
        <v>300000002</v>
      </c>
      <c r="H7" t="s">
        <v>29</v>
      </c>
      <c r="I7" t="s">
        <v>46</v>
      </c>
      <c r="J7">
        <v>25</v>
      </c>
      <c r="K7">
        <v>15</v>
      </c>
      <c r="L7">
        <v>30</v>
      </c>
      <c r="M7">
        <v>30</v>
      </c>
      <c r="N7">
        <v>35</v>
      </c>
      <c r="O7">
        <v>3</v>
      </c>
      <c r="P7">
        <v>9</v>
      </c>
      <c r="Q7" t="s">
        <v>96</v>
      </c>
      <c r="R7">
        <v>80</v>
      </c>
      <c r="S7">
        <v>150</v>
      </c>
      <c r="T7">
        <f t="shared" si="0"/>
        <v>115</v>
      </c>
      <c r="U7">
        <v>6</v>
      </c>
      <c r="V7" t="s">
        <v>49</v>
      </c>
      <c r="AG7" s="1"/>
    </row>
    <row r="8" spans="1:33" x14ac:dyDescent="0.25">
      <c r="A8">
        <v>1000001246</v>
      </c>
      <c r="B8">
        <v>300000002</v>
      </c>
      <c r="H8" t="s">
        <v>29</v>
      </c>
      <c r="I8" t="s">
        <v>46</v>
      </c>
      <c r="O8">
        <v>3</v>
      </c>
      <c r="P8">
        <v>13</v>
      </c>
      <c r="Q8" t="s">
        <v>97</v>
      </c>
      <c r="R8">
        <v>30</v>
      </c>
      <c r="S8">
        <v>100</v>
      </c>
      <c r="T8">
        <f t="shared" si="0"/>
        <v>65</v>
      </c>
      <c r="U8">
        <v>7</v>
      </c>
      <c r="V8" t="s">
        <v>50</v>
      </c>
      <c r="AG8" s="1"/>
    </row>
    <row r="9" spans="1:33" x14ac:dyDescent="0.25">
      <c r="A9">
        <v>1000001247</v>
      </c>
      <c r="B9">
        <v>300000003</v>
      </c>
      <c r="C9" t="s">
        <v>108</v>
      </c>
      <c r="H9" t="s">
        <v>30</v>
      </c>
      <c r="I9" t="s">
        <v>46</v>
      </c>
      <c r="J9">
        <v>32</v>
      </c>
      <c r="K9">
        <v>30</v>
      </c>
      <c r="L9">
        <v>32</v>
      </c>
      <c r="M9">
        <v>48</v>
      </c>
      <c r="N9">
        <v>64</v>
      </c>
      <c r="O9">
        <v>3</v>
      </c>
      <c r="P9">
        <v>10</v>
      </c>
      <c r="Q9" t="s">
        <v>96</v>
      </c>
      <c r="R9">
        <v>90</v>
      </c>
      <c r="S9">
        <v>200</v>
      </c>
      <c r="T9">
        <f t="shared" si="0"/>
        <v>145</v>
      </c>
      <c r="U9">
        <v>8</v>
      </c>
      <c r="V9" t="s">
        <v>51</v>
      </c>
      <c r="AG9" s="1"/>
    </row>
    <row r="10" spans="1:33" x14ac:dyDescent="0.25">
      <c r="A10">
        <v>1000001247</v>
      </c>
      <c r="B10">
        <v>300000003</v>
      </c>
      <c r="C10" t="s">
        <v>109</v>
      </c>
      <c r="H10" t="s">
        <v>30</v>
      </c>
      <c r="I10" t="s">
        <v>46</v>
      </c>
      <c r="O10">
        <v>3</v>
      </c>
      <c r="P10">
        <v>14</v>
      </c>
      <c r="Q10" t="s">
        <v>97</v>
      </c>
      <c r="R10">
        <v>100</v>
      </c>
      <c r="S10">
        <v>250</v>
      </c>
      <c r="T10">
        <f t="shared" si="0"/>
        <v>175</v>
      </c>
      <c r="U10">
        <v>9</v>
      </c>
      <c r="V10" t="s">
        <v>52</v>
      </c>
      <c r="AG10" s="1"/>
    </row>
    <row r="11" spans="1:33" x14ac:dyDescent="0.25">
      <c r="A11">
        <v>1000001248</v>
      </c>
      <c r="B11">
        <v>300000004</v>
      </c>
      <c r="H11" t="s">
        <v>31</v>
      </c>
      <c r="I11" t="s">
        <v>46</v>
      </c>
      <c r="J11">
        <v>50</v>
      </c>
      <c r="K11">
        <v>30</v>
      </c>
      <c r="L11">
        <v>50</v>
      </c>
      <c r="M11">
        <v>60</v>
      </c>
      <c r="N11">
        <v>75</v>
      </c>
      <c r="U11">
        <v>10</v>
      </c>
      <c r="V11" t="s">
        <v>53</v>
      </c>
      <c r="AG11" s="1"/>
    </row>
    <row r="12" spans="1:33" x14ac:dyDescent="0.25">
      <c r="A12">
        <v>1000001248</v>
      </c>
      <c r="B12">
        <v>300000004</v>
      </c>
      <c r="H12" t="s">
        <v>31</v>
      </c>
      <c r="I12" t="s">
        <v>47</v>
      </c>
      <c r="L12" t="s">
        <v>328</v>
      </c>
      <c r="M12" t="s">
        <v>328</v>
      </c>
      <c r="N12" t="s">
        <v>328</v>
      </c>
      <c r="U12">
        <v>11</v>
      </c>
      <c r="V12" t="s">
        <v>54</v>
      </c>
      <c r="AG12" s="1"/>
    </row>
    <row r="13" spans="1:33" x14ac:dyDescent="0.25">
      <c r="A13">
        <v>1000001249</v>
      </c>
      <c r="B13">
        <v>300000005</v>
      </c>
      <c r="H13" t="s">
        <v>32</v>
      </c>
      <c r="L13">
        <v>300000001</v>
      </c>
      <c r="M13">
        <v>300000002</v>
      </c>
      <c r="N13">
        <v>300000002</v>
      </c>
      <c r="U13">
        <v>12</v>
      </c>
      <c r="V13" t="s">
        <v>55</v>
      </c>
    </row>
    <row r="14" spans="1:33" x14ac:dyDescent="0.25">
      <c r="A14">
        <v>1000001250</v>
      </c>
      <c r="B14">
        <v>300000006</v>
      </c>
      <c r="H14" t="s">
        <v>33</v>
      </c>
      <c r="L14">
        <v>300000000</v>
      </c>
      <c r="M14">
        <v>300000001</v>
      </c>
      <c r="N14">
        <v>300000000</v>
      </c>
      <c r="U14">
        <v>13</v>
      </c>
      <c r="V14" t="s">
        <v>56</v>
      </c>
    </row>
    <row r="15" spans="1:33" x14ac:dyDescent="0.25">
      <c r="A15">
        <v>1000001251</v>
      </c>
      <c r="B15">
        <v>300000007</v>
      </c>
      <c r="H15" t="s">
        <v>34</v>
      </c>
      <c r="L15">
        <v>300000002</v>
      </c>
      <c r="M15">
        <v>300000000</v>
      </c>
      <c r="N15">
        <v>300000001</v>
      </c>
      <c r="U15">
        <v>14</v>
      </c>
      <c r="V15" t="s">
        <v>57</v>
      </c>
    </row>
    <row r="16" spans="1:33" x14ac:dyDescent="0.25">
      <c r="A16">
        <v>1000001252</v>
      </c>
      <c r="B16">
        <v>300000008</v>
      </c>
      <c r="H16" t="s">
        <v>35</v>
      </c>
      <c r="I16" t="s">
        <v>54</v>
      </c>
      <c r="M16" t="s">
        <v>35</v>
      </c>
      <c r="N16">
        <v>300000008</v>
      </c>
      <c r="O16">
        <v>11</v>
      </c>
      <c r="P16">
        <v>18</v>
      </c>
      <c r="Q16" t="s">
        <v>103</v>
      </c>
      <c r="R16">
        <v>100</v>
      </c>
      <c r="S16">
        <v>400</v>
      </c>
      <c r="T16">
        <f t="shared" ref="T16:T21" si="1">AVERAGE(R16,S16)</f>
        <v>250</v>
      </c>
      <c r="U16">
        <v>15</v>
      </c>
      <c r="V16" t="s">
        <v>58</v>
      </c>
    </row>
    <row r="17" spans="1:22" x14ac:dyDescent="0.25">
      <c r="A17">
        <v>1000001252</v>
      </c>
      <c r="B17">
        <v>300000008</v>
      </c>
      <c r="H17" t="s">
        <v>35</v>
      </c>
      <c r="I17" t="s">
        <v>54</v>
      </c>
      <c r="M17" t="s">
        <v>36</v>
      </c>
      <c r="N17">
        <v>300000009</v>
      </c>
      <c r="O17">
        <v>11</v>
      </c>
      <c r="P17">
        <v>19</v>
      </c>
      <c r="Q17" t="s">
        <v>103</v>
      </c>
      <c r="R17">
        <v>100</v>
      </c>
      <c r="S17">
        <v>300</v>
      </c>
      <c r="T17">
        <f t="shared" si="1"/>
        <v>200</v>
      </c>
      <c r="U17">
        <v>16</v>
      </c>
      <c r="V17" t="s">
        <v>59</v>
      </c>
    </row>
    <row r="18" spans="1:22" x14ac:dyDescent="0.25">
      <c r="A18">
        <v>1000001253</v>
      </c>
      <c r="B18">
        <v>300000009</v>
      </c>
      <c r="H18" t="s">
        <v>36</v>
      </c>
      <c r="I18" t="s">
        <v>54</v>
      </c>
      <c r="M18" t="s">
        <v>37</v>
      </c>
      <c r="N18">
        <v>300000010</v>
      </c>
      <c r="O18">
        <v>11</v>
      </c>
      <c r="P18">
        <v>21</v>
      </c>
      <c r="Q18" t="s">
        <v>103</v>
      </c>
      <c r="R18">
        <v>90</v>
      </c>
      <c r="S18">
        <v>500</v>
      </c>
      <c r="T18">
        <f t="shared" si="1"/>
        <v>295</v>
      </c>
      <c r="U18">
        <v>17</v>
      </c>
      <c r="V18" t="s">
        <v>60</v>
      </c>
    </row>
    <row r="19" spans="1:22" x14ac:dyDescent="0.25">
      <c r="A19">
        <v>1000001253</v>
      </c>
      <c r="B19">
        <v>300000009</v>
      </c>
      <c r="H19" t="s">
        <v>36</v>
      </c>
      <c r="I19" t="s">
        <v>54</v>
      </c>
      <c r="M19" t="s">
        <v>35</v>
      </c>
      <c r="N19">
        <v>300000008</v>
      </c>
      <c r="O19">
        <v>11</v>
      </c>
      <c r="P19">
        <v>20</v>
      </c>
      <c r="Q19" t="s">
        <v>104</v>
      </c>
      <c r="R19">
        <v>80</v>
      </c>
      <c r="S19">
        <v>150</v>
      </c>
      <c r="T19">
        <f t="shared" si="1"/>
        <v>115</v>
      </c>
    </row>
    <row r="20" spans="1:22" x14ac:dyDescent="0.25">
      <c r="A20">
        <v>1000001254</v>
      </c>
      <c r="B20">
        <v>300000010</v>
      </c>
      <c r="H20" t="s">
        <v>37</v>
      </c>
      <c r="I20" t="s">
        <v>54</v>
      </c>
      <c r="M20" t="s">
        <v>36</v>
      </c>
      <c r="N20">
        <v>300000009</v>
      </c>
      <c r="O20">
        <v>11</v>
      </c>
      <c r="P20">
        <v>22</v>
      </c>
      <c r="Q20" t="s">
        <v>104</v>
      </c>
      <c r="R20">
        <v>80</v>
      </c>
      <c r="S20">
        <v>120</v>
      </c>
      <c r="T20">
        <f t="shared" si="1"/>
        <v>100</v>
      </c>
    </row>
    <row r="21" spans="1:22" x14ac:dyDescent="0.25">
      <c r="A21">
        <v>1000001254</v>
      </c>
      <c r="B21">
        <v>300000010</v>
      </c>
      <c r="H21" t="s">
        <v>37</v>
      </c>
      <c r="I21" t="s">
        <v>54</v>
      </c>
      <c r="M21" t="s">
        <v>37</v>
      </c>
      <c r="N21">
        <v>300000010</v>
      </c>
      <c r="O21">
        <v>11</v>
      </c>
      <c r="P21">
        <v>23</v>
      </c>
      <c r="Q21" t="s">
        <v>104</v>
      </c>
      <c r="R21">
        <v>200</v>
      </c>
      <c r="S21">
        <v>300</v>
      </c>
      <c r="T21">
        <f t="shared" si="1"/>
        <v>250</v>
      </c>
    </row>
    <row r="22" spans="1:22" x14ac:dyDescent="0.25">
      <c r="A22">
        <v>1000001255</v>
      </c>
      <c r="B22">
        <v>300000011</v>
      </c>
      <c r="H22" t="s">
        <v>38</v>
      </c>
      <c r="I22" t="s">
        <v>105</v>
      </c>
      <c r="M22" t="s">
        <v>38</v>
      </c>
      <c r="N22">
        <v>300000011</v>
      </c>
      <c r="O22">
        <v>12</v>
      </c>
      <c r="P22">
        <v>24</v>
      </c>
      <c r="Q22" t="s">
        <v>103</v>
      </c>
      <c r="R22">
        <v>80</v>
      </c>
      <c r="S22">
        <v>250</v>
      </c>
      <c r="T22">
        <f t="shared" ref="T22:T26" si="2">AVERAGE(R22,S22)</f>
        <v>165</v>
      </c>
    </row>
    <row r="23" spans="1:22" x14ac:dyDescent="0.25">
      <c r="A23">
        <v>1000001256</v>
      </c>
      <c r="B23">
        <v>300000012</v>
      </c>
      <c r="H23" t="s">
        <v>39</v>
      </c>
      <c r="I23" t="s">
        <v>105</v>
      </c>
      <c r="M23" t="s">
        <v>39</v>
      </c>
      <c r="N23">
        <v>300000012</v>
      </c>
      <c r="O23">
        <v>12</v>
      </c>
      <c r="P23">
        <v>25</v>
      </c>
      <c r="Q23" t="s">
        <v>103</v>
      </c>
      <c r="R23">
        <v>100</v>
      </c>
      <c r="S23">
        <v>250</v>
      </c>
      <c r="T23">
        <f t="shared" si="2"/>
        <v>175</v>
      </c>
    </row>
    <row r="24" spans="1:22" x14ac:dyDescent="0.25">
      <c r="A24">
        <v>1000001257</v>
      </c>
      <c r="B24">
        <v>300000013</v>
      </c>
      <c r="H24" t="s">
        <v>40</v>
      </c>
      <c r="I24" t="s">
        <v>105</v>
      </c>
      <c r="M24" t="s">
        <v>40</v>
      </c>
      <c r="N24">
        <v>300000013</v>
      </c>
      <c r="O24">
        <v>12</v>
      </c>
      <c r="P24">
        <v>26</v>
      </c>
      <c r="Q24" t="s">
        <v>103</v>
      </c>
      <c r="R24">
        <v>90</v>
      </c>
      <c r="S24">
        <v>300</v>
      </c>
      <c r="T24">
        <f t="shared" si="2"/>
        <v>195</v>
      </c>
    </row>
    <row r="25" spans="1:22" x14ac:dyDescent="0.25">
      <c r="A25">
        <v>1000001248</v>
      </c>
      <c r="B25">
        <v>300000004</v>
      </c>
      <c r="H25" t="s">
        <v>31</v>
      </c>
      <c r="I25" t="s">
        <v>105</v>
      </c>
      <c r="M25" t="s">
        <v>31</v>
      </c>
      <c r="N25">
        <v>300000004</v>
      </c>
      <c r="O25">
        <v>12</v>
      </c>
      <c r="P25">
        <v>27</v>
      </c>
      <c r="Q25" t="s">
        <v>103</v>
      </c>
      <c r="R25">
        <v>600</v>
      </c>
      <c r="S25">
        <v>800</v>
      </c>
      <c r="T25">
        <f t="shared" si="2"/>
        <v>700</v>
      </c>
    </row>
    <row r="26" spans="1:22" x14ac:dyDescent="0.25">
      <c r="A26">
        <v>1000001260</v>
      </c>
      <c r="B26">
        <v>300000016</v>
      </c>
      <c r="H26" t="s">
        <v>102</v>
      </c>
      <c r="I26" t="s">
        <v>105</v>
      </c>
      <c r="M26" t="s">
        <v>102</v>
      </c>
      <c r="N26">
        <v>300000016</v>
      </c>
      <c r="O26">
        <v>12</v>
      </c>
      <c r="P26">
        <v>28</v>
      </c>
      <c r="Q26" t="s">
        <v>103</v>
      </c>
      <c r="R26">
        <v>120</v>
      </c>
      <c r="S26">
        <v>250</v>
      </c>
      <c r="T26">
        <f t="shared" si="2"/>
        <v>185</v>
      </c>
    </row>
    <row r="27" spans="1:22" x14ac:dyDescent="0.25">
      <c r="A27">
        <v>1000001261</v>
      </c>
      <c r="B27">
        <v>300000017</v>
      </c>
      <c r="H27" t="s">
        <v>43</v>
      </c>
      <c r="I27" t="s">
        <v>105</v>
      </c>
    </row>
    <row r="28" spans="1:22" x14ac:dyDescent="0.25">
      <c r="A28">
        <v>1000001258</v>
      </c>
      <c r="B28">
        <v>300000014</v>
      </c>
      <c r="H28" t="s">
        <v>42</v>
      </c>
      <c r="I28" t="s">
        <v>59</v>
      </c>
    </row>
    <row r="29" spans="1:22" x14ac:dyDescent="0.25">
      <c r="A29">
        <v>1000001259</v>
      </c>
      <c r="B29">
        <v>300000015</v>
      </c>
      <c r="H29" t="s">
        <v>101</v>
      </c>
      <c r="I29" t="s">
        <v>53</v>
      </c>
    </row>
    <row r="30" spans="1:22" x14ac:dyDescent="0.25">
      <c r="A30">
        <v>1000001260</v>
      </c>
      <c r="B30">
        <v>300000016</v>
      </c>
      <c r="H30" t="s">
        <v>102</v>
      </c>
      <c r="I30" t="s">
        <v>53</v>
      </c>
    </row>
    <row r="31" spans="1:22" x14ac:dyDescent="0.25">
      <c r="A31">
        <v>1000001261</v>
      </c>
      <c r="B31">
        <v>300000017</v>
      </c>
      <c r="H31" t="s">
        <v>43</v>
      </c>
      <c r="I31" t="s">
        <v>53</v>
      </c>
      <c r="N31">
        <v>300000004</v>
      </c>
      <c r="O31">
        <v>10</v>
      </c>
      <c r="P31">
        <v>15</v>
      </c>
    </row>
    <row r="32" spans="1:22" x14ac:dyDescent="0.25">
      <c r="N32">
        <v>300000004</v>
      </c>
      <c r="O32">
        <v>10</v>
      </c>
      <c r="P32">
        <v>16</v>
      </c>
    </row>
    <row r="33" spans="14:16" x14ac:dyDescent="0.25">
      <c r="N33">
        <v>300000004</v>
      </c>
      <c r="O33">
        <v>10</v>
      </c>
      <c r="P33">
        <v>17</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71"/>
  <sheetViews>
    <sheetView zoomScale="115" zoomScaleNormal="115" workbookViewId="0">
      <selection activeCell="A6" sqref="A6"/>
    </sheetView>
  </sheetViews>
  <sheetFormatPr defaultRowHeight="15" x14ac:dyDescent="0.25"/>
  <cols>
    <col min="1" max="1" width="15.5703125" customWidth="1"/>
    <col min="2" max="2" width="12.28515625" customWidth="1"/>
    <col min="3" max="3" width="13" customWidth="1"/>
    <col min="4" max="4" width="18.140625" customWidth="1"/>
    <col min="5" max="5" width="9.5703125" customWidth="1"/>
    <col min="6" max="6" width="14.7109375" customWidth="1"/>
    <col min="8" max="9" width="10.140625" customWidth="1"/>
    <col min="10" max="10" width="12.28515625" customWidth="1"/>
    <col min="11" max="11" width="14.7109375" customWidth="1"/>
    <col min="12" max="12" width="12.28515625" customWidth="1"/>
    <col min="13" max="13" width="19.28515625" customWidth="1"/>
    <col min="14" max="14" width="14" customWidth="1"/>
    <col min="15" max="15" width="16" customWidth="1"/>
    <col min="16" max="16" width="15" customWidth="1"/>
    <col min="17" max="17" width="10.7109375" customWidth="1"/>
    <col min="18" max="18" width="20.42578125" customWidth="1"/>
    <col min="19" max="19" width="6.5703125" customWidth="1"/>
    <col min="23" max="23" width="14.5703125" customWidth="1"/>
    <col min="24" max="24" width="11.140625" customWidth="1"/>
  </cols>
  <sheetData>
    <row r="1" spans="1:25" x14ac:dyDescent="0.25">
      <c r="A1" s="1" t="s">
        <v>25</v>
      </c>
      <c r="B1" s="1" t="s">
        <v>26</v>
      </c>
      <c r="C1" t="s">
        <v>299</v>
      </c>
      <c r="D1" t="s">
        <v>300</v>
      </c>
      <c r="E1" s="1" t="s">
        <v>406</v>
      </c>
      <c r="F1" t="s">
        <v>263</v>
      </c>
      <c r="G1" t="s">
        <v>85</v>
      </c>
      <c r="H1" s="10"/>
      <c r="I1" s="10" t="s">
        <v>616</v>
      </c>
      <c r="J1" s="10" t="s">
        <v>614</v>
      </c>
      <c r="K1" s="10" t="s">
        <v>615</v>
      </c>
      <c r="L1" t="s">
        <v>111</v>
      </c>
      <c r="M1" t="s">
        <v>110</v>
      </c>
      <c r="N1" s="1" t="s">
        <v>106</v>
      </c>
      <c r="O1" s="1" t="s">
        <v>534</v>
      </c>
      <c r="P1" s="1" t="s">
        <v>107</v>
      </c>
      <c r="Q1" t="s">
        <v>88</v>
      </c>
      <c r="R1" s="1" t="s">
        <v>262</v>
      </c>
      <c r="S1" t="s">
        <v>131</v>
      </c>
      <c r="T1" t="s">
        <v>130</v>
      </c>
      <c r="U1" t="s">
        <v>132</v>
      </c>
      <c r="V1" t="s">
        <v>131</v>
      </c>
      <c r="W1" t="s">
        <v>133</v>
      </c>
      <c r="X1" t="s">
        <v>261</v>
      </c>
      <c r="Y1" t="s">
        <v>263</v>
      </c>
    </row>
    <row r="2" spans="1:25" x14ac:dyDescent="0.25">
      <c r="I2" t="s">
        <v>617</v>
      </c>
      <c r="J2">
        <v>1000001281</v>
      </c>
      <c r="K2" s="24" t="s">
        <v>620</v>
      </c>
      <c r="L2">
        <v>1000000615</v>
      </c>
      <c r="M2">
        <v>640000000</v>
      </c>
      <c r="N2" s="10">
        <v>1000001263</v>
      </c>
      <c r="X2" s="8">
        <v>65</v>
      </c>
      <c r="Y2" s="10" t="s">
        <v>127</v>
      </c>
    </row>
    <row r="3" spans="1:25" x14ac:dyDescent="0.25">
      <c r="I3" t="s">
        <v>618</v>
      </c>
      <c r="J3">
        <v>1000001280</v>
      </c>
      <c r="K3" s="24" t="s">
        <v>619</v>
      </c>
      <c r="M3">
        <v>640000000</v>
      </c>
      <c r="N3">
        <v>1000001263</v>
      </c>
      <c r="X3" s="8"/>
      <c r="Y3" s="10"/>
    </row>
    <row r="4" spans="1:25" x14ac:dyDescent="0.25">
      <c r="K4" s="24"/>
      <c r="S4">
        <v>1</v>
      </c>
      <c r="T4" t="s">
        <v>134</v>
      </c>
      <c r="U4" t="s">
        <v>135</v>
      </c>
      <c r="V4">
        <v>1</v>
      </c>
      <c r="W4" t="s">
        <v>136</v>
      </c>
      <c r="X4" s="8"/>
      <c r="Y4" s="10"/>
    </row>
    <row r="5" spans="1:25" x14ac:dyDescent="0.25">
      <c r="L5" t="s">
        <v>533</v>
      </c>
      <c r="M5" t="s">
        <v>398</v>
      </c>
      <c r="N5">
        <v>1000001262</v>
      </c>
      <c r="O5">
        <v>2</v>
      </c>
      <c r="P5">
        <v>850000089</v>
      </c>
      <c r="Q5">
        <v>33678</v>
      </c>
      <c r="R5" t="s">
        <v>113</v>
      </c>
      <c r="S5">
        <v>2</v>
      </c>
      <c r="T5" t="s">
        <v>137</v>
      </c>
      <c r="U5" t="s">
        <v>138</v>
      </c>
      <c r="V5">
        <v>2</v>
      </c>
      <c r="W5" t="s">
        <v>139</v>
      </c>
      <c r="X5" s="7">
        <v>62</v>
      </c>
      <c r="Y5" s="9" t="s">
        <v>128</v>
      </c>
    </row>
    <row r="6" spans="1:25" x14ac:dyDescent="0.25">
      <c r="M6" t="s">
        <v>398</v>
      </c>
      <c r="N6">
        <v>1000001263</v>
      </c>
      <c r="O6">
        <v>3</v>
      </c>
      <c r="P6" t="s">
        <v>532</v>
      </c>
      <c r="Q6">
        <v>33679</v>
      </c>
      <c r="R6" t="s">
        <v>124</v>
      </c>
      <c r="S6">
        <v>3</v>
      </c>
      <c r="T6" t="s">
        <v>140</v>
      </c>
      <c r="U6" t="s">
        <v>141</v>
      </c>
      <c r="V6">
        <v>3</v>
      </c>
      <c r="W6" t="s">
        <v>142</v>
      </c>
      <c r="X6" s="7">
        <v>30</v>
      </c>
      <c r="Y6" t="s">
        <v>129</v>
      </c>
    </row>
    <row r="7" spans="1:25" x14ac:dyDescent="0.25">
      <c r="M7" t="s">
        <v>398</v>
      </c>
      <c r="N7">
        <v>1000001264</v>
      </c>
      <c r="O7">
        <v>4</v>
      </c>
      <c r="P7">
        <v>850000091</v>
      </c>
      <c r="Q7">
        <v>33680</v>
      </c>
      <c r="R7" t="s">
        <v>125</v>
      </c>
      <c r="S7">
        <v>4</v>
      </c>
      <c r="T7" t="s">
        <v>143</v>
      </c>
      <c r="U7" t="s">
        <v>144</v>
      </c>
      <c r="V7">
        <v>4</v>
      </c>
      <c r="W7" t="s">
        <v>145</v>
      </c>
    </row>
    <row r="8" spans="1:25" x14ac:dyDescent="0.25">
      <c r="M8" t="s">
        <v>398</v>
      </c>
      <c r="N8">
        <v>1000001265</v>
      </c>
      <c r="O8">
        <v>5</v>
      </c>
      <c r="P8">
        <v>850000092</v>
      </c>
      <c r="Q8">
        <v>33681</v>
      </c>
      <c r="R8" t="s">
        <v>126</v>
      </c>
      <c r="S8">
        <v>5</v>
      </c>
      <c r="T8" t="s">
        <v>146</v>
      </c>
      <c r="U8" t="s">
        <v>147</v>
      </c>
      <c r="V8">
        <v>6</v>
      </c>
      <c r="W8" t="s">
        <v>148</v>
      </c>
    </row>
    <row r="9" spans="1:25" x14ac:dyDescent="0.25">
      <c r="M9" t="s">
        <v>398</v>
      </c>
      <c r="N9">
        <v>1000001266</v>
      </c>
      <c r="O9">
        <v>6</v>
      </c>
      <c r="P9">
        <v>850000093</v>
      </c>
      <c r="Q9">
        <v>33682</v>
      </c>
      <c r="R9" t="s">
        <v>114</v>
      </c>
      <c r="S9">
        <v>6</v>
      </c>
      <c r="T9" t="s">
        <v>149</v>
      </c>
      <c r="U9" t="s">
        <v>150</v>
      </c>
      <c r="V9">
        <v>7</v>
      </c>
      <c r="W9" t="s">
        <v>151</v>
      </c>
    </row>
    <row r="10" spans="1:25" x14ac:dyDescent="0.25">
      <c r="M10" t="s">
        <v>398</v>
      </c>
      <c r="N10">
        <v>1000001267</v>
      </c>
      <c r="O10">
        <v>7</v>
      </c>
      <c r="P10">
        <v>850000094</v>
      </c>
      <c r="Q10">
        <v>33683</v>
      </c>
      <c r="R10" t="s">
        <v>115</v>
      </c>
      <c r="S10">
        <v>7</v>
      </c>
      <c r="T10" t="s">
        <v>152</v>
      </c>
      <c r="U10" t="s">
        <v>153</v>
      </c>
    </row>
    <row r="11" spans="1:25" x14ac:dyDescent="0.25">
      <c r="M11" t="s">
        <v>398</v>
      </c>
      <c r="N11">
        <v>1000001268</v>
      </c>
      <c r="O11">
        <v>8</v>
      </c>
      <c r="P11">
        <v>850000095</v>
      </c>
      <c r="Q11">
        <v>33684</v>
      </c>
      <c r="R11" t="s">
        <v>116</v>
      </c>
      <c r="S11">
        <v>8</v>
      </c>
      <c r="T11" t="s">
        <v>154</v>
      </c>
      <c r="U11" t="s">
        <v>155</v>
      </c>
    </row>
    <row r="12" spans="1:25" x14ac:dyDescent="0.25">
      <c r="M12" t="s">
        <v>398</v>
      </c>
      <c r="N12">
        <v>1000001269</v>
      </c>
      <c r="O12">
        <v>9</v>
      </c>
      <c r="P12">
        <v>850000096</v>
      </c>
      <c r="Q12">
        <v>33685</v>
      </c>
      <c r="R12" t="s">
        <v>117</v>
      </c>
      <c r="S12">
        <v>9</v>
      </c>
      <c r="T12" t="s">
        <v>156</v>
      </c>
      <c r="U12" t="s">
        <v>157</v>
      </c>
    </row>
    <row r="13" spans="1:25" x14ac:dyDescent="0.25">
      <c r="M13" t="s">
        <v>398</v>
      </c>
      <c r="N13">
        <v>1000001270</v>
      </c>
      <c r="O13">
        <v>10</v>
      </c>
      <c r="P13">
        <v>850000097</v>
      </c>
      <c r="Q13">
        <v>33686</v>
      </c>
      <c r="R13" t="s">
        <v>118</v>
      </c>
      <c r="S13">
        <v>10</v>
      </c>
      <c r="T13" t="s">
        <v>158</v>
      </c>
      <c r="U13" t="s">
        <v>159</v>
      </c>
    </row>
    <row r="14" spans="1:25" x14ac:dyDescent="0.25">
      <c r="M14" t="s">
        <v>398</v>
      </c>
      <c r="N14">
        <v>1000001271</v>
      </c>
      <c r="O14">
        <v>11</v>
      </c>
      <c r="P14">
        <v>850000098</v>
      </c>
      <c r="Q14">
        <v>33687</v>
      </c>
      <c r="R14" t="s">
        <v>119</v>
      </c>
      <c r="S14">
        <v>11</v>
      </c>
      <c r="T14" t="s">
        <v>160</v>
      </c>
      <c r="U14" t="s">
        <v>161</v>
      </c>
    </row>
    <row r="15" spans="1:25" x14ac:dyDescent="0.25">
      <c r="M15" t="s">
        <v>398</v>
      </c>
      <c r="N15">
        <v>1000001272</v>
      </c>
      <c r="O15">
        <v>12</v>
      </c>
      <c r="P15">
        <v>850000099</v>
      </c>
      <c r="Q15">
        <v>33688</v>
      </c>
      <c r="R15" t="s">
        <v>120</v>
      </c>
      <c r="S15">
        <v>12</v>
      </c>
      <c r="T15" t="s">
        <v>162</v>
      </c>
      <c r="U15" t="s">
        <v>163</v>
      </c>
    </row>
    <row r="16" spans="1:25" x14ac:dyDescent="0.25">
      <c r="M16" t="s">
        <v>398</v>
      </c>
      <c r="N16">
        <v>1000001273</v>
      </c>
      <c r="O16">
        <v>13</v>
      </c>
      <c r="P16">
        <v>850000100</v>
      </c>
      <c r="Q16">
        <v>33689</v>
      </c>
      <c r="R16" t="s">
        <v>121</v>
      </c>
      <c r="S16">
        <v>13</v>
      </c>
      <c r="T16" t="s">
        <v>164</v>
      </c>
      <c r="U16" t="s">
        <v>131</v>
      </c>
    </row>
    <row r="17" spans="1:21" x14ac:dyDescent="0.25">
      <c r="M17" t="s">
        <v>398</v>
      </c>
      <c r="N17">
        <v>1000001274</v>
      </c>
      <c r="O17">
        <v>14</v>
      </c>
      <c r="P17">
        <v>850000101</v>
      </c>
      <c r="Q17">
        <v>33690</v>
      </c>
      <c r="R17" t="s">
        <v>122</v>
      </c>
      <c r="S17">
        <v>14</v>
      </c>
      <c r="T17" t="s">
        <v>165</v>
      </c>
      <c r="U17" t="s">
        <v>166</v>
      </c>
    </row>
    <row r="18" spans="1:21" x14ac:dyDescent="0.25">
      <c r="M18" t="s">
        <v>398</v>
      </c>
      <c r="N18">
        <v>1000001275</v>
      </c>
      <c r="O18">
        <v>15</v>
      </c>
      <c r="P18">
        <v>850000102</v>
      </c>
      <c r="Q18">
        <v>33691</v>
      </c>
      <c r="R18" t="s">
        <v>123</v>
      </c>
      <c r="S18">
        <v>15</v>
      </c>
      <c r="T18" t="s">
        <v>167</v>
      </c>
      <c r="U18" t="s">
        <v>168</v>
      </c>
    </row>
    <row r="19" spans="1:21" x14ac:dyDescent="0.25">
      <c r="M19" t="s">
        <v>398</v>
      </c>
      <c r="N19">
        <v>1000001337</v>
      </c>
      <c r="O19">
        <v>1</v>
      </c>
      <c r="P19">
        <v>850000103</v>
      </c>
      <c r="Q19">
        <v>33677</v>
      </c>
      <c r="R19" t="s">
        <v>112</v>
      </c>
      <c r="S19">
        <v>16</v>
      </c>
      <c r="T19" t="s">
        <v>169</v>
      </c>
      <c r="U19" t="s">
        <v>170</v>
      </c>
    </row>
    <row r="20" spans="1:21" x14ac:dyDescent="0.25">
      <c r="R20" s="1" t="s">
        <v>301</v>
      </c>
      <c r="S20">
        <v>17</v>
      </c>
      <c r="T20" t="s">
        <v>171</v>
      </c>
      <c r="U20" t="s">
        <v>172</v>
      </c>
    </row>
    <row r="21" spans="1:21" x14ac:dyDescent="0.25">
      <c r="A21">
        <v>1000001243</v>
      </c>
      <c r="B21">
        <v>300000000</v>
      </c>
      <c r="C21">
        <v>320000000</v>
      </c>
      <c r="D21">
        <v>1000001244</v>
      </c>
      <c r="F21" t="s">
        <v>303</v>
      </c>
      <c r="G21">
        <v>618</v>
      </c>
      <c r="N21">
        <v>1000001277</v>
      </c>
      <c r="P21">
        <v>850000088</v>
      </c>
      <c r="Q21">
        <v>33693</v>
      </c>
      <c r="R21" t="s">
        <v>302</v>
      </c>
      <c r="S21">
        <v>18</v>
      </c>
      <c r="T21" t="s">
        <v>173</v>
      </c>
      <c r="U21" t="s">
        <v>174</v>
      </c>
    </row>
    <row r="22" spans="1:21" x14ac:dyDescent="0.25">
      <c r="A22">
        <v>1000001243</v>
      </c>
      <c r="B22">
        <v>300000000</v>
      </c>
      <c r="C22">
        <v>320000001</v>
      </c>
      <c r="D22">
        <v>1000001278</v>
      </c>
      <c r="S22">
        <v>19</v>
      </c>
      <c r="T22" t="s">
        <v>175</v>
      </c>
      <c r="U22" t="s">
        <v>176</v>
      </c>
    </row>
    <row r="23" spans="1:21" x14ac:dyDescent="0.25">
      <c r="A23">
        <v>1000001243</v>
      </c>
      <c r="B23">
        <v>300000000</v>
      </c>
      <c r="C23">
        <v>320000002</v>
      </c>
      <c r="D23">
        <v>1000001279</v>
      </c>
      <c r="J23" t="s">
        <v>894</v>
      </c>
      <c r="S23">
        <v>20</v>
      </c>
      <c r="T23" t="s">
        <v>177</v>
      </c>
      <c r="U23" t="s">
        <v>178</v>
      </c>
    </row>
    <row r="24" spans="1:21" x14ac:dyDescent="0.25">
      <c r="A24">
        <v>1000001245</v>
      </c>
      <c r="B24">
        <v>300000001</v>
      </c>
      <c r="J24" t="s">
        <v>895</v>
      </c>
      <c r="S24">
        <v>21</v>
      </c>
      <c r="T24" t="s">
        <v>179</v>
      </c>
      <c r="U24" t="s">
        <v>180</v>
      </c>
    </row>
    <row r="25" spans="1:21" x14ac:dyDescent="0.25">
      <c r="A25">
        <v>1000001246</v>
      </c>
      <c r="B25">
        <v>300000002</v>
      </c>
      <c r="J25" t="s">
        <v>896</v>
      </c>
      <c r="S25">
        <v>22</v>
      </c>
      <c r="T25" t="s">
        <v>181</v>
      </c>
      <c r="U25" t="s">
        <v>182</v>
      </c>
    </row>
    <row r="26" spans="1:21" x14ac:dyDescent="0.25">
      <c r="A26">
        <v>1000001247</v>
      </c>
      <c r="B26">
        <v>300000003</v>
      </c>
      <c r="S26">
        <v>23</v>
      </c>
      <c r="T26" t="s">
        <v>183</v>
      </c>
      <c r="U26" t="s">
        <v>184</v>
      </c>
    </row>
    <row r="27" spans="1:21" x14ac:dyDescent="0.25">
      <c r="A27">
        <v>1000001248</v>
      </c>
      <c r="B27">
        <v>300000004</v>
      </c>
      <c r="J27" t="s">
        <v>897</v>
      </c>
      <c r="S27">
        <v>24</v>
      </c>
      <c r="T27" t="s">
        <v>185</v>
      </c>
      <c r="U27" t="s">
        <v>186</v>
      </c>
    </row>
    <row r="28" spans="1:21" x14ac:dyDescent="0.25">
      <c r="A28">
        <v>1000001249</v>
      </c>
      <c r="B28">
        <v>300000005</v>
      </c>
      <c r="C28">
        <v>320000005</v>
      </c>
      <c r="D28">
        <v>1000001332</v>
      </c>
      <c r="E28" s="24" t="s">
        <v>621</v>
      </c>
      <c r="F28" t="s">
        <v>622</v>
      </c>
      <c r="J28" t="s">
        <v>898</v>
      </c>
      <c r="K28" t="s">
        <v>25</v>
      </c>
      <c r="L28" t="s">
        <v>107</v>
      </c>
      <c r="M28" t="s">
        <v>899</v>
      </c>
      <c r="S28">
        <v>25</v>
      </c>
      <c r="T28" t="s">
        <v>187</v>
      </c>
      <c r="U28" t="s">
        <v>188</v>
      </c>
    </row>
    <row r="29" spans="1:21" x14ac:dyDescent="0.25">
      <c r="A29">
        <v>1000001250</v>
      </c>
      <c r="B29">
        <v>300000006</v>
      </c>
      <c r="J29">
        <v>1</v>
      </c>
      <c r="K29">
        <v>1500000000</v>
      </c>
      <c r="L29">
        <v>850000100</v>
      </c>
      <c r="M29">
        <v>1</v>
      </c>
      <c r="S29">
        <v>26</v>
      </c>
      <c r="T29" t="s">
        <v>189</v>
      </c>
      <c r="U29" t="s">
        <v>190</v>
      </c>
    </row>
    <row r="30" spans="1:21" x14ac:dyDescent="0.25">
      <c r="A30">
        <v>1000001251</v>
      </c>
      <c r="B30">
        <v>300000007</v>
      </c>
      <c r="J30">
        <v>2</v>
      </c>
      <c r="K30">
        <v>1500000000</v>
      </c>
      <c r="L30">
        <v>850000100</v>
      </c>
      <c r="M30">
        <v>2</v>
      </c>
      <c r="S30">
        <v>27</v>
      </c>
      <c r="T30" t="s">
        <v>191</v>
      </c>
      <c r="U30" t="s">
        <v>192</v>
      </c>
    </row>
    <row r="31" spans="1:21" x14ac:dyDescent="0.25">
      <c r="A31">
        <v>1000001252</v>
      </c>
      <c r="B31">
        <v>300000008</v>
      </c>
      <c r="J31">
        <v>3</v>
      </c>
      <c r="K31">
        <v>1500000000</v>
      </c>
      <c r="L31">
        <v>850000100</v>
      </c>
      <c r="M31">
        <v>3</v>
      </c>
      <c r="S31">
        <v>28</v>
      </c>
      <c r="T31" t="s">
        <v>193</v>
      </c>
      <c r="U31" t="s">
        <v>194</v>
      </c>
    </row>
    <row r="32" spans="1:21" x14ac:dyDescent="0.25">
      <c r="A32">
        <v>1000001253</v>
      </c>
      <c r="B32">
        <v>300000009</v>
      </c>
      <c r="S32">
        <v>29</v>
      </c>
      <c r="T32" t="s">
        <v>195</v>
      </c>
      <c r="U32" t="s">
        <v>196</v>
      </c>
    </row>
    <row r="33" spans="1:21" x14ac:dyDescent="0.25">
      <c r="A33">
        <v>1000001254</v>
      </c>
      <c r="B33">
        <v>300000010</v>
      </c>
      <c r="S33">
        <v>30</v>
      </c>
      <c r="T33" t="s">
        <v>197</v>
      </c>
      <c r="U33" t="s">
        <v>198</v>
      </c>
    </row>
    <row r="34" spans="1:21" x14ac:dyDescent="0.25">
      <c r="A34">
        <v>1000001255</v>
      </c>
      <c r="B34">
        <v>300000011</v>
      </c>
      <c r="S34">
        <v>31</v>
      </c>
      <c r="T34" t="s">
        <v>199</v>
      </c>
      <c r="U34" t="s">
        <v>200</v>
      </c>
    </row>
    <row r="35" spans="1:21" x14ac:dyDescent="0.25">
      <c r="A35">
        <v>1000001256</v>
      </c>
      <c r="B35">
        <v>300000012</v>
      </c>
      <c r="S35">
        <v>32</v>
      </c>
      <c r="T35" t="s">
        <v>201</v>
      </c>
      <c r="U35" t="s">
        <v>202</v>
      </c>
    </row>
    <row r="36" spans="1:21" x14ac:dyDescent="0.25">
      <c r="A36">
        <v>1000001257</v>
      </c>
      <c r="B36">
        <v>300000013</v>
      </c>
      <c r="S36">
        <v>33</v>
      </c>
      <c r="T36" t="s">
        <v>203</v>
      </c>
      <c r="U36" t="s">
        <v>204</v>
      </c>
    </row>
    <row r="37" spans="1:21" x14ac:dyDescent="0.25">
      <c r="A37">
        <v>1000001258</v>
      </c>
      <c r="B37">
        <v>300000014</v>
      </c>
      <c r="S37">
        <v>34</v>
      </c>
      <c r="T37" t="s">
        <v>205</v>
      </c>
      <c r="U37" t="s">
        <v>206</v>
      </c>
    </row>
    <row r="38" spans="1:21" x14ac:dyDescent="0.25">
      <c r="A38">
        <v>1000001259</v>
      </c>
      <c r="B38">
        <v>300000015</v>
      </c>
      <c r="S38">
        <v>35</v>
      </c>
      <c r="T38" t="s">
        <v>207</v>
      </c>
      <c r="U38" t="s">
        <v>208</v>
      </c>
    </row>
    <row r="39" spans="1:21" x14ac:dyDescent="0.25">
      <c r="A39">
        <v>1000001260</v>
      </c>
      <c r="B39">
        <v>300000016</v>
      </c>
      <c r="S39">
        <v>36</v>
      </c>
      <c r="T39" t="s">
        <v>209</v>
      </c>
      <c r="U39" t="s">
        <v>210</v>
      </c>
    </row>
    <row r="40" spans="1:21" x14ac:dyDescent="0.25">
      <c r="A40">
        <v>1000001261</v>
      </c>
      <c r="B40">
        <v>300000017</v>
      </c>
      <c r="S40">
        <v>37</v>
      </c>
      <c r="T40" t="s">
        <v>211</v>
      </c>
      <c r="U40" t="s">
        <v>212</v>
      </c>
    </row>
    <row r="41" spans="1:21" x14ac:dyDescent="0.25">
      <c r="S41">
        <v>38</v>
      </c>
      <c r="T41" t="s">
        <v>213</v>
      </c>
      <c r="U41" t="s">
        <v>214</v>
      </c>
    </row>
    <row r="42" spans="1:21" x14ac:dyDescent="0.25">
      <c r="S42">
        <v>39</v>
      </c>
      <c r="T42" t="s">
        <v>215</v>
      </c>
      <c r="U42" t="s">
        <v>216</v>
      </c>
    </row>
    <row r="43" spans="1:21" x14ac:dyDescent="0.25">
      <c r="S43">
        <v>40</v>
      </c>
      <c r="T43" t="s">
        <v>217</v>
      </c>
      <c r="U43" t="s">
        <v>218</v>
      </c>
    </row>
    <row r="44" spans="1:21" x14ac:dyDescent="0.25">
      <c r="S44">
        <v>41</v>
      </c>
      <c r="T44" t="s">
        <v>219</v>
      </c>
      <c r="U44" t="s">
        <v>220</v>
      </c>
    </row>
    <row r="45" spans="1:21" x14ac:dyDescent="0.25">
      <c r="S45">
        <v>42</v>
      </c>
      <c r="T45" t="s">
        <v>221</v>
      </c>
      <c r="U45" t="s">
        <v>222</v>
      </c>
    </row>
    <row r="46" spans="1:21" x14ac:dyDescent="0.25">
      <c r="S46">
        <v>43</v>
      </c>
      <c r="T46" t="s">
        <v>223</v>
      </c>
      <c r="U46" t="s">
        <v>224</v>
      </c>
    </row>
    <row r="47" spans="1:21" x14ac:dyDescent="0.25">
      <c r="S47">
        <v>44</v>
      </c>
      <c r="T47" t="s">
        <v>225</v>
      </c>
      <c r="U47" t="s">
        <v>226</v>
      </c>
    </row>
    <row r="48" spans="1:21" x14ac:dyDescent="0.25">
      <c r="S48">
        <v>45</v>
      </c>
      <c r="T48" t="s">
        <v>227</v>
      </c>
      <c r="U48" t="s">
        <v>228</v>
      </c>
    </row>
    <row r="49" spans="19:21" x14ac:dyDescent="0.25">
      <c r="S49">
        <v>46</v>
      </c>
      <c r="T49" t="s">
        <v>229</v>
      </c>
      <c r="U49" t="s">
        <v>230</v>
      </c>
    </row>
    <row r="50" spans="19:21" x14ac:dyDescent="0.25">
      <c r="S50">
        <v>47</v>
      </c>
      <c r="T50" t="s">
        <v>231</v>
      </c>
      <c r="U50" t="s">
        <v>232</v>
      </c>
    </row>
    <row r="51" spans="19:21" x14ac:dyDescent="0.25">
      <c r="S51">
        <v>48</v>
      </c>
      <c r="T51" t="s">
        <v>233</v>
      </c>
      <c r="U51" t="s">
        <v>234</v>
      </c>
    </row>
    <row r="52" spans="19:21" x14ac:dyDescent="0.25">
      <c r="S52">
        <v>49</v>
      </c>
      <c r="T52" t="s">
        <v>235</v>
      </c>
      <c r="U52" t="s">
        <v>236</v>
      </c>
    </row>
    <row r="53" spans="19:21" x14ac:dyDescent="0.25">
      <c r="S53">
        <v>50</v>
      </c>
      <c r="T53" t="s">
        <v>237</v>
      </c>
      <c r="U53" t="s">
        <v>238</v>
      </c>
    </row>
    <row r="54" spans="19:21" x14ac:dyDescent="0.25">
      <c r="S54">
        <v>51</v>
      </c>
      <c r="T54" t="s">
        <v>239</v>
      </c>
      <c r="U54" t="s">
        <v>240</v>
      </c>
    </row>
    <row r="55" spans="19:21" x14ac:dyDescent="0.25">
      <c r="S55">
        <v>52</v>
      </c>
      <c r="T55" t="s">
        <v>241</v>
      </c>
      <c r="U55" t="s">
        <v>242</v>
      </c>
    </row>
    <row r="56" spans="19:21" x14ac:dyDescent="0.25">
      <c r="S56">
        <v>53</v>
      </c>
      <c r="T56" t="s">
        <v>243</v>
      </c>
      <c r="U56" t="s">
        <v>244</v>
      </c>
    </row>
    <row r="57" spans="19:21" x14ac:dyDescent="0.25">
      <c r="S57">
        <v>54</v>
      </c>
      <c r="T57" t="s">
        <v>245</v>
      </c>
      <c r="U57" t="s">
        <v>246</v>
      </c>
    </row>
    <row r="58" spans="19:21" x14ac:dyDescent="0.25">
      <c r="S58">
        <v>55</v>
      </c>
      <c r="T58" t="s">
        <v>247</v>
      </c>
      <c r="U58" t="s">
        <v>248</v>
      </c>
    </row>
    <row r="59" spans="19:21" x14ac:dyDescent="0.25">
      <c r="S59">
        <v>56</v>
      </c>
      <c r="T59" t="s">
        <v>249</v>
      </c>
      <c r="U59" t="s">
        <v>250</v>
      </c>
    </row>
    <row r="60" spans="19:21" x14ac:dyDescent="0.25">
      <c r="S60">
        <v>57</v>
      </c>
      <c r="T60" t="s">
        <v>251</v>
      </c>
      <c r="U60" t="s">
        <v>252</v>
      </c>
    </row>
    <row r="61" spans="19:21" x14ac:dyDescent="0.25">
      <c r="S61">
        <v>58</v>
      </c>
      <c r="T61" t="s">
        <v>253</v>
      </c>
      <c r="U61" t="s">
        <v>254</v>
      </c>
    </row>
    <row r="62" spans="19:21" x14ac:dyDescent="0.25">
      <c r="S62">
        <v>59</v>
      </c>
      <c r="T62" t="s">
        <v>255</v>
      </c>
      <c r="U62" t="s">
        <v>256</v>
      </c>
    </row>
    <row r="63" spans="19:21" x14ac:dyDescent="0.25">
      <c r="S63">
        <v>60</v>
      </c>
      <c r="T63" t="s">
        <v>257</v>
      </c>
      <c r="U63" t="s">
        <v>258</v>
      </c>
    </row>
    <row r="64" spans="19:21" x14ac:dyDescent="0.25">
      <c r="S64">
        <v>61</v>
      </c>
      <c r="T64" t="s">
        <v>259</v>
      </c>
      <c r="U64" t="s">
        <v>260</v>
      </c>
    </row>
    <row r="65" spans="19:20" x14ac:dyDescent="0.25">
      <c r="S65">
        <v>62</v>
      </c>
      <c r="T65" t="s">
        <v>900</v>
      </c>
    </row>
    <row r="66" spans="19:20" x14ac:dyDescent="0.25">
      <c r="S66">
        <v>63</v>
      </c>
      <c r="T66" t="s">
        <v>901</v>
      </c>
    </row>
    <row r="67" spans="19:20" x14ac:dyDescent="0.25">
      <c r="S67">
        <v>64</v>
      </c>
      <c r="T67" t="s">
        <v>902</v>
      </c>
    </row>
    <row r="68" spans="19:20" x14ac:dyDescent="0.25">
      <c r="S68">
        <v>65</v>
      </c>
      <c r="T68" t="s">
        <v>903</v>
      </c>
    </row>
    <row r="69" spans="19:20" x14ac:dyDescent="0.25">
      <c r="S69">
        <v>66</v>
      </c>
      <c r="T69" t="s">
        <v>904</v>
      </c>
    </row>
    <row r="70" spans="19:20" x14ac:dyDescent="0.25">
      <c r="S70">
        <v>67</v>
      </c>
      <c r="T70" t="s">
        <v>905</v>
      </c>
    </row>
    <row r="71" spans="19:20" x14ac:dyDescent="0.25">
      <c r="S71">
        <v>68</v>
      </c>
      <c r="T71" t="s">
        <v>906</v>
      </c>
    </row>
    <row r="72" spans="19:20" x14ac:dyDescent="0.25">
      <c r="S72">
        <v>69</v>
      </c>
      <c r="T72" t="s">
        <v>907</v>
      </c>
    </row>
    <row r="73" spans="19:20" x14ac:dyDescent="0.25">
      <c r="S73">
        <v>70</v>
      </c>
      <c r="T73" t="s">
        <v>908</v>
      </c>
    </row>
    <row r="74" spans="19:20" x14ac:dyDescent="0.25">
      <c r="S74">
        <v>71</v>
      </c>
      <c r="T74" t="s">
        <v>909</v>
      </c>
    </row>
    <row r="75" spans="19:20" x14ac:dyDescent="0.25">
      <c r="S75">
        <v>72</v>
      </c>
      <c r="T75" t="s">
        <v>910</v>
      </c>
    </row>
    <row r="76" spans="19:20" x14ac:dyDescent="0.25">
      <c r="S76">
        <v>73</v>
      </c>
      <c r="T76" t="s">
        <v>911</v>
      </c>
    </row>
    <row r="77" spans="19:20" x14ac:dyDescent="0.25">
      <c r="S77">
        <v>74</v>
      </c>
      <c r="T77" t="s">
        <v>912</v>
      </c>
    </row>
    <row r="78" spans="19:20" x14ac:dyDescent="0.25">
      <c r="S78">
        <v>75</v>
      </c>
      <c r="T78" t="s">
        <v>913</v>
      </c>
    </row>
    <row r="79" spans="19:20" x14ac:dyDescent="0.25">
      <c r="S79">
        <v>76</v>
      </c>
      <c r="T79" t="s">
        <v>914</v>
      </c>
    </row>
    <row r="80" spans="19:20" x14ac:dyDescent="0.25">
      <c r="S80">
        <v>77</v>
      </c>
      <c r="T80" t="s">
        <v>915</v>
      </c>
    </row>
    <row r="81" spans="19:20" x14ac:dyDescent="0.25">
      <c r="S81">
        <v>78</v>
      </c>
      <c r="T81" t="s">
        <v>916</v>
      </c>
    </row>
    <row r="82" spans="19:20" x14ac:dyDescent="0.25">
      <c r="S82">
        <v>79</v>
      </c>
      <c r="T82" t="s">
        <v>917</v>
      </c>
    </row>
    <row r="83" spans="19:20" x14ac:dyDescent="0.25">
      <c r="S83">
        <v>80</v>
      </c>
      <c r="T83" t="s">
        <v>918</v>
      </c>
    </row>
    <row r="84" spans="19:20" x14ac:dyDescent="0.25">
      <c r="S84">
        <v>81</v>
      </c>
      <c r="T84" t="s">
        <v>919</v>
      </c>
    </row>
    <row r="85" spans="19:20" x14ac:dyDescent="0.25">
      <c r="S85">
        <v>82</v>
      </c>
      <c r="T85" t="s">
        <v>920</v>
      </c>
    </row>
    <row r="86" spans="19:20" x14ac:dyDescent="0.25">
      <c r="S86">
        <v>83</v>
      </c>
      <c r="T86" t="s">
        <v>921</v>
      </c>
    </row>
    <row r="87" spans="19:20" x14ac:dyDescent="0.25">
      <c r="S87">
        <v>84</v>
      </c>
      <c r="T87" t="s">
        <v>922</v>
      </c>
    </row>
    <row r="88" spans="19:20" x14ac:dyDescent="0.25">
      <c r="S88">
        <v>85</v>
      </c>
      <c r="T88" t="s">
        <v>923</v>
      </c>
    </row>
    <row r="89" spans="19:20" x14ac:dyDescent="0.25">
      <c r="S89">
        <v>86</v>
      </c>
      <c r="T89" t="s">
        <v>924</v>
      </c>
    </row>
    <row r="90" spans="19:20" x14ac:dyDescent="0.25">
      <c r="S90">
        <v>87</v>
      </c>
      <c r="T90" t="s">
        <v>925</v>
      </c>
    </row>
    <row r="91" spans="19:20" x14ac:dyDescent="0.25">
      <c r="S91">
        <v>88</v>
      </c>
      <c r="T91" t="s">
        <v>926</v>
      </c>
    </row>
    <row r="92" spans="19:20" x14ac:dyDescent="0.25">
      <c r="S92">
        <v>89</v>
      </c>
      <c r="T92" t="s">
        <v>927</v>
      </c>
    </row>
    <row r="93" spans="19:20" x14ac:dyDescent="0.25">
      <c r="S93">
        <v>90</v>
      </c>
      <c r="T93" t="s">
        <v>928</v>
      </c>
    </row>
    <row r="94" spans="19:20" x14ac:dyDescent="0.25">
      <c r="S94">
        <v>91</v>
      </c>
      <c r="T94" t="s">
        <v>929</v>
      </c>
    </row>
    <row r="95" spans="19:20" x14ac:dyDescent="0.25">
      <c r="S95">
        <v>92</v>
      </c>
      <c r="T95" t="s">
        <v>930</v>
      </c>
    </row>
    <row r="96" spans="19:20" x14ac:dyDescent="0.25">
      <c r="S96">
        <v>93</v>
      </c>
      <c r="T96" t="s">
        <v>931</v>
      </c>
    </row>
    <row r="97" spans="19:20" x14ac:dyDescent="0.25">
      <c r="S97">
        <v>94</v>
      </c>
      <c r="T97" t="s">
        <v>932</v>
      </c>
    </row>
    <row r="98" spans="19:20" x14ac:dyDescent="0.25">
      <c r="S98">
        <v>95</v>
      </c>
      <c r="T98" t="s">
        <v>933</v>
      </c>
    </row>
    <row r="99" spans="19:20" x14ac:dyDescent="0.25">
      <c r="S99">
        <v>96</v>
      </c>
      <c r="T99" t="s">
        <v>934</v>
      </c>
    </row>
    <row r="100" spans="19:20" x14ac:dyDescent="0.25">
      <c r="S100">
        <v>97</v>
      </c>
      <c r="T100" t="s">
        <v>935</v>
      </c>
    </row>
    <row r="101" spans="19:20" x14ac:dyDescent="0.25">
      <c r="S101">
        <v>98</v>
      </c>
      <c r="T101" t="s">
        <v>936</v>
      </c>
    </row>
    <row r="102" spans="19:20" x14ac:dyDescent="0.25">
      <c r="S102">
        <v>99</v>
      </c>
      <c r="T102" t="s">
        <v>937</v>
      </c>
    </row>
    <row r="103" spans="19:20" x14ac:dyDescent="0.25">
      <c r="S103">
        <v>100</v>
      </c>
      <c r="T103" t="s">
        <v>938</v>
      </c>
    </row>
    <row r="104" spans="19:20" x14ac:dyDescent="0.25">
      <c r="S104">
        <v>101</v>
      </c>
      <c r="T104" t="s">
        <v>939</v>
      </c>
    </row>
    <row r="105" spans="19:20" x14ac:dyDescent="0.25">
      <c r="S105">
        <v>102</v>
      </c>
      <c r="T105" t="s">
        <v>940</v>
      </c>
    </row>
    <row r="106" spans="19:20" x14ac:dyDescent="0.25">
      <c r="S106">
        <v>103</v>
      </c>
      <c r="T106" t="s">
        <v>941</v>
      </c>
    </row>
    <row r="107" spans="19:20" x14ac:dyDescent="0.25">
      <c r="S107">
        <v>104</v>
      </c>
      <c r="T107" t="s">
        <v>942</v>
      </c>
    </row>
    <row r="108" spans="19:20" x14ac:dyDescent="0.25">
      <c r="S108">
        <v>105</v>
      </c>
      <c r="T108" t="s">
        <v>943</v>
      </c>
    </row>
    <row r="109" spans="19:20" x14ac:dyDescent="0.25">
      <c r="S109">
        <v>106</v>
      </c>
      <c r="T109" t="s">
        <v>944</v>
      </c>
    </row>
    <row r="110" spans="19:20" x14ac:dyDescent="0.25">
      <c r="S110">
        <v>107</v>
      </c>
      <c r="T110" t="s">
        <v>945</v>
      </c>
    </row>
    <row r="111" spans="19:20" x14ac:dyDescent="0.25">
      <c r="S111">
        <v>108</v>
      </c>
      <c r="T111" t="s">
        <v>946</v>
      </c>
    </row>
    <row r="112" spans="19:20" x14ac:dyDescent="0.25">
      <c r="S112">
        <v>109</v>
      </c>
      <c r="T112" t="s">
        <v>947</v>
      </c>
    </row>
    <row r="113" spans="19:20" x14ac:dyDescent="0.25">
      <c r="S113">
        <v>110</v>
      </c>
      <c r="T113" t="s">
        <v>948</v>
      </c>
    </row>
    <row r="114" spans="19:20" x14ac:dyDescent="0.25">
      <c r="S114">
        <v>111</v>
      </c>
      <c r="T114" t="s">
        <v>949</v>
      </c>
    </row>
    <row r="115" spans="19:20" x14ac:dyDescent="0.25">
      <c r="S115">
        <v>112</v>
      </c>
      <c r="T115" t="s">
        <v>950</v>
      </c>
    </row>
    <row r="116" spans="19:20" x14ac:dyDescent="0.25">
      <c r="S116">
        <v>113</v>
      </c>
      <c r="T116" t="s">
        <v>951</v>
      </c>
    </row>
    <row r="117" spans="19:20" x14ac:dyDescent="0.25">
      <c r="S117">
        <v>114</v>
      </c>
      <c r="T117" t="s">
        <v>952</v>
      </c>
    </row>
    <row r="118" spans="19:20" x14ac:dyDescent="0.25">
      <c r="S118">
        <v>115</v>
      </c>
      <c r="T118" t="s">
        <v>953</v>
      </c>
    </row>
    <row r="119" spans="19:20" x14ac:dyDescent="0.25">
      <c r="S119">
        <v>116</v>
      </c>
      <c r="T119" t="s">
        <v>954</v>
      </c>
    </row>
    <row r="120" spans="19:20" x14ac:dyDescent="0.25">
      <c r="S120">
        <v>117</v>
      </c>
      <c r="T120" t="s">
        <v>955</v>
      </c>
    </row>
    <row r="121" spans="19:20" x14ac:dyDescent="0.25">
      <c r="S121">
        <v>118</v>
      </c>
      <c r="T121" t="s">
        <v>956</v>
      </c>
    </row>
    <row r="122" spans="19:20" x14ac:dyDescent="0.25">
      <c r="S122">
        <v>119</v>
      </c>
      <c r="T122" t="s">
        <v>957</v>
      </c>
    </row>
    <row r="123" spans="19:20" x14ac:dyDescent="0.25">
      <c r="S123">
        <v>120</v>
      </c>
      <c r="T123" t="s">
        <v>958</v>
      </c>
    </row>
    <row r="124" spans="19:20" x14ac:dyDescent="0.25">
      <c r="S124">
        <v>121</v>
      </c>
      <c r="T124" t="s">
        <v>959</v>
      </c>
    </row>
    <row r="125" spans="19:20" x14ac:dyDescent="0.25">
      <c r="S125">
        <v>122</v>
      </c>
      <c r="T125" t="s">
        <v>960</v>
      </c>
    </row>
    <row r="126" spans="19:20" x14ac:dyDescent="0.25">
      <c r="S126">
        <v>123</v>
      </c>
      <c r="T126" t="s">
        <v>961</v>
      </c>
    </row>
    <row r="127" spans="19:20" x14ac:dyDescent="0.25">
      <c r="S127">
        <v>124</v>
      </c>
      <c r="T127" t="s">
        <v>962</v>
      </c>
    </row>
    <row r="128" spans="19:20" x14ac:dyDescent="0.25">
      <c r="S128">
        <v>125</v>
      </c>
      <c r="T128" t="s">
        <v>963</v>
      </c>
    </row>
    <row r="129" spans="19:20" x14ac:dyDescent="0.25">
      <c r="S129">
        <v>126</v>
      </c>
      <c r="T129" t="s">
        <v>964</v>
      </c>
    </row>
    <row r="130" spans="19:20" x14ac:dyDescent="0.25">
      <c r="S130">
        <v>127</v>
      </c>
      <c r="T130" t="s">
        <v>965</v>
      </c>
    </row>
    <row r="131" spans="19:20" x14ac:dyDescent="0.25">
      <c r="S131">
        <v>128</v>
      </c>
      <c r="T131" t="s">
        <v>966</v>
      </c>
    </row>
    <row r="132" spans="19:20" x14ac:dyDescent="0.25">
      <c r="S132">
        <v>129</v>
      </c>
      <c r="T132" t="s">
        <v>967</v>
      </c>
    </row>
    <row r="133" spans="19:20" x14ac:dyDescent="0.25">
      <c r="S133">
        <v>130</v>
      </c>
      <c r="T133" t="s">
        <v>968</v>
      </c>
    </row>
    <row r="134" spans="19:20" x14ac:dyDescent="0.25">
      <c r="S134">
        <v>131</v>
      </c>
      <c r="T134" t="s">
        <v>969</v>
      </c>
    </row>
    <row r="135" spans="19:20" x14ac:dyDescent="0.25">
      <c r="S135">
        <v>132</v>
      </c>
      <c r="T135" t="s">
        <v>970</v>
      </c>
    </row>
    <row r="136" spans="19:20" x14ac:dyDescent="0.25">
      <c r="S136">
        <v>133</v>
      </c>
      <c r="T136" t="s">
        <v>971</v>
      </c>
    </row>
    <row r="137" spans="19:20" x14ac:dyDescent="0.25">
      <c r="S137">
        <v>134</v>
      </c>
      <c r="T137" t="s">
        <v>972</v>
      </c>
    </row>
    <row r="138" spans="19:20" x14ac:dyDescent="0.25">
      <c r="S138">
        <v>135</v>
      </c>
      <c r="T138" t="s">
        <v>973</v>
      </c>
    </row>
    <row r="139" spans="19:20" x14ac:dyDescent="0.25">
      <c r="S139">
        <v>136</v>
      </c>
      <c r="T139" t="s">
        <v>974</v>
      </c>
    </row>
    <row r="140" spans="19:20" x14ac:dyDescent="0.25">
      <c r="S140">
        <v>137</v>
      </c>
      <c r="T140" t="s">
        <v>975</v>
      </c>
    </row>
    <row r="141" spans="19:20" x14ac:dyDescent="0.25">
      <c r="S141">
        <v>138</v>
      </c>
      <c r="T141" t="s">
        <v>976</v>
      </c>
    </row>
    <row r="142" spans="19:20" x14ac:dyDescent="0.25">
      <c r="S142">
        <v>139</v>
      </c>
      <c r="T142" t="s">
        <v>977</v>
      </c>
    </row>
    <row r="143" spans="19:20" x14ac:dyDescent="0.25">
      <c r="S143">
        <v>140</v>
      </c>
      <c r="T143" t="s">
        <v>978</v>
      </c>
    </row>
    <row r="144" spans="19:20" x14ac:dyDescent="0.25">
      <c r="S144">
        <v>141</v>
      </c>
      <c r="T144" t="s">
        <v>979</v>
      </c>
    </row>
    <row r="145" spans="19:20" x14ac:dyDescent="0.25">
      <c r="S145">
        <v>142</v>
      </c>
      <c r="T145" t="s">
        <v>980</v>
      </c>
    </row>
    <row r="146" spans="19:20" x14ac:dyDescent="0.25">
      <c r="S146">
        <v>143</v>
      </c>
      <c r="T146" t="s">
        <v>981</v>
      </c>
    </row>
    <row r="147" spans="19:20" x14ac:dyDescent="0.25">
      <c r="S147">
        <v>144</v>
      </c>
      <c r="T147" t="s">
        <v>982</v>
      </c>
    </row>
    <row r="148" spans="19:20" x14ac:dyDescent="0.25">
      <c r="S148">
        <v>145</v>
      </c>
      <c r="T148" t="s">
        <v>983</v>
      </c>
    </row>
    <row r="149" spans="19:20" x14ac:dyDescent="0.25">
      <c r="S149">
        <v>146</v>
      </c>
      <c r="T149" t="s">
        <v>984</v>
      </c>
    </row>
    <row r="150" spans="19:20" x14ac:dyDescent="0.25">
      <c r="S150">
        <v>147</v>
      </c>
      <c r="T150" t="s">
        <v>985</v>
      </c>
    </row>
    <row r="151" spans="19:20" x14ac:dyDescent="0.25">
      <c r="S151">
        <v>148</v>
      </c>
      <c r="T151" t="s">
        <v>986</v>
      </c>
    </row>
    <row r="152" spans="19:20" x14ac:dyDescent="0.25">
      <c r="S152">
        <v>149</v>
      </c>
      <c r="T152" t="s">
        <v>987</v>
      </c>
    </row>
    <row r="153" spans="19:20" x14ac:dyDescent="0.25">
      <c r="S153">
        <v>150</v>
      </c>
      <c r="T153" t="s">
        <v>988</v>
      </c>
    </row>
    <row r="154" spans="19:20" x14ac:dyDescent="0.25">
      <c r="S154">
        <v>151</v>
      </c>
      <c r="T154" t="s">
        <v>989</v>
      </c>
    </row>
    <row r="155" spans="19:20" x14ac:dyDescent="0.25">
      <c r="S155">
        <v>152</v>
      </c>
      <c r="T155" t="s">
        <v>990</v>
      </c>
    </row>
    <row r="156" spans="19:20" x14ac:dyDescent="0.25">
      <c r="S156">
        <v>153</v>
      </c>
      <c r="T156" t="s">
        <v>991</v>
      </c>
    </row>
    <row r="157" spans="19:20" x14ac:dyDescent="0.25">
      <c r="S157">
        <v>154</v>
      </c>
      <c r="T157" t="s">
        <v>992</v>
      </c>
    </row>
    <row r="158" spans="19:20" x14ac:dyDescent="0.25">
      <c r="S158">
        <v>155</v>
      </c>
      <c r="T158" t="s">
        <v>993</v>
      </c>
    </row>
    <row r="159" spans="19:20" x14ac:dyDescent="0.25">
      <c r="S159">
        <v>156</v>
      </c>
      <c r="T159" t="s">
        <v>994</v>
      </c>
    </row>
    <row r="160" spans="19:20" x14ac:dyDescent="0.25">
      <c r="S160">
        <v>157</v>
      </c>
      <c r="T160" t="s">
        <v>995</v>
      </c>
    </row>
    <row r="161" spans="19:20" x14ac:dyDescent="0.25">
      <c r="S161">
        <v>158</v>
      </c>
      <c r="T161" t="s">
        <v>996</v>
      </c>
    </row>
    <row r="162" spans="19:20" x14ac:dyDescent="0.25">
      <c r="S162">
        <v>159</v>
      </c>
      <c r="T162" t="s">
        <v>997</v>
      </c>
    </row>
    <row r="163" spans="19:20" x14ac:dyDescent="0.25">
      <c r="S163">
        <v>160</v>
      </c>
      <c r="T163" t="s">
        <v>998</v>
      </c>
    </row>
    <row r="164" spans="19:20" x14ac:dyDescent="0.25">
      <c r="S164">
        <v>161</v>
      </c>
      <c r="T164" t="s">
        <v>999</v>
      </c>
    </row>
    <row r="165" spans="19:20" x14ac:dyDescent="0.25">
      <c r="S165">
        <v>162</v>
      </c>
      <c r="T165" t="s">
        <v>1000</v>
      </c>
    </row>
    <row r="166" spans="19:20" x14ac:dyDescent="0.25">
      <c r="S166">
        <v>163</v>
      </c>
      <c r="T166" t="s">
        <v>1001</v>
      </c>
    </row>
    <row r="167" spans="19:20" x14ac:dyDescent="0.25">
      <c r="S167">
        <v>164</v>
      </c>
      <c r="T167" t="s">
        <v>1002</v>
      </c>
    </row>
    <row r="168" spans="19:20" x14ac:dyDescent="0.25">
      <c r="S168">
        <v>165</v>
      </c>
      <c r="T168" t="s">
        <v>1003</v>
      </c>
    </row>
    <row r="169" spans="19:20" x14ac:dyDescent="0.25">
      <c r="S169">
        <v>166</v>
      </c>
      <c r="T169" t="s">
        <v>1004</v>
      </c>
    </row>
    <row r="170" spans="19:20" x14ac:dyDescent="0.25">
      <c r="S170">
        <v>167</v>
      </c>
      <c r="T170" t="s">
        <v>1005</v>
      </c>
    </row>
    <row r="171" spans="19:20" x14ac:dyDescent="0.25">
      <c r="S171">
        <v>168</v>
      </c>
      <c r="T171" t="s">
        <v>1006</v>
      </c>
    </row>
    <row r="172" spans="19:20" x14ac:dyDescent="0.25">
      <c r="S172">
        <v>169</v>
      </c>
      <c r="T172" t="s">
        <v>1007</v>
      </c>
    </row>
    <row r="173" spans="19:20" x14ac:dyDescent="0.25">
      <c r="S173">
        <v>170</v>
      </c>
      <c r="T173" t="s">
        <v>1008</v>
      </c>
    </row>
    <row r="174" spans="19:20" x14ac:dyDescent="0.25">
      <c r="S174">
        <v>171</v>
      </c>
      <c r="T174" t="s">
        <v>1009</v>
      </c>
    </row>
    <row r="175" spans="19:20" x14ac:dyDescent="0.25">
      <c r="S175">
        <v>172</v>
      </c>
      <c r="T175" t="s">
        <v>1010</v>
      </c>
    </row>
    <row r="176" spans="19:20" x14ac:dyDescent="0.25">
      <c r="S176">
        <v>173</v>
      </c>
      <c r="T176" t="s">
        <v>1011</v>
      </c>
    </row>
    <row r="177" spans="19:20" x14ac:dyDescent="0.25">
      <c r="S177">
        <v>174</v>
      </c>
      <c r="T177" t="s">
        <v>1012</v>
      </c>
    </row>
    <row r="178" spans="19:20" x14ac:dyDescent="0.25">
      <c r="S178">
        <v>175</v>
      </c>
      <c r="T178" t="s">
        <v>1013</v>
      </c>
    </row>
    <row r="179" spans="19:20" x14ac:dyDescent="0.25">
      <c r="S179">
        <v>176</v>
      </c>
      <c r="T179" t="s">
        <v>1014</v>
      </c>
    </row>
    <row r="180" spans="19:20" x14ac:dyDescent="0.25">
      <c r="S180">
        <v>177</v>
      </c>
      <c r="T180" t="s">
        <v>1015</v>
      </c>
    </row>
    <row r="181" spans="19:20" x14ac:dyDescent="0.25">
      <c r="S181">
        <v>178</v>
      </c>
      <c r="T181" t="s">
        <v>1016</v>
      </c>
    </row>
    <row r="182" spans="19:20" x14ac:dyDescent="0.25">
      <c r="S182">
        <v>179</v>
      </c>
      <c r="T182" t="s">
        <v>1017</v>
      </c>
    </row>
    <row r="183" spans="19:20" x14ac:dyDescent="0.25">
      <c r="S183">
        <v>180</v>
      </c>
      <c r="T183" t="s">
        <v>1018</v>
      </c>
    </row>
    <row r="184" spans="19:20" x14ac:dyDescent="0.25">
      <c r="S184">
        <v>181</v>
      </c>
      <c r="T184" t="s">
        <v>1019</v>
      </c>
    </row>
    <row r="185" spans="19:20" x14ac:dyDescent="0.25">
      <c r="S185">
        <v>182</v>
      </c>
      <c r="T185" t="s">
        <v>1020</v>
      </c>
    </row>
    <row r="186" spans="19:20" x14ac:dyDescent="0.25">
      <c r="S186">
        <v>183</v>
      </c>
      <c r="T186" t="s">
        <v>1021</v>
      </c>
    </row>
    <row r="187" spans="19:20" x14ac:dyDescent="0.25">
      <c r="S187">
        <v>184</v>
      </c>
      <c r="T187" t="s">
        <v>1022</v>
      </c>
    </row>
    <row r="188" spans="19:20" x14ac:dyDescent="0.25">
      <c r="S188">
        <v>185</v>
      </c>
      <c r="T188" t="s">
        <v>1023</v>
      </c>
    </row>
    <row r="189" spans="19:20" x14ac:dyDescent="0.25">
      <c r="S189">
        <v>186</v>
      </c>
      <c r="T189" t="s">
        <v>1024</v>
      </c>
    </row>
    <row r="190" spans="19:20" x14ac:dyDescent="0.25">
      <c r="S190">
        <v>187</v>
      </c>
      <c r="T190" t="s">
        <v>1025</v>
      </c>
    </row>
    <row r="191" spans="19:20" x14ac:dyDescent="0.25">
      <c r="S191">
        <v>188</v>
      </c>
      <c r="T191" t="s">
        <v>1026</v>
      </c>
    </row>
    <row r="192" spans="19:20" x14ac:dyDescent="0.25">
      <c r="S192">
        <v>189</v>
      </c>
      <c r="T192" t="s">
        <v>1027</v>
      </c>
    </row>
    <row r="193" spans="19:20" x14ac:dyDescent="0.25">
      <c r="S193">
        <v>190</v>
      </c>
      <c r="T193" t="s">
        <v>1028</v>
      </c>
    </row>
    <row r="194" spans="19:20" x14ac:dyDescent="0.25">
      <c r="S194">
        <v>191</v>
      </c>
      <c r="T194" t="s">
        <v>1029</v>
      </c>
    </row>
    <row r="195" spans="19:20" x14ac:dyDescent="0.25">
      <c r="S195">
        <v>192</v>
      </c>
      <c r="T195" t="s">
        <v>1030</v>
      </c>
    </row>
    <row r="196" spans="19:20" x14ac:dyDescent="0.25">
      <c r="S196">
        <v>193</v>
      </c>
      <c r="T196" t="s">
        <v>1031</v>
      </c>
    </row>
    <row r="197" spans="19:20" x14ac:dyDescent="0.25">
      <c r="S197">
        <v>194</v>
      </c>
      <c r="T197" t="s">
        <v>1032</v>
      </c>
    </row>
    <row r="198" spans="19:20" x14ac:dyDescent="0.25">
      <c r="S198">
        <v>195</v>
      </c>
      <c r="T198" t="s">
        <v>1033</v>
      </c>
    </row>
    <row r="199" spans="19:20" x14ac:dyDescent="0.25">
      <c r="S199">
        <v>196</v>
      </c>
      <c r="T199" t="s">
        <v>1034</v>
      </c>
    </row>
    <row r="200" spans="19:20" x14ac:dyDescent="0.25">
      <c r="S200">
        <v>197</v>
      </c>
      <c r="T200" t="s">
        <v>1035</v>
      </c>
    </row>
    <row r="201" spans="19:20" x14ac:dyDescent="0.25">
      <c r="S201">
        <v>198</v>
      </c>
      <c r="T201" t="s">
        <v>1036</v>
      </c>
    </row>
    <row r="202" spans="19:20" x14ac:dyDescent="0.25">
      <c r="S202">
        <v>199</v>
      </c>
      <c r="T202" t="s">
        <v>1037</v>
      </c>
    </row>
    <row r="203" spans="19:20" x14ac:dyDescent="0.25">
      <c r="S203">
        <v>200</v>
      </c>
      <c r="T203" t="s">
        <v>1038</v>
      </c>
    </row>
    <row r="204" spans="19:20" x14ac:dyDescent="0.25">
      <c r="S204">
        <v>201</v>
      </c>
      <c r="T204" t="s">
        <v>1039</v>
      </c>
    </row>
    <row r="205" spans="19:20" x14ac:dyDescent="0.25">
      <c r="S205">
        <v>202</v>
      </c>
      <c r="T205" t="s">
        <v>1040</v>
      </c>
    </row>
    <row r="206" spans="19:20" x14ac:dyDescent="0.25">
      <c r="S206">
        <v>203</v>
      </c>
      <c r="T206" t="s">
        <v>1041</v>
      </c>
    </row>
    <row r="207" spans="19:20" x14ac:dyDescent="0.25">
      <c r="S207">
        <v>204</v>
      </c>
      <c r="T207" t="s">
        <v>1042</v>
      </c>
    </row>
    <row r="208" spans="19:20" x14ac:dyDescent="0.25">
      <c r="S208">
        <v>205</v>
      </c>
      <c r="T208" t="s">
        <v>1043</v>
      </c>
    </row>
    <row r="209" spans="19:20" x14ac:dyDescent="0.25">
      <c r="S209">
        <v>206</v>
      </c>
      <c r="T209" t="s">
        <v>1044</v>
      </c>
    </row>
    <row r="210" spans="19:20" x14ac:dyDescent="0.25">
      <c r="S210">
        <v>207</v>
      </c>
      <c r="T210" t="s">
        <v>1045</v>
      </c>
    </row>
    <row r="211" spans="19:20" x14ac:dyDescent="0.25">
      <c r="S211">
        <v>208</v>
      </c>
      <c r="T211" t="s">
        <v>1046</v>
      </c>
    </row>
    <row r="212" spans="19:20" x14ac:dyDescent="0.25">
      <c r="S212">
        <v>209</v>
      </c>
      <c r="T212" t="s">
        <v>1047</v>
      </c>
    </row>
    <row r="213" spans="19:20" x14ac:dyDescent="0.25">
      <c r="S213">
        <v>210</v>
      </c>
      <c r="T213" t="s">
        <v>1048</v>
      </c>
    </row>
    <row r="214" spans="19:20" x14ac:dyDescent="0.25">
      <c r="S214">
        <v>211</v>
      </c>
      <c r="T214" t="s">
        <v>1049</v>
      </c>
    </row>
    <row r="215" spans="19:20" x14ac:dyDescent="0.25">
      <c r="S215">
        <v>212</v>
      </c>
      <c r="T215" t="s">
        <v>1050</v>
      </c>
    </row>
    <row r="216" spans="19:20" x14ac:dyDescent="0.25">
      <c r="S216">
        <v>213</v>
      </c>
      <c r="T216" t="s">
        <v>1051</v>
      </c>
    </row>
    <row r="217" spans="19:20" x14ac:dyDescent="0.25">
      <c r="S217">
        <v>214</v>
      </c>
      <c r="T217" t="s">
        <v>1052</v>
      </c>
    </row>
    <row r="218" spans="19:20" x14ac:dyDescent="0.25">
      <c r="S218">
        <v>215</v>
      </c>
      <c r="T218" t="s">
        <v>1053</v>
      </c>
    </row>
    <row r="219" spans="19:20" x14ac:dyDescent="0.25">
      <c r="S219">
        <v>216</v>
      </c>
      <c r="T219" t="s">
        <v>1054</v>
      </c>
    </row>
    <row r="220" spans="19:20" x14ac:dyDescent="0.25">
      <c r="S220">
        <v>217</v>
      </c>
      <c r="T220" t="s">
        <v>1055</v>
      </c>
    </row>
    <row r="221" spans="19:20" x14ac:dyDescent="0.25">
      <c r="S221">
        <v>218</v>
      </c>
      <c r="T221" t="s">
        <v>1056</v>
      </c>
    </row>
    <row r="222" spans="19:20" x14ac:dyDescent="0.25">
      <c r="S222">
        <v>219</v>
      </c>
      <c r="T222" t="s">
        <v>1057</v>
      </c>
    </row>
    <row r="223" spans="19:20" x14ac:dyDescent="0.25">
      <c r="S223">
        <v>220</v>
      </c>
      <c r="T223" t="s">
        <v>1058</v>
      </c>
    </row>
    <row r="224" spans="19:20" x14ac:dyDescent="0.25">
      <c r="S224">
        <v>221</v>
      </c>
      <c r="T224" t="s">
        <v>1059</v>
      </c>
    </row>
    <row r="225" spans="19:20" x14ac:dyDescent="0.25">
      <c r="S225">
        <v>222</v>
      </c>
      <c r="T225" t="s">
        <v>1060</v>
      </c>
    </row>
    <row r="226" spans="19:20" x14ac:dyDescent="0.25">
      <c r="S226">
        <v>223</v>
      </c>
      <c r="T226" t="s">
        <v>1061</v>
      </c>
    </row>
    <row r="227" spans="19:20" x14ac:dyDescent="0.25">
      <c r="S227">
        <v>224</v>
      </c>
      <c r="T227" t="s">
        <v>1062</v>
      </c>
    </row>
    <row r="228" spans="19:20" x14ac:dyDescent="0.25">
      <c r="S228">
        <v>225</v>
      </c>
      <c r="T228" t="s">
        <v>1063</v>
      </c>
    </row>
    <row r="229" spans="19:20" x14ac:dyDescent="0.25">
      <c r="S229">
        <v>226</v>
      </c>
      <c r="T229" t="s">
        <v>1064</v>
      </c>
    </row>
    <row r="230" spans="19:20" x14ac:dyDescent="0.25">
      <c r="S230">
        <v>227</v>
      </c>
      <c r="T230" t="s">
        <v>1065</v>
      </c>
    </row>
    <row r="231" spans="19:20" x14ac:dyDescent="0.25">
      <c r="S231">
        <v>228</v>
      </c>
      <c r="T231" t="s">
        <v>1066</v>
      </c>
    </row>
    <row r="232" spans="19:20" x14ac:dyDescent="0.25">
      <c r="S232">
        <v>229</v>
      </c>
      <c r="T232" t="s">
        <v>1067</v>
      </c>
    </row>
    <row r="233" spans="19:20" x14ac:dyDescent="0.25">
      <c r="S233">
        <v>230</v>
      </c>
      <c r="T233" t="s">
        <v>1068</v>
      </c>
    </row>
    <row r="234" spans="19:20" x14ac:dyDescent="0.25">
      <c r="S234">
        <v>231</v>
      </c>
      <c r="T234" t="s">
        <v>1069</v>
      </c>
    </row>
    <row r="235" spans="19:20" x14ac:dyDescent="0.25">
      <c r="S235">
        <v>232</v>
      </c>
      <c r="T235" t="s">
        <v>1070</v>
      </c>
    </row>
    <row r="236" spans="19:20" x14ac:dyDescent="0.25">
      <c r="S236">
        <v>233</v>
      </c>
      <c r="T236" t="s">
        <v>1071</v>
      </c>
    </row>
    <row r="237" spans="19:20" x14ac:dyDescent="0.25">
      <c r="S237">
        <v>234</v>
      </c>
      <c r="T237" t="s">
        <v>1072</v>
      </c>
    </row>
    <row r="238" spans="19:20" x14ac:dyDescent="0.25">
      <c r="S238">
        <v>235</v>
      </c>
      <c r="T238" t="s">
        <v>1073</v>
      </c>
    </row>
    <row r="239" spans="19:20" x14ac:dyDescent="0.25">
      <c r="S239">
        <v>236</v>
      </c>
      <c r="T239" t="s">
        <v>1074</v>
      </c>
    </row>
    <row r="240" spans="19:20" x14ac:dyDescent="0.25">
      <c r="S240">
        <v>237</v>
      </c>
      <c r="T240" t="s">
        <v>1075</v>
      </c>
    </row>
    <row r="241" spans="19:20" x14ac:dyDescent="0.25">
      <c r="S241">
        <v>238</v>
      </c>
      <c r="T241" t="s">
        <v>1076</v>
      </c>
    </row>
    <row r="242" spans="19:20" x14ac:dyDescent="0.25">
      <c r="S242">
        <v>239</v>
      </c>
      <c r="T242" t="s">
        <v>1077</v>
      </c>
    </row>
    <row r="243" spans="19:20" x14ac:dyDescent="0.25">
      <c r="S243">
        <v>240</v>
      </c>
      <c r="T243" t="s">
        <v>1078</v>
      </c>
    </row>
    <row r="244" spans="19:20" x14ac:dyDescent="0.25">
      <c r="S244">
        <v>241</v>
      </c>
      <c r="T244" t="s">
        <v>1079</v>
      </c>
    </row>
    <row r="245" spans="19:20" x14ac:dyDescent="0.25">
      <c r="S245">
        <v>242</v>
      </c>
      <c r="T245" t="s">
        <v>1080</v>
      </c>
    </row>
    <row r="246" spans="19:20" x14ac:dyDescent="0.25">
      <c r="S246">
        <v>243</v>
      </c>
      <c r="T246" t="s">
        <v>1081</v>
      </c>
    </row>
    <row r="247" spans="19:20" x14ac:dyDescent="0.25">
      <c r="S247">
        <v>244</v>
      </c>
      <c r="T247" t="s">
        <v>1082</v>
      </c>
    </row>
    <row r="248" spans="19:20" x14ac:dyDescent="0.25">
      <c r="S248">
        <v>245</v>
      </c>
      <c r="T248" t="s">
        <v>1083</v>
      </c>
    </row>
    <row r="249" spans="19:20" x14ac:dyDescent="0.25">
      <c r="S249">
        <v>246</v>
      </c>
      <c r="T249" t="s">
        <v>1084</v>
      </c>
    </row>
    <row r="250" spans="19:20" x14ac:dyDescent="0.25">
      <c r="S250">
        <v>247</v>
      </c>
      <c r="T250" t="s">
        <v>1085</v>
      </c>
    </row>
    <row r="251" spans="19:20" x14ac:dyDescent="0.25">
      <c r="S251">
        <v>248</v>
      </c>
      <c r="T251" t="s">
        <v>1086</v>
      </c>
    </row>
    <row r="252" spans="19:20" x14ac:dyDescent="0.25">
      <c r="S252">
        <v>249</v>
      </c>
      <c r="T252" t="s">
        <v>1087</v>
      </c>
    </row>
    <row r="253" spans="19:20" x14ac:dyDescent="0.25">
      <c r="S253">
        <v>250</v>
      </c>
      <c r="T253" t="s">
        <v>1088</v>
      </c>
    </row>
    <row r="254" spans="19:20" x14ac:dyDescent="0.25">
      <c r="S254">
        <v>251</v>
      </c>
      <c r="T254" t="s">
        <v>1089</v>
      </c>
    </row>
    <row r="255" spans="19:20" x14ac:dyDescent="0.25">
      <c r="S255">
        <v>252</v>
      </c>
      <c r="T255" t="s">
        <v>1090</v>
      </c>
    </row>
    <row r="256" spans="19:20" x14ac:dyDescent="0.25">
      <c r="S256">
        <v>253</v>
      </c>
      <c r="T256" t="s">
        <v>1091</v>
      </c>
    </row>
    <row r="257" spans="19:20" x14ac:dyDescent="0.25">
      <c r="S257">
        <v>254</v>
      </c>
      <c r="T257" t="s">
        <v>1092</v>
      </c>
    </row>
    <row r="258" spans="19:20" x14ac:dyDescent="0.25">
      <c r="S258">
        <v>255</v>
      </c>
      <c r="T258" t="s">
        <v>1093</v>
      </c>
    </row>
    <row r="259" spans="19:20" x14ac:dyDescent="0.25">
      <c r="S259">
        <v>256</v>
      </c>
      <c r="T259" t="s">
        <v>1094</v>
      </c>
    </row>
    <row r="260" spans="19:20" x14ac:dyDescent="0.25">
      <c r="S260">
        <v>257</v>
      </c>
      <c r="T260" t="s">
        <v>1095</v>
      </c>
    </row>
    <row r="261" spans="19:20" x14ac:dyDescent="0.25">
      <c r="S261">
        <v>258</v>
      </c>
      <c r="T261" t="s">
        <v>1096</v>
      </c>
    </row>
    <row r="262" spans="19:20" x14ac:dyDescent="0.25">
      <c r="S262">
        <v>259</v>
      </c>
      <c r="T262" t="s">
        <v>1097</v>
      </c>
    </row>
    <row r="263" spans="19:20" x14ac:dyDescent="0.25">
      <c r="S263">
        <v>260</v>
      </c>
      <c r="T263" t="s">
        <v>1098</v>
      </c>
    </row>
    <row r="264" spans="19:20" x14ac:dyDescent="0.25">
      <c r="S264">
        <v>261</v>
      </c>
      <c r="T264" t="s">
        <v>1099</v>
      </c>
    </row>
    <row r="265" spans="19:20" x14ac:dyDescent="0.25">
      <c r="S265">
        <v>262</v>
      </c>
      <c r="T265" t="s">
        <v>1100</v>
      </c>
    </row>
    <row r="266" spans="19:20" x14ac:dyDescent="0.25">
      <c r="S266">
        <v>263</v>
      </c>
      <c r="T266" t="s">
        <v>1101</v>
      </c>
    </row>
    <row r="267" spans="19:20" x14ac:dyDescent="0.25">
      <c r="S267">
        <v>264</v>
      </c>
      <c r="T267" t="s">
        <v>1102</v>
      </c>
    </row>
    <row r="268" spans="19:20" x14ac:dyDescent="0.25">
      <c r="S268">
        <v>265</v>
      </c>
      <c r="T268" t="s">
        <v>1103</v>
      </c>
    </row>
    <row r="269" spans="19:20" x14ac:dyDescent="0.25">
      <c r="S269">
        <v>266</v>
      </c>
      <c r="T269" t="s">
        <v>1104</v>
      </c>
    </row>
    <row r="270" spans="19:20" x14ac:dyDescent="0.25">
      <c r="S270">
        <v>267</v>
      </c>
      <c r="T270" t="s">
        <v>1105</v>
      </c>
    </row>
    <row r="271" spans="19:20" x14ac:dyDescent="0.25">
      <c r="S271">
        <v>268</v>
      </c>
      <c r="T271" t="s">
        <v>1106</v>
      </c>
    </row>
  </sheetData>
  <hyperlinks>
    <hyperlink ref="K3" r:id="rId1"/>
    <hyperlink ref="K2" r:id="rId2"/>
    <hyperlink ref="E28" r:id="rId3"/>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1"/>
  <sheetViews>
    <sheetView workbookViewId="0">
      <selection activeCell="D21" sqref="D21"/>
    </sheetView>
  </sheetViews>
  <sheetFormatPr defaultRowHeight="15" x14ac:dyDescent="0.25"/>
  <cols>
    <col min="1" max="1" width="13" customWidth="1"/>
    <col min="7" max="7" width="23.28515625" customWidth="1"/>
    <col min="11" max="13" width="9.140625" style="41"/>
  </cols>
  <sheetData>
    <row r="1" spans="1:16" x14ac:dyDescent="0.25">
      <c r="A1" t="s">
        <v>1186</v>
      </c>
      <c r="J1" t="s">
        <v>323</v>
      </c>
      <c r="K1" s="41" t="s">
        <v>325</v>
      </c>
      <c r="L1" s="41" t="s">
        <v>326</v>
      </c>
      <c r="M1" s="41" t="s">
        <v>327</v>
      </c>
      <c r="N1" s="41" t="s">
        <v>324</v>
      </c>
      <c r="P1" s="41" t="s">
        <v>1187</v>
      </c>
    </row>
    <row r="2" spans="1:16" x14ac:dyDescent="0.25">
      <c r="J2" s="41">
        <v>25.6</v>
      </c>
      <c r="K2" s="41">
        <v>25.5</v>
      </c>
      <c r="L2" s="41">
        <v>30.5</v>
      </c>
      <c r="M2" s="41">
        <v>45.5</v>
      </c>
      <c r="N2" t="s">
        <v>1188</v>
      </c>
      <c r="P2" s="41">
        <v>90.45</v>
      </c>
    </row>
    <row r="3" spans="1:16" x14ac:dyDescent="0.25">
      <c r="J3" t="s">
        <v>1194</v>
      </c>
    </row>
    <row r="4" spans="1:16" x14ac:dyDescent="0.25">
      <c r="A4" t="s">
        <v>1189</v>
      </c>
    </row>
    <row r="5" spans="1:16" x14ac:dyDescent="0.25">
      <c r="A5" t="s">
        <v>1190</v>
      </c>
      <c r="B5" t="s">
        <v>1191</v>
      </c>
      <c r="C5" s="41" t="s">
        <v>325</v>
      </c>
      <c r="D5" s="41" t="s">
        <v>326</v>
      </c>
      <c r="E5" s="41" t="s">
        <v>327</v>
      </c>
      <c r="F5" t="s">
        <v>1192</v>
      </c>
      <c r="G5" t="s">
        <v>1193</v>
      </c>
    </row>
    <row r="6" spans="1:16" x14ac:dyDescent="0.25">
      <c r="A6">
        <v>0</v>
      </c>
      <c r="B6">
        <v>15</v>
      </c>
      <c r="C6" s="41">
        <f t="shared" ref="C6:E8" si="0">$J$2</f>
        <v>25.6</v>
      </c>
      <c r="D6" s="41">
        <f t="shared" si="0"/>
        <v>25.6</v>
      </c>
      <c r="E6" s="41">
        <f t="shared" si="0"/>
        <v>25.6</v>
      </c>
      <c r="F6" s="41">
        <f>$P$2</f>
        <v>90.45</v>
      </c>
      <c r="G6" t="s">
        <v>1196</v>
      </c>
    </row>
    <row r="7" spans="1:16" x14ac:dyDescent="0.25">
      <c r="A7">
        <v>0</v>
      </c>
      <c r="B7">
        <v>30</v>
      </c>
      <c r="C7" s="41">
        <f t="shared" si="0"/>
        <v>25.6</v>
      </c>
      <c r="D7" s="41">
        <f t="shared" si="0"/>
        <v>25.6</v>
      </c>
      <c r="E7" s="41">
        <f t="shared" si="0"/>
        <v>25.6</v>
      </c>
      <c r="F7" s="41">
        <f t="shared" ref="F7:F21" si="1">$P$2</f>
        <v>90.45</v>
      </c>
    </row>
    <row r="8" spans="1:16" x14ac:dyDescent="0.25">
      <c r="A8">
        <v>0</v>
      </c>
      <c r="B8">
        <v>45</v>
      </c>
      <c r="C8" s="41">
        <f t="shared" si="0"/>
        <v>25.6</v>
      </c>
      <c r="D8" s="41">
        <f t="shared" si="0"/>
        <v>25.6</v>
      </c>
      <c r="E8" s="41">
        <f t="shared" si="0"/>
        <v>25.6</v>
      </c>
      <c r="F8" s="41">
        <f t="shared" si="1"/>
        <v>90.45</v>
      </c>
    </row>
    <row r="9" spans="1:16" x14ac:dyDescent="0.25">
      <c r="A9">
        <v>1</v>
      </c>
      <c r="B9">
        <v>0</v>
      </c>
      <c r="C9" s="41">
        <f>K$2</f>
        <v>25.5</v>
      </c>
      <c r="D9" s="41">
        <f>L$2</f>
        <v>30.5</v>
      </c>
      <c r="E9" s="41">
        <f>M$2</f>
        <v>45.5</v>
      </c>
      <c r="F9" s="41">
        <f t="shared" si="1"/>
        <v>90.45</v>
      </c>
    </row>
    <row r="10" spans="1:16" x14ac:dyDescent="0.25">
      <c r="A10">
        <v>1</v>
      </c>
      <c r="B10">
        <v>15</v>
      </c>
      <c r="C10">
        <f t="shared" ref="C10:E11" si="2">K$2*1.5</f>
        <v>38.25</v>
      </c>
      <c r="D10">
        <f t="shared" si="2"/>
        <v>45.75</v>
      </c>
      <c r="E10">
        <f t="shared" si="2"/>
        <v>68.25</v>
      </c>
      <c r="F10" s="41">
        <f t="shared" si="1"/>
        <v>90.45</v>
      </c>
    </row>
    <row r="11" spans="1:16" x14ac:dyDescent="0.25">
      <c r="A11">
        <v>1</v>
      </c>
      <c r="B11">
        <v>30</v>
      </c>
      <c r="C11">
        <f t="shared" si="2"/>
        <v>38.25</v>
      </c>
      <c r="D11">
        <f t="shared" si="2"/>
        <v>45.75</v>
      </c>
      <c r="E11">
        <f t="shared" si="2"/>
        <v>68.25</v>
      </c>
      <c r="F11" s="41">
        <f t="shared" si="1"/>
        <v>90.45</v>
      </c>
    </row>
    <row r="12" spans="1:16" x14ac:dyDescent="0.25">
      <c r="A12">
        <v>1</v>
      </c>
      <c r="B12">
        <v>45</v>
      </c>
      <c r="C12">
        <f t="shared" ref="C12:E13" si="3">K$2*2</f>
        <v>51</v>
      </c>
      <c r="D12">
        <f t="shared" si="3"/>
        <v>61</v>
      </c>
      <c r="E12">
        <f t="shared" si="3"/>
        <v>91</v>
      </c>
      <c r="F12" s="41">
        <f t="shared" si="1"/>
        <v>90.45</v>
      </c>
    </row>
    <row r="13" spans="1:16" x14ac:dyDescent="0.25">
      <c r="A13">
        <v>2</v>
      </c>
      <c r="B13">
        <v>0</v>
      </c>
      <c r="C13">
        <f t="shared" si="3"/>
        <v>51</v>
      </c>
      <c r="D13">
        <f t="shared" si="3"/>
        <v>61</v>
      </c>
      <c r="E13">
        <f t="shared" si="3"/>
        <v>91</v>
      </c>
      <c r="F13" s="41">
        <f t="shared" si="1"/>
        <v>90.45</v>
      </c>
    </row>
    <row r="14" spans="1:16" x14ac:dyDescent="0.25">
      <c r="A14">
        <v>2</v>
      </c>
      <c r="B14">
        <v>15</v>
      </c>
      <c r="C14">
        <f t="shared" ref="C14:E15" si="4">K$2*2.5</f>
        <v>63.75</v>
      </c>
      <c r="D14">
        <f t="shared" si="4"/>
        <v>76.25</v>
      </c>
      <c r="E14">
        <f t="shared" si="4"/>
        <v>113.75</v>
      </c>
      <c r="F14" s="41">
        <f t="shared" si="1"/>
        <v>90.45</v>
      </c>
    </row>
    <row r="15" spans="1:16" x14ac:dyDescent="0.25">
      <c r="A15">
        <v>2</v>
      </c>
      <c r="B15">
        <v>30</v>
      </c>
      <c r="C15">
        <f t="shared" si="4"/>
        <v>63.75</v>
      </c>
      <c r="D15">
        <f t="shared" si="4"/>
        <v>76.25</v>
      </c>
      <c r="E15">
        <f t="shared" si="4"/>
        <v>113.75</v>
      </c>
      <c r="F15" s="41">
        <f t="shared" si="1"/>
        <v>90.45</v>
      </c>
    </row>
    <row r="16" spans="1:16" x14ac:dyDescent="0.25">
      <c r="A16">
        <v>2</v>
      </c>
      <c r="B16">
        <v>45</v>
      </c>
      <c r="C16">
        <f t="shared" ref="C16:E17" si="5">K$2*3</f>
        <v>76.5</v>
      </c>
      <c r="D16">
        <f t="shared" si="5"/>
        <v>91.5</v>
      </c>
      <c r="E16">
        <f t="shared" si="5"/>
        <v>136.5</v>
      </c>
      <c r="F16" s="41">
        <f t="shared" si="1"/>
        <v>90.45</v>
      </c>
    </row>
    <row r="17" spans="1:6" x14ac:dyDescent="0.25">
      <c r="A17">
        <v>3</v>
      </c>
      <c r="B17">
        <v>0</v>
      </c>
      <c r="C17">
        <f t="shared" si="5"/>
        <v>76.5</v>
      </c>
      <c r="D17">
        <f t="shared" si="5"/>
        <v>91.5</v>
      </c>
      <c r="E17">
        <f t="shared" si="5"/>
        <v>136.5</v>
      </c>
      <c r="F17" s="41">
        <f t="shared" si="1"/>
        <v>90.45</v>
      </c>
    </row>
    <row r="18" spans="1:6" x14ac:dyDescent="0.25">
      <c r="A18">
        <v>3</v>
      </c>
      <c r="B18">
        <v>15</v>
      </c>
      <c r="C18">
        <f t="shared" ref="C18:E19" si="6">K$2*3.5</f>
        <v>89.25</v>
      </c>
      <c r="D18">
        <f t="shared" si="6"/>
        <v>106.75</v>
      </c>
      <c r="E18">
        <f t="shared" si="6"/>
        <v>159.25</v>
      </c>
      <c r="F18" s="41">
        <f t="shared" si="1"/>
        <v>90.45</v>
      </c>
    </row>
    <row r="19" spans="1:6" x14ac:dyDescent="0.25">
      <c r="A19">
        <v>3</v>
      </c>
      <c r="B19">
        <v>30</v>
      </c>
      <c r="C19">
        <f t="shared" si="6"/>
        <v>89.25</v>
      </c>
      <c r="D19">
        <f t="shared" si="6"/>
        <v>106.75</v>
      </c>
      <c r="E19">
        <f t="shared" si="6"/>
        <v>159.25</v>
      </c>
      <c r="F19" s="41">
        <f t="shared" si="1"/>
        <v>90.45</v>
      </c>
    </row>
    <row r="20" spans="1:6" x14ac:dyDescent="0.25">
      <c r="A20">
        <v>3</v>
      </c>
      <c r="B20">
        <v>45</v>
      </c>
      <c r="C20">
        <f t="shared" ref="C20:E21" si="7">K$2*4</f>
        <v>102</v>
      </c>
      <c r="D20">
        <f t="shared" si="7"/>
        <v>122</v>
      </c>
      <c r="E20">
        <f t="shared" si="7"/>
        <v>182</v>
      </c>
      <c r="F20" s="41">
        <f t="shared" si="1"/>
        <v>90.45</v>
      </c>
    </row>
    <row r="21" spans="1:6" x14ac:dyDescent="0.25">
      <c r="A21">
        <v>4</v>
      </c>
      <c r="B21">
        <v>0</v>
      </c>
      <c r="C21">
        <f t="shared" si="7"/>
        <v>102</v>
      </c>
      <c r="D21">
        <f t="shared" si="7"/>
        <v>122</v>
      </c>
      <c r="E21">
        <f t="shared" si="7"/>
        <v>182</v>
      </c>
      <c r="F21" s="41">
        <f t="shared" si="1"/>
        <v>90.45</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1"/>
  <sheetViews>
    <sheetView workbookViewId="0">
      <selection activeCell="B21" sqref="B21"/>
    </sheetView>
  </sheetViews>
  <sheetFormatPr defaultRowHeight="15" x14ac:dyDescent="0.25"/>
  <cols>
    <col min="1" max="1" width="35.85546875" customWidth="1"/>
    <col min="2" max="2" width="18.42578125" customWidth="1"/>
    <col min="3" max="3" width="12.85546875" customWidth="1"/>
    <col min="4" max="5" width="11.85546875" customWidth="1"/>
    <col min="6" max="6" width="31.5703125" customWidth="1"/>
    <col min="7" max="7" width="51.42578125" customWidth="1"/>
  </cols>
  <sheetData>
    <row r="1" spans="1:7" x14ac:dyDescent="0.25">
      <c r="A1" t="s">
        <v>357</v>
      </c>
      <c r="B1" t="s">
        <v>62</v>
      </c>
      <c r="C1" t="s">
        <v>95</v>
      </c>
      <c r="D1" t="s">
        <v>90</v>
      </c>
      <c r="E1" t="s">
        <v>366</v>
      </c>
      <c r="F1" t="s">
        <v>362</v>
      </c>
      <c r="G1" t="s">
        <v>367</v>
      </c>
    </row>
    <row r="2" spans="1:7" x14ac:dyDescent="0.25">
      <c r="A2">
        <v>300000000</v>
      </c>
      <c r="B2" t="s">
        <v>358</v>
      </c>
      <c r="C2" t="s">
        <v>359</v>
      </c>
      <c r="F2" t="s">
        <v>363</v>
      </c>
    </row>
    <row r="3" spans="1:7" x14ac:dyDescent="0.25">
      <c r="A3">
        <v>300000000</v>
      </c>
      <c r="B3" t="s">
        <v>358</v>
      </c>
      <c r="C3" t="s">
        <v>360</v>
      </c>
      <c r="F3" t="s">
        <v>363</v>
      </c>
    </row>
    <row r="4" spans="1:7" x14ac:dyDescent="0.25">
      <c r="A4">
        <v>300000000</v>
      </c>
      <c r="B4" t="s">
        <v>358</v>
      </c>
      <c r="C4" t="s">
        <v>361</v>
      </c>
      <c r="F4" t="s">
        <v>363</v>
      </c>
    </row>
    <row r="5" spans="1:7" x14ac:dyDescent="0.25">
      <c r="A5">
        <v>300000000</v>
      </c>
      <c r="B5" t="s">
        <v>358</v>
      </c>
      <c r="C5" t="s">
        <v>361</v>
      </c>
      <c r="F5" t="s">
        <v>364</v>
      </c>
      <c r="G5" t="s">
        <v>375</v>
      </c>
    </row>
    <row r="6" spans="1:7" x14ac:dyDescent="0.25">
      <c r="A6">
        <v>300000001</v>
      </c>
      <c r="B6" t="s">
        <v>358</v>
      </c>
      <c r="C6" t="s">
        <v>359</v>
      </c>
      <c r="F6" t="s">
        <v>363</v>
      </c>
      <c r="G6" t="s">
        <v>365</v>
      </c>
    </row>
    <row r="7" spans="1:7" x14ac:dyDescent="0.25">
      <c r="A7">
        <v>300000001</v>
      </c>
      <c r="B7" t="s">
        <v>358</v>
      </c>
      <c r="C7" t="s">
        <v>360</v>
      </c>
      <c r="F7" t="s">
        <v>363</v>
      </c>
    </row>
    <row r="8" spans="1:7" x14ac:dyDescent="0.25">
      <c r="A8">
        <v>300000001</v>
      </c>
      <c r="B8" t="s">
        <v>358</v>
      </c>
      <c r="C8" t="s">
        <v>361</v>
      </c>
      <c r="F8" t="s">
        <v>363</v>
      </c>
    </row>
    <row r="9" spans="1:7" x14ac:dyDescent="0.25">
      <c r="A9">
        <v>300000001</v>
      </c>
      <c r="B9" t="s">
        <v>358</v>
      </c>
      <c r="C9" t="s">
        <v>361</v>
      </c>
      <c r="F9" t="s">
        <v>364</v>
      </c>
    </row>
    <row r="10" spans="1:7" x14ac:dyDescent="0.25">
      <c r="A10" s="75" t="s">
        <v>368</v>
      </c>
      <c r="B10" s="75"/>
      <c r="C10" s="75"/>
      <c r="D10" s="75"/>
      <c r="E10" s="75"/>
      <c r="F10" s="75"/>
      <c r="G10" s="75"/>
    </row>
    <row r="11" spans="1:7" x14ac:dyDescent="0.25">
      <c r="A11">
        <v>300000000</v>
      </c>
      <c r="B11" t="s">
        <v>358</v>
      </c>
      <c r="C11" t="s">
        <v>359</v>
      </c>
      <c r="D11">
        <v>333</v>
      </c>
      <c r="E11" t="s">
        <v>369</v>
      </c>
      <c r="F11" t="s">
        <v>363</v>
      </c>
    </row>
    <row r="12" spans="1:7" x14ac:dyDescent="0.25">
      <c r="A12">
        <v>300000001</v>
      </c>
      <c r="B12" t="s">
        <v>358</v>
      </c>
      <c r="C12" t="s">
        <v>359</v>
      </c>
      <c r="D12">
        <v>333</v>
      </c>
      <c r="E12" t="s">
        <v>369</v>
      </c>
      <c r="F12" t="s">
        <v>370</v>
      </c>
    </row>
    <row r="13" spans="1:7" x14ac:dyDescent="0.25">
      <c r="A13">
        <v>300000000</v>
      </c>
      <c r="B13" t="s">
        <v>358</v>
      </c>
      <c r="C13" t="s">
        <v>359</v>
      </c>
      <c r="D13">
        <v>333</v>
      </c>
      <c r="E13" t="s">
        <v>369</v>
      </c>
      <c r="F13" t="s">
        <v>364</v>
      </c>
      <c r="G13" t="s">
        <v>371</v>
      </c>
    </row>
    <row r="14" spans="1:7" x14ac:dyDescent="0.25">
      <c r="A14">
        <v>300000000</v>
      </c>
      <c r="B14" t="s">
        <v>358</v>
      </c>
      <c r="C14" t="s">
        <v>359</v>
      </c>
      <c r="D14">
        <v>350</v>
      </c>
      <c r="E14" t="s">
        <v>369</v>
      </c>
      <c r="F14" t="s">
        <v>363</v>
      </c>
      <c r="G14" t="s">
        <v>373</v>
      </c>
    </row>
    <row r="17" spans="1:7" x14ac:dyDescent="0.25">
      <c r="G17" t="s">
        <v>372</v>
      </c>
    </row>
    <row r="18" spans="1:7" x14ac:dyDescent="0.25">
      <c r="A18" s="75" t="s">
        <v>374</v>
      </c>
      <c r="B18" s="75"/>
      <c r="C18" s="75"/>
      <c r="D18" s="75"/>
      <c r="E18" s="75"/>
      <c r="F18" s="75"/>
      <c r="G18" s="75"/>
    </row>
    <row r="20" spans="1:7" x14ac:dyDescent="0.25">
      <c r="A20" t="s">
        <v>380</v>
      </c>
    </row>
    <row r="22" spans="1:7" x14ac:dyDescent="0.25">
      <c r="A22" t="s">
        <v>381</v>
      </c>
    </row>
    <row r="23" spans="1:7" x14ac:dyDescent="0.25">
      <c r="A23" t="s">
        <v>382</v>
      </c>
    </row>
    <row r="24" spans="1:7" x14ac:dyDescent="0.25">
      <c r="A24" t="s">
        <v>383</v>
      </c>
    </row>
    <row r="25" spans="1:7" x14ac:dyDescent="0.25">
      <c r="A25" t="s">
        <v>384</v>
      </c>
    </row>
    <row r="27" spans="1:7" x14ac:dyDescent="0.25">
      <c r="A27" t="s">
        <v>385</v>
      </c>
    </row>
    <row r="29" spans="1:7" x14ac:dyDescent="0.25">
      <c r="A29" t="s">
        <v>386</v>
      </c>
    </row>
    <row r="30" spans="1:7" x14ac:dyDescent="0.25">
      <c r="A30" t="s">
        <v>387</v>
      </c>
    </row>
    <row r="31" spans="1:7" x14ac:dyDescent="0.25">
      <c r="A31" t="s">
        <v>388</v>
      </c>
    </row>
    <row r="32" spans="1:7" x14ac:dyDescent="0.25">
      <c r="A32" t="s">
        <v>389</v>
      </c>
    </row>
    <row r="34" spans="1:1" x14ac:dyDescent="0.25">
      <c r="A34" t="s">
        <v>390</v>
      </c>
    </row>
    <row r="36" spans="1:1" x14ac:dyDescent="0.25">
      <c r="A36" t="s">
        <v>391</v>
      </c>
    </row>
    <row r="37" spans="1:1" x14ac:dyDescent="0.25">
      <c r="A37" t="s">
        <v>392</v>
      </c>
    </row>
    <row r="38" spans="1:1" x14ac:dyDescent="0.25">
      <c r="A38" t="s">
        <v>393</v>
      </c>
    </row>
    <row r="39" spans="1:1" x14ac:dyDescent="0.25">
      <c r="A39" t="s">
        <v>394</v>
      </c>
    </row>
    <row r="41" spans="1:1" x14ac:dyDescent="0.25">
      <c r="A41" t="s">
        <v>395</v>
      </c>
    </row>
  </sheetData>
  <mergeCells count="2">
    <mergeCell ref="A10:G10"/>
    <mergeCell ref="A18:G18"/>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9"/>
  <sheetViews>
    <sheetView topLeftCell="B7" workbookViewId="0">
      <selection activeCell="G23" sqref="G23"/>
    </sheetView>
  </sheetViews>
  <sheetFormatPr defaultRowHeight="15" x14ac:dyDescent="0.25"/>
  <cols>
    <col min="1" max="1" width="15" customWidth="1"/>
    <col min="2" max="2" width="14.28515625" customWidth="1"/>
    <col min="3" max="3" width="16" customWidth="1"/>
    <col min="4" max="5" width="11.42578125" customWidth="1"/>
    <col min="6" max="6" width="14.5703125" customWidth="1"/>
    <col min="7" max="7" width="12.42578125" customWidth="1"/>
    <col min="8" max="8" width="13.28515625" customWidth="1"/>
    <col min="10" max="10" width="13.28515625" customWidth="1"/>
    <col min="11" max="11" width="14.42578125" customWidth="1"/>
    <col min="12" max="12" width="16" customWidth="1"/>
    <col min="13" max="13" width="15.42578125" customWidth="1"/>
    <col min="15" max="15" width="11" customWidth="1"/>
  </cols>
  <sheetData>
    <row r="1" spans="1:16" x14ac:dyDescent="0.25">
      <c r="A1" t="s">
        <v>832</v>
      </c>
      <c r="B1" t="s">
        <v>833</v>
      </c>
      <c r="C1" t="s">
        <v>834</v>
      </c>
      <c r="D1" t="s">
        <v>838</v>
      </c>
      <c r="E1" t="s">
        <v>839</v>
      </c>
      <c r="F1" t="s">
        <v>835</v>
      </c>
      <c r="G1" t="s">
        <v>366</v>
      </c>
      <c r="H1" t="s">
        <v>836</v>
      </c>
      <c r="I1" t="s">
        <v>837</v>
      </c>
      <c r="J1" t="s">
        <v>848</v>
      </c>
      <c r="K1" t="s">
        <v>554</v>
      </c>
      <c r="L1" t="s">
        <v>840</v>
      </c>
      <c r="M1" t="s">
        <v>841</v>
      </c>
      <c r="N1" t="s">
        <v>842</v>
      </c>
      <c r="O1" t="s">
        <v>846</v>
      </c>
      <c r="P1" t="s">
        <v>847</v>
      </c>
    </row>
    <row r="2" spans="1:16" x14ac:dyDescent="0.25">
      <c r="A2">
        <v>1</v>
      </c>
      <c r="B2">
        <v>640000000</v>
      </c>
      <c r="C2">
        <v>1</v>
      </c>
      <c r="D2">
        <v>1</v>
      </c>
      <c r="E2">
        <v>1000001328</v>
      </c>
      <c r="F2">
        <v>875000344</v>
      </c>
      <c r="G2" s="25">
        <v>44166</v>
      </c>
      <c r="H2">
        <v>2200</v>
      </c>
      <c r="I2">
        <v>1</v>
      </c>
      <c r="J2">
        <v>2200</v>
      </c>
      <c r="K2">
        <v>10000022</v>
      </c>
    </row>
    <row r="3" spans="1:16" x14ac:dyDescent="0.25">
      <c r="A3">
        <v>2</v>
      </c>
      <c r="B3">
        <v>640000000</v>
      </c>
      <c r="C3">
        <v>2</v>
      </c>
      <c r="D3">
        <v>2</v>
      </c>
      <c r="E3">
        <v>1000001328</v>
      </c>
      <c r="F3">
        <v>875000344</v>
      </c>
      <c r="G3" s="25">
        <v>44200</v>
      </c>
      <c r="H3">
        <v>2200</v>
      </c>
      <c r="I3">
        <v>1</v>
      </c>
      <c r="J3">
        <v>2200</v>
      </c>
      <c r="K3">
        <v>10000023</v>
      </c>
    </row>
    <row r="4" spans="1:16" x14ac:dyDescent="0.25">
      <c r="A4">
        <v>3</v>
      </c>
      <c r="B4">
        <v>640000000</v>
      </c>
      <c r="C4">
        <v>3</v>
      </c>
      <c r="D4">
        <v>3</v>
      </c>
      <c r="E4">
        <v>1000001329</v>
      </c>
      <c r="F4">
        <v>875000345</v>
      </c>
      <c r="G4" s="25">
        <v>44044</v>
      </c>
      <c r="H4">
        <v>2300</v>
      </c>
      <c r="I4">
        <v>1</v>
      </c>
      <c r="J4">
        <v>2300</v>
      </c>
      <c r="K4">
        <v>10000024</v>
      </c>
    </row>
    <row r="5" spans="1:16" x14ac:dyDescent="0.25">
      <c r="A5">
        <v>4</v>
      </c>
      <c r="B5">
        <v>640000000</v>
      </c>
      <c r="C5">
        <v>4</v>
      </c>
      <c r="D5">
        <v>4</v>
      </c>
      <c r="E5">
        <v>1000001329</v>
      </c>
      <c r="F5">
        <v>875000345</v>
      </c>
      <c r="G5" s="25">
        <v>44075</v>
      </c>
      <c r="H5">
        <v>2300</v>
      </c>
      <c r="I5">
        <v>1</v>
      </c>
      <c r="J5">
        <v>2300</v>
      </c>
      <c r="K5">
        <v>10000025</v>
      </c>
    </row>
    <row r="6" spans="1:16" x14ac:dyDescent="0.25">
      <c r="A6">
        <v>5</v>
      </c>
      <c r="B6">
        <v>640000000</v>
      </c>
      <c r="C6">
        <v>5</v>
      </c>
      <c r="D6">
        <v>5</v>
      </c>
      <c r="E6">
        <v>1000001329</v>
      </c>
      <c r="F6">
        <v>875000345</v>
      </c>
      <c r="G6" s="25">
        <v>44105</v>
      </c>
      <c r="H6">
        <v>2300</v>
      </c>
      <c r="I6">
        <v>1</v>
      </c>
      <c r="J6">
        <v>2300</v>
      </c>
      <c r="K6">
        <v>10000026</v>
      </c>
    </row>
    <row r="7" spans="1:16" x14ac:dyDescent="0.25">
      <c r="A7">
        <v>6</v>
      </c>
      <c r="B7">
        <v>640000000</v>
      </c>
      <c r="C7">
        <v>6</v>
      </c>
      <c r="D7">
        <v>6</v>
      </c>
      <c r="E7">
        <v>1000001329</v>
      </c>
      <c r="F7">
        <v>875000345</v>
      </c>
      <c r="G7" s="25">
        <v>44137</v>
      </c>
      <c r="H7">
        <v>2300</v>
      </c>
      <c r="I7">
        <v>1</v>
      </c>
      <c r="J7">
        <v>2300</v>
      </c>
      <c r="K7">
        <v>10000027</v>
      </c>
    </row>
    <row r="8" spans="1:16" x14ac:dyDescent="0.25">
      <c r="A8">
        <v>7</v>
      </c>
      <c r="B8">
        <v>640000000</v>
      </c>
      <c r="C8">
        <v>7</v>
      </c>
      <c r="D8">
        <v>7</v>
      </c>
      <c r="E8">
        <v>1000001329</v>
      </c>
      <c r="F8">
        <v>875000345</v>
      </c>
      <c r="G8" s="25">
        <v>44166</v>
      </c>
      <c r="H8">
        <v>2300</v>
      </c>
      <c r="I8">
        <v>1</v>
      </c>
      <c r="J8">
        <v>2300</v>
      </c>
      <c r="K8">
        <v>10000028</v>
      </c>
    </row>
    <row r="9" spans="1:16" x14ac:dyDescent="0.25">
      <c r="A9">
        <v>8</v>
      </c>
      <c r="B9">
        <v>640000000</v>
      </c>
      <c r="C9">
        <v>8</v>
      </c>
      <c r="D9">
        <v>8</v>
      </c>
      <c r="E9">
        <v>1000001329</v>
      </c>
      <c r="F9">
        <v>875000345</v>
      </c>
      <c r="G9" s="25">
        <v>44200</v>
      </c>
      <c r="H9">
        <v>2300</v>
      </c>
      <c r="I9">
        <v>1</v>
      </c>
      <c r="J9">
        <v>2300</v>
      </c>
      <c r="K9">
        <v>10000029</v>
      </c>
    </row>
    <row r="10" spans="1:16" x14ac:dyDescent="0.25">
      <c r="A10">
        <v>9</v>
      </c>
      <c r="B10">
        <v>640000000</v>
      </c>
      <c r="C10">
        <v>9</v>
      </c>
      <c r="D10">
        <v>9</v>
      </c>
      <c r="E10">
        <v>1000001330</v>
      </c>
      <c r="F10">
        <v>875000346</v>
      </c>
      <c r="G10" s="25">
        <v>44196</v>
      </c>
      <c r="H10">
        <v>2500</v>
      </c>
      <c r="I10">
        <v>1</v>
      </c>
      <c r="J10">
        <v>2500</v>
      </c>
      <c r="K10">
        <v>10000030</v>
      </c>
    </row>
    <row r="11" spans="1:16" x14ac:dyDescent="0.25">
      <c r="A11">
        <v>10</v>
      </c>
      <c r="B11">
        <v>640000000</v>
      </c>
      <c r="C11">
        <v>10</v>
      </c>
      <c r="D11">
        <v>10</v>
      </c>
      <c r="E11">
        <v>1000001331</v>
      </c>
      <c r="F11">
        <v>875000347</v>
      </c>
      <c r="G11" s="25">
        <v>44075</v>
      </c>
      <c r="H11">
        <v>3000</v>
      </c>
      <c r="I11">
        <v>1</v>
      </c>
      <c r="J11">
        <v>3000</v>
      </c>
      <c r="K11">
        <v>10000031</v>
      </c>
    </row>
    <row r="12" spans="1:16" x14ac:dyDescent="0.25">
      <c r="A12">
        <v>11</v>
      </c>
      <c r="B12">
        <v>640000000</v>
      </c>
      <c r="C12">
        <v>11</v>
      </c>
      <c r="D12">
        <v>11</v>
      </c>
      <c r="E12">
        <v>1000001331</v>
      </c>
      <c r="F12">
        <v>875000347</v>
      </c>
      <c r="G12" s="25">
        <v>44105</v>
      </c>
      <c r="H12" s="30">
        <v>2000</v>
      </c>
      <c r="I12" s="30">
        <v>0</v>
      </c>
      <c r="J12">
        <v>3000</v>
      </c>
      <c r="K12">
        <v>10000032</v>
      </c>
      <c r="L12">
        <v>3</v>
      </c>
      <c r="M12">
        <v>1000</v>
      </c>
      <c r="N12" t="s">
        <v>555</v>
      </c>
      <c r="O12">
        <v>353</v>
      </c>
    </row>
    <row r="13" spans="1:16" x14ac:dyDescent="0.25">
      <c r="A13">
        <v>12</v>
      </c>
      <c r="B13">
        <v>640000000</v>
      </c>
      <c r="C13">
        <v>12</v>
      </c>
      <c r="D13">
        <v>12</v>
      </c>
      <c r="E13">
        <v>1000001331</v>
      </c>
      <c r="F13">
        <v>875000347</v>
      </c>
      <c r="G13" s="25">
        <v>44137</v>
      </c>
      <c r="H13" s="30">
        <v>2000</v>
      </c>
      <c r="I13" s="30">
        <v>0</v>
      </c>
      <c r="J13">
        <v>3000</v>
      </c>
      <c r="K13">
        <v>10000033</v>
      </c>
      <c r="L13">
        <v>4</v>
      </c>
      <c r="M13">
        <v>1000</v>
      </c>
      <c r="N13" t="s">
        <v>555</v>
      </c>
      <c r="O13">
        <v>353</v>
      </c>
    </row>
    <row r="14" spans="1:16" x14ac:dyDescent="0.25">
      <c r="A14">
        <v>13</v>
      </c>
      <c r="B14">
        <v>640000000</v>
      </c>
      <c r="C14">
        <v>13</v>
      </c>
      <c r="D14">
        <v>13</v>
      </c>
      <c r="E14">
        <v>1000001331</v>
      </c>
      <c r="F14">
        <v>875000347</v>
      </c>
      <c r="G14" s="25">
        <v>44166</v>
      </c>
      <c r="H14" s="30">
        <v>1800</v>
      </c>
      <c r="I14" s="30">
        <v>0</v>
      </c>
      <c r="J14">
        <v>3000</v>
      </c>
      <c r="K14">
        <v>10000034</v>
      </c>
      <c r="L14">
        <v>5</v>
      </c>
      <c r="M14">
        <v>1200</v>
      </c>
      <c r="N14" t="s">
        <v>555</v>
      </c>
      <c r="O14">
        <v>353</v>
      </c>
    </row>
    <row r="15" spans="1:16" x14ac:dyDescent="0.25">
      <c r="A15">
        <v>14</v>
      </c>
      <c r="B15">
        <v>640000000</v>
      </c>
      <c r="C15">
        <v>14</v>
      </c>
      <c r="D15">
        <v>14</v>
      </c>
      <c r="E15">
        <v>1000001331</v>
      </c>
      <c r="F15">
        <v>875000347</v>
      </c>
      <c r="G15" s="25">
        <v>44200</v>
      </c>
      <c r="H15" s="30">
        <v>1500</v>
      </c>
      <c r="I15" s="30">
        <v>0</v>
      </c>
      <c r="J15">
        <v>3000</v>
      </c>
      <c r="K15">
        <v>10000035</v>
      </c>
      <c r="L15">
        <v>6</v>
      </c>
      <c r="M15">
        <v>1500</v>
      </c>
      <c r="N15" t="s">
        <v>555</v>
      </c>
      <c r="O15">
        <v>353</v>
      </c>
    </row>
    <row r="16" spans="1:16" x14ac:dyDescent="0.25">
      <c r="C16">
        <v>15</v>
      </c>
      <c r="D16">
        <v>15</v>
      </c>
      <c r="E16">
        <v>1000001331</v>
      </c>
      <c r="F16">
        <v>875000347</v>
      </c>
      <c r="G16" s="25">
        <v>44136</v>
      </c>
      <c r="J16">
        <v>20</v>
      </c>
      <c r="K16">
        <v>7800</v>
      </c>
      <c r="L16">
        <v>7</v>
      </c>
      <c r="M16">
        <v>20</v>
      </c>
      <c r="N16" t="s">
        <v>843</v>
      </c>
      <c r="O16">
        <v>353</v>
      </c>
    </row>
    <row r="17" spans="1:16" x14ac:dyDescent="0.25">
      <c r="C17">
        <v>16</v>
      </c>
      <c r="D17">
        <v>16</v>
      </c>
      <c r="E17">
        <v>1000001331</v>
      </c>
      <c r="F17">
        <v>875000347</v>
      </c>
      <c r="G17" s="25">
        <v>44166</v>
      </c>
      <c r="J17">
        <v>20</v>
      </c>
      <c r="K17">
        <v>7801</v>
      </c>
      <c r="L17">
        <v>8</v>
      </c>
      <c r="M17">
        <v>20</v>
      </c>
      <c r="N17" t="s">
        <v>843</v>
      </c>
      <c r="O17">
        <v>353</v>
      </c>
    </row>
    <row r="18" spans="1:16" x14ac:dyDescent="0.25">
      <c r="C18">
        <v>17</v>
      </c>
      <c r="D18">
        <v>17</v>
      </c>
      <c r="E18">
        <v>1000001331</v>
      </c>
      <c r="F18">
        <v>875000347</v>
      </c>
      <c r="G18" s="25">
        <v>44200</v>
      </c>
      <c r="J18">
        <v>20</v>
      </c>
      <c r="K18">
        <v>7802</v>
      </c>
      <c r="L18">
        <v>11</v>
      </c>
      <c r="M18">
        <v>20</v>
      </c>
      <c r="N18" t="s">
        <v>843</v>
      </c>
      <c r="O18">
        <v>353</v>
      </c>
    </row>
    <row r="19" spans="1:16" x14ac:dyDescent="0.25">
      <c r="C19">
        <v>18</v>
      </c>
      <c r="D19">
        <v>18</v>
      </c>
      <c r="E19">
        <v>1000001330</v>
      </c>
      <c r="F19">
        <v>875000346</v>
      </c>
      <c r="G19" s="25">
        <v>44207</v>
      </c>
      <c r="J19">
        <v>60</v>
      </c>
      <c r="K19">
        <v>900</v>
      </c>
      <c r="L19">
        <v>12</v>
      </c>
      <c r="M19">
        <v>60</v>
      </c>
      <c r="N19" t="s">
        <v>844</v>
      </c>
      <c r="O19">
        <v>352</v>
      </c>
    </row>
    <row r="20" spans="1:16" x14ac:dyDescent="0.25">
      <c r="A20">
        <v>15</v>
      </c>
      <c r="B20">
        <v>640000000</v>
      </c>
      <c r="C20">
        <v>19</v>
      </c>
      <c r="D20">
        <v>19</v>
      </c>
      <c r="E20">
        <v>1000001331</v>
      </c>
      <c r="F20">
        <v>875000347</v>
      </c>
      <c r="G20" s="25">
        <v>44166</v>
      </c>
      <c r="H20">
        <v>120</v>
      </c>
      <c r="I20">
        <v>1</v>
      </c>
      <c r="J20">
        <v>120</v>
      </c>
      <c r="K20">
        <v>400</v>
      </c>
    </row>
    <row r="21" spans="1:16" x14ac:dyDescent="0.25">
      <c r="A21">
        <v>16</v>
      </c>
      <c r="B21">
        <v>640000000</v>
      </c>
      <c r="C21">
        <v>20</v>
      </c>
      <c r="D21">
        <v>20</v>
      </c>
      <c r="E21">
        <v>1000001330</v>
      </c>
      <c r="F21">
        <v>875000346</v>
      </c>
      <c r="G21" s="25">
        <v>44166</v>
      </c>
      <c r="H21">
        <v>120</v>
      </c>
      <c r="I21">
        <v>1</v>
      </c>
      <c r="J21">
        <v>120</v>
      </c>
      <c r="K21">
        <v>401</v>
      </c>
    </row>
    <row r="22" spans="1:16" x14ac:dyDescent="0.25">
      <c r="A22">
        <v>17</v>
      </c>
      <c r="B22">
        <v>640000000</v>
      </c>
      <c r="C22">
        <v>21</v>
      </c>
      <c r="D22">
        <v>21</v>
      </c>
      <c r="E22">
        <v>1000001331</v>
      </c>
      <c r="F22">
        <v>875000347</v>
      </c>
      <c r="G22" s="25">
        <v>44200</v>
      </c>
      <c r="H22" s="30">
        <v>40</v>
      </c>
      <c r="I22" s="30">
        <v>0</v>
      </c>
      <c r="J22">
        <v>120</v>
      </c>
      <c r="K22">
        <v>402</v>
      </c>
      <c r="L22">
        <v>13</v>
      </c>
      <c r="M22">
        <v>80</v>
      </c>
      <c r="N22" t="s">
        <v>845</v>
      </c>
      <c r="P22">
        <v>11</v>
      </c>
    </row>
    <row r="23" spans="1:16" x14ac:dyDescent="0.25">
      <c r="A23">
        <v>18</v>
      </c>
      <c r="B23">
        <v>640000000</v>
      </c>
      <c r="C23">
        <v>22</v>
      </c>
      <c r="D23">
        <v>22</v>
      </c>
      <c r="E23">
        <v>1000001330</v>
      </c>
      <c r="F23">
        <v>875000346</v>
      </c>
      <c r="G23" s="25">
        <v>44200</v>
      </c>
      <c r="H23" s="30">
        <v>20</v>
      </c>
      <c r="I23" s="30">
        <v>0</v>
      </c>
      <c r="J23">
        <v>120</v>
      </c>
      <c r="K23">
        <v>403</v>
      </c>
      <c r="L23">
        <v>14</v>
      </c>
      <c r="M23">
        <v>100</v>
      </c>
      <c r="N23" t="s">
        <v>845</v>
      </c>
      <c r="P23">
        <v>12</v>
      </c>
    </row>
    <row r="24" spans="1:16" x14ac:dyDescent="0.25">
      <c r="A24">
        <v>19</v>
      </c>
      <c r="B24">
        <v>640000000</v>
      </c>
      <c r="C24">
        <v>23</v>
      </c>
      <c r="D24">
        <v>23</v>
      </c>
      <c r="E24">
        <v>1000001329</v>
      </c>
      <c r="F24">
        <v>875000345</v>
      </c>
      <c r="G24" s="25">
        <v>44200</v>
      </c>
      <c r="H24">
        <v>30</v>
      </c>
      <c r="I24">
        <v>1</v>
      </c>
      <c r="J24">
        <v>30</v>
      </c>
      <c r="K24">
        <v>404</v>
      </c>
    </row>
    <row r="25" spans="1:16" x14ac:dyDescent="0.25">
      <c r="A25">
        <v>20</v>
      </c>
      <c r="B25">
        <v>640000000</v>
      </c>
      <c r="C25">
        <v>24</v>
      </c>
      <c r="D25">
        <v>24</v>
      </c>
      <c r="E25">
        <v>1000001328</v>
      </c>
      <c r="F25">
        <v>875000344</v>
      </c>
      <c r="G25" s="25">
        <v>44200</v>
      </c>
      <c r="H25">
        <v>45</v>
      </c>
      <c r="I25">
        <v>1</v>
      </c>
      <c r="J25">
        <v>45</v>
      </c>
      <c r="K25">
        <v>405</v>
      </c>
    </row>
    <row r="26" spans="1:16" x14ac:dyDescent="0.25">
      <c r="A26">
        <v>21</v>
      </c>
      <c r="B26">
        <v>640000000</v>
      </c>
      <c r="C26">
        <v>25</v>
      </c>
      <c r="D26">
        <v>24</v>
      </c>
      <c r="E26">
        <v>1000001327</v>
      </c>
      <c r="F26">
        <v>875000343</v>
      </c>
      <c r="G26" s="25">
        <v>44200</v>
      </c>
      <c r="H26" s="31">
        <v>60</v>
      </c>
      <c r="I26">
        <v>1</v>
      </c>
      <c r="J26" s="31">
        <v>60</v>
      </c>
      <c r="K26">
        <v>406</v>
      </c>
    </row>
    <row r="27" spans="1:16" x14ac:dyDescent="0.25">
      <c r="H27" s="29">
        <f>SUM(H2:H26)</f>
        <v>31435</v>
      </c>
      <c r="J27" s="29">
        <f>SUM(J2:J26)</f>
        <v>36435</v>
      </c>
      <c r="M27" s="29">
        <f>SUM(M2:M26)</f>
        <v>5000</v>
      </c>
    </row>
    <row r="29" spans="1:16" x14ac:dyDescent="0.25">
      <c r="H29">
        <f>M27/H27</f>
        <v>0.15905837442341339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4"/>
  <sheetViews>
    <sheetView topLeftCell="A43" workbookViewId="0">
      <selection activeCell="B61" sqref="B61"/>
    </sheetView>
  </sheetViews>
  <sheetFormatPr defaultRowHeight="15" x14ac:dyDescent="0.25"/>
  <cols>
    <col min="1" max="1" width="57.5703125" customWidth="1"/>
    <col min="2" max="2" width="26.140625" customWidth="1"/>
    <col min="6" max="7" width="10.7109375" bestFit="1" customWidth="1"/>
    <col min="8" max="8" width="12.5703125" customWidth="1"/>
  </cols>
  <sheetData>
    <row r="1" spans="1:13" x14ac:dyDescent="0.25">
      <c r="A1" t="s">
        <v>867</v>
      </c>
      <c r="B1" t="s">
        <v>868</v>
      </c>
      <c r="C1" t="s">
        <v>869</v>
      </c>
    </row>
    <row r="2" spans="1:13" x14ac:dyDescent="0.25">
      <c r="A2" t="s">
        <v>870</v>
      </c>
      <c r="B2">
        <v>5</v>
      </c>
      <c r="C2" t="s">
        <v>19</v>
      </c>
    </row>
    <row r="3" spans="1:13" x14ac:dyDescent="0.25">
      <c r="A3" t="s">
        <v>871</v>
      </c>
      <c r="B3">
        <v>15</v>
      </c>
      <c r="C3" t="s">
        <v>19</v>
      </c>
    </row>
    <row r="4" spans="1:13" x14ac:dyDescent="0.25">
      <c r="A4" t="s">
        <v>727</v>
      </c>
      <c r="B4" t="s">
        <v>872</v>
      </c>
      <c r="C4" t="s">
        <v>19</v>
      </c>
      <c r="F4" s="25">
        <v>44197</v>
      </c>
      <c r="G4" s="25">
        <v>44214</v>
      </c>
      <c r="H4" s="38">
        <f>G4-F4</f>
        <v>17</v>
      </c>
    </row>
    <row r="5" spans="1:13" x14ac:dyDescent="0.25">
      <c r="A5" t="s">
        <v>728</v>
      </c>
      <c r="B5">
        <f>(17+17+30+48+17)/5</f>
        <v>25.8</v>
      </c>
      <c r="C5" t="s">
        <v>19</v>
      </c>
      <c r="F5" s="25">
        <v>44197</v>
      </c>
      <c r="G5" s="25">
        <v>44214</v>
      </c>
      <c r="H5" s="38">
        <f t="shared" ref="H5:H8" si="0">G5-F5</f>
        <v>17</v>
      </c>
    </row>
    <row r="6" spans="1:13" x14ac:dyDescent="0.25">
      <c r="A6" t="s">
        <v>729</v>
      </c>
      <c r="B6" t="s">
        <v>775</v>
      </c>
      <c r="F6" s="25">
        <v>44184</v>
      </c>
      <c r="G6" s="25">
        <v>44214</v>
      </c>
      <c r="H6" s="38">
        <f t="shared" si="0"/>
        <v>30</v>
      </c>
    </row>
    <row r="7" spans="1:13" x14ac:dyDescent="0.25">
      <c r="A7" t="s">
        <v>730</v>
      </c>
      <c r="B7" t="s">
        <v>819</v>
      </c>
      <c r="C7" t="s">
        <v>19</v>
      </c>
      <c r="F7" s="25">
        <v>44166</v>
      </c>
      <c r="G7" s="25">
        <v>44214</v>
      </c>
      <c r="H7" s="38">
        <f t="shared" si="0"/>
        <v>48</v>
      </c>
    </row>
    <row r="8" spans="1:13" x14ac:dyDescent="0.25">
      <c r="A8" t="s">
        <v>731</v>
      </c>
      <c r="C8" t="s">
        <v>19</v>
      </c>
      <c r="F8" s="25">
        <v>44197</v>
      </c>
      <c r="G8" s="25">
        <v>44214</v>
      </c>
      <c r="H8" s="38">
        <f t="shared" si="0"/>
        <v>17</v>
      </c>
    </row>
    <row r="9" spans="1:13" x14ac:dyDescent="0.25">
      <c r="A9" t="s">
        <v>732</v>
      </c>
      <c r="C9" t="s">
        <v>19</v>
      </c>
      <c r="H9" s="39">
        <f>AVERAGE(H4:H8)</f>
        <v>25.8</v>
      </c>
      <c r="I9" t="s">
        <v>849</v>
      </c>
    </row>
    <row r="10" spans="1:13" x14ac:dyDescent="0.25">
      <c r="A10" t="s">
        <v>733</v>
      </c>
      <c r="C10" t="s">
        <v>1132</v>
      </c>
    </row>
    <row r="11" spans="1:13" x14ac:dyDescent="0.25">
      <c r="A11" t="s">
        <v>734</v>
      </c>
      <c r="C11" t="s">
        <v>19</v>
      </c>
      <c r="I11" s="34">
        <v>37012</v>
      </c>
      <c r="L11" s="34">
        <v>38473</v>
      </c>
      <c r="M11" s="34">
        <v>38443</v>
      </c>
    </row>
    <row r="12" spans="1:13" x14ac:dyDescent="0.25">
      <c r="A12" t="s">
        <v>735</v>
      </c>
      <c r="B12" s="29" t="s">
        <v>820</v>
      </c>
      <c r="C12" t="s">
        <v>1132</v>
      </c>
      <c r="I12" s="34">
        <v>37377</v>
      </c>
    </row>
    <row r="13" spans="1:13" x14ac:dyDescent="0.25">
      <c r="A13" t="s">
        <v>736</v>
      </c>
      <c r="B13" s="32">
        <v>0.159</v>
      </c>
    </row>
    <row r="14" spans="1:13" x14ac:dyDescent="0.25">
      <c r="A14" t="s">
        <v>737</v>
      </c>
      <c r="B14">
        <v>3</v>
      </c>
      <c r="C14" t="s">
        <v>19</v>
      </c>
    </row>
    <row r="15" spans="1:13" x14ac:dyDescent="0.25">
      <c r="A15" t="s">
        <v>738</v>
      </c>
      <c r="B15">
        <v>2</v>
      </c>
      <c r="C15" t="s">
        <v>19</v>
      </c>
      <c r="I15" t="s">
        <v>850</v>
      </c>
    </row>
    <row r="16" spans="1:13" x14ac:dyDescent="0.25">
      <c r="A16" t="s">
        <v>739</v>
      </c>
      <c r="B16">
        <v>7</v>
      </c>
      <c r="C16" t="s">
        <v>19</v>
      </c>
      <c r="I16" s="34">
        <v>38473</v>
      </c>
      <c r="J16" s="34">
        <v>42095</v>
      </c>
    </row>
    <row r="17" spans="1:9" x14ac:dyDescent="0.25">
      <c r="A17" t="s">
        <v>740</v>
      </c>
      <c r="B17" s="33">
        <f>7/12</f>
        <v>0.58333333333333337</v>
      </c>
      <c r="C17" t="s">
        <v>1132</v>
      </c>
      <c r="I17" s="34">
        <v>38473</v>
      </c>
    </row>
    <row r="18" spans="1:9" x14ac:dyDescent="0.25">
      <c r="A18" t="s">
        <v>741</v>
      </c>
      <c r="B18">
        <v>4</v>
      </c>
      <c r="C18" t="s">
        <v>558</v>
      </c>
    </row>
    <row r="19" spans="1:9" x14ac:dyDescent="0.25">
      <c r="A19" t="s">
        <v>742</v>
      </c>
      <c r="B19">
        <v>2</v>
      </c>
      <c r="C19" t="s">
        <v>19</v>
      </c>
    </row>
    <row r="20" spans="1:9" x14ac:dyDescent="0.25">
      <c r="A20" t="s">
        <v>743</v>
      </c>
      <c r="B20">
        <v>1</v>
      </c>
      <c r="C20" t="s">
        <v>19</v>
      </c>
    </row>
    <row r="21" spans="1:9" x14ac:dyDescent="0.25">
      <c r="A21" t="s">
        <v>744</v>
      </c>
      <c r="B21">
        <v>1</v>
      </c>
      <c r="C21" t="s">
        <v>19</v>
      </c>
    </row>
    <row r="22" spans="1:9" x14ac:dyDescent="0.25">
      <c r="A22" t="s">
        <v>745</v>
      </c>
      <c r="B22">
        <v>1</v>
      </c>
      <c r="C22" t="s">
        <v>19</v>
      </c>
    </row>
    <row r="23" spans="1:9" x14ac:dyDescent="0.25">
      <c r="A23" t="s">
        <v>746</v>
      </c>
      <c r="C23" t="s">
        <v>891</v>
      </c>
    </row>
    <row r="24" spans="1:9" x14ac:dyDescent="0.25">
      <c r="A24" t="s">
        <v>747</v>
      </c>
      <c r="B24">
        <v>3</v>
      </c>
      <c r="C24" t="s">
        <v>19</v>
      </c>
    </row>
    <row r="25" spans="1:9" x14ac:dyDescent="0.25">
      <c r="A25" t="s">
        <v>748</v>
      </c>
      <c r="B25">
        <v>2</v>
      </c>
      <c r="C25" t="s">
        <v>19</v>
      </c>
    </row>
    <row r="26" spans="1:9" x14ac:dyDescent="0.25">
      <c r="A26" t="s">
        <v>749</v>
      </c>
      <c r="B26">
        <v>2</v>
      </c>
      <c r="C26" t="s">
        <v>19</v>
      </c>
    </row>
    <row r="27" spans="1:9" x14ac:dyDescent="0.25">
      <c r="A27" t="s">
        <v>750</v>
      </c>
      <c r="B27">
        <v>1</v>
      </c>
      <c r="C27" t="s">
        <v>19</v>
      </c>
    </row>
    <row r="28" spans="1:9" x14ac:dyDescent="0.25">
      <c r="A28" t="s">
        <v>751</v>
      </c>
      <c r="C28" t="s">
        <v>19</v>
      </c>
    </row>
    <row r="29" spans="1:9" x14ac:dyDescent="0.25">
      <c r="A29" t="s">
        <v>752</v>
      </c>
      <c r="C29" t="s">
        <v>19</v>
      </c>
    </row>
    <row r="30" spans="1:9" x14ac:dyDescent="0.25">
      <c r="A30" t="s">
        <v>753</v>
      </c>
      <c r="C30" t="s">
        <v>19</v>
      </c>
    </row>
    <row r="31" spans="1:9" x14ac:dyDescent="0.25">
      <c r="A31" t="s">
        <v>754</v>
      </c>
      <c r="C31" t="s">
        <v>19</v>
      </c>
    </row>
    <row r="32" spans="1:9" x14ac:dyDescent="0.25">
      <c r="A32" t="s">
        <v>755</v>
      </c>
      <c r="C32" t="s">
        <v>19</v>
      </c>
    </row>
    <row r="33" spans="1:3" x14ac:dyDescent="0.25">
      <c r="A33" t="s">
        <v>756</v>
      </c>
      <c r="C33" t="s">
        <v>19</v>
      </c>
    </row>
    <row r="34" spans="1:3" x14ac:dyDescent="0.25">
      <c r="A34" t="s">
        <v>757</v>
      </c>
      <c r="C34" t="s">
        <v>19</v>
      </c>
    </row>
    <row r="35" spans="1:3" x14ac:dyDescent="0.25">
      <c r="A35" t="s">
        <v>758</v>
      </c>
      <c r="C35" t="s">
        <v>19</v>
      </c>
    </row>
    <row r="36" spans="1:3" x14ac:dyDescent="0.25">
      <c r="A36" t="s">
        <v>759</v>
      </c>
      <c r="C36" t="s">
        <v>19</v>
      </c>
    </row>
    <row r="37" spans="1:3" x14ac:dyDescent="0.25">
      <c r="A37" t="s">
        <v>760</v>
      </c>
      <c r="C37" t="s">
        <v>19</v>
      </c>
    </row>
    <row r="38" spans="1:3" x14ac:dyDescent="0.25">
      <c r="A38" t="s">
        <v>761</v>
      </c>
      <c r="C38" t="s">
        <v>19</v>
      </c>
    </row>
    <row r="39" spans="1:3" x14ac:dyDescent="0.25">
      <c r="A39" t="s">
        <v>762</v>
      </c>
      <c r="C39" t="s">
        <v>19</v>
      </c>
    </row>
    <row r="40" spans="1:3" x14ac:dyDescent="0.25">
      <c r="A40" t="s">
        <v>763</v>
      </c>
      <c r="C40" t="s">
        <v>19</v>
      </c>
    </row>
    <row r="41" spans="1:3" x14ac:dyDescent="0.25">
      <c r="A41" t="s">
        <v>764</v>
      </c>
      <c r="C41" t="s">
        <v>19</v>
      </c>
    </row>
    <row r="42" spans="1:3" x14ac:dyDescent="0.25">
      <c r="A42" t="s">
        <v>765</v>
      </c>
      <c r="C42" t="s">
        <v>19</v>
      </c>
    </row>
    <row r="43" spans="1:3" x14ac:dyDescent="0.25">
      <c r="A43" t="s">
        <v>766</v>
      </c>
      <c r="C43" t="s">
        <v>19</v>
      </c>
    </row>
    <row r="44" spans="1:3" x14ac:dyDescent="0.25">
      <c r="A44" t="s">
        <v>767</v>
      </c>
      <c r="C44" t="s">
        <v>19</v>
      </c>
    </row>
    <row r="45" spans="1:3" x14ac:dyDescent="0.25">
      <c r="A45" t="s">
        <v>768</v>
      </c>
      <c r="C45" t="s">
        <v>19</v>
      </c>
    </row>
    <row r="46" spans="1:3" x14ac:dyDescent="0.25">
      <c r="A46" t="s">
        <v>769</v>
      </c>
      <c r="C46" t="s">
        <v>19</v>
      </c>
    </row>
    <row r="47" spans="1:3" x14ac:dyDescent="0.25">
      <c r="A47" t="s">
        <v>770</v>
      </c>
      <c r="C47" t="s">
        <v>19</v>
      </c>
    </row>
    <row r="48" spans="1:3" x14ac:dyDescent="0.25">
      <c r="A48" t="s">
        <v>771</v>
      </c>
      <c r="C48" t="s">
        <v>19</v>
      </c>
    </row>
    <row r="49" spans="1:3" x14ac:dyDescent="0.25">
      <c r="A49" t="s">
        <v>772</v>
      </c>
      <c r="C49" t="s">
        <v>19</v>
      </c>
    </row>
    <row r="50" spans="1:3" x14ac:dyDescent="0.25">
      <c r="A50" t="s">
        <v>773</v>
      </c>
      <c r="C50" t="s">
        <v>19</v>
      </c>
    </row>
    <row r="51" spans="1:3" x14ac:dyDescent="0.25">
      <c r="A51" t="s">
        <v>774</v>
      </c>
      <c r="C51" t="s">
        <v>19</v>
      </c>
    </row>
    <row r="54" spans="1:3" x14ac:dyDescent="0.25">
      <c r="A54" t="s">
        <v>631</v>
      </c>
    </row>
    <row r="55" spans="1:3" x14ac:dyDescent="0.25">
      <c r="A55" t="s">
        <v>1141</v>
      </c>
      <c r="B55" t="s">
        <v>19</v>
      </c>
    </row>
    <row r="56" spans="1:3" x14ac:dyDescent="0.25">
      <c r="A56" t="s">
        <v>1142</v>
      </c>
      <c r="B56" t="s">
        <v>19</v>
      </c>
    </row>
    <row r="57" spans="1:3" x14ac:dyDescent="0.25">
      <c r="A57" t="s">
        <v>1143</v>
      </c>
      <c r="B57" t="s">
        <v>19</v>
      </c>
    </row>
    <row r="58" spans="1:3" x14ac:dyDescent="0.25">
      <c r="A58" t="s">
        <v>1144</v>
      </c>
      <c r="B58" s="30" t="s">
        <v>1161</v>
      </c>
    </row>
    <row r="59" spans="1:3" x14ac:dyDescent="0.25">
      <c r="A59" t="s">
        <v>1145</v>
      </c>
      <c r="B59" t="s">
        <v>19</v>
      </c>
    </row>
    <row r="60" spans="1:3" x14ac:dyDescent="0.25">
      <c r="A60" t="s">
        <v>1146</v>
      </c>
      <c r="B60" t="s">
        <v>19</v>
      </c>
    </row>
    <row r="61" spans="1:3" x14ac:dyDescent="0.25">
      <c r="A61" t="s">
        <v>1147</v>
      </c>
      <c r="B61" t="s">
        <v>19</v>
      </c>
    </row>
    <row r="62" spans="1:3" x14ac:dyDescent="0.25">
      <c r="A62" t="s">
        <v>1148</v>
      </c>
      <c r="B62" t="s">
        <v>19</v>
      </c>
    </row>
    <row r="63" spans="1:3" x14ac:dyDescent="0.25">
      <c r="A63" t="s">
        <v>1149</v>
      </c>
      <c r="B63" t="s">
        <v>19</v>
      </c>
    </row>
    <row r="64" spans="1:3" x14ac:dyDescent="0.25">
      <c r="A64" t="s">
        <v>1150</v>
      </c>
      <c r="B64" t="s">
        <v>19</v>
      </c>
    </row>
    <row r="65" spans="1:2" x14ac:dyDescent="0.25">
      <c r="A65" t="s">
        <v>1160</v>
      </c>
      <c r="B65" t="s">
        <v>19</v>
      </c>
    </row>
    <row r="66" spans="1:2" x14ac:dyDescent="0.25">
      <c r="A66" t="s">
        <v>1151</v>
      </c>
      <c r="B66" t="s">
        <v>19</v>
      </c>
    </row>
    <row r="67" spans="1:2" x14ac:dyDescent="0.25">
      <c r="A67" t="s">
        <v>1152</v>
      </c>
      <c r="B67" t="s">
        <v>19</v>
      </c>
    </row>
    <row r="68" spans="1:2" x14ac:dyDescent="0.25">
      <c r="A68" t="s">
        <v>1153</v>
      </c>
      <c r="B68" t="s">
        <v>19</v>
      </c>
    </row>
    <row r="69" spans="1:2" x14ac:dyDescent="0.25">
      <c r="A69" t="s">
        <v>1154</v>
      </c>
      <c r="B69" t="s">
        <v>19</v>
      </c>
    </row>
    <row r="70" spans="1:2" x14ac:dyDescent="0.25">
      <c r="A70" t="s">
        <v>1155</v>
      </c>
      <c r="B70" t="s">
        <v>19</v>
      </c>
    </row>
    <row r="71" spans="1:2" x14ac:dyDescent="0.25">
      <c r="A71" t="s">
        <v>1157</v>
      </c>
      <c r="B71" t="s">
        <v>19</v>
      </c>
    </row>
    <row r="72" spans="1:2" x14ac:dyDescent="0.25">
      <c r="A72" t="s">
        <v>1156</v>
      </c>
      <c r="B72" t="s">
        <v>19</v>
      </c>
    </row>
    <row r="73" spans="1:2" x14ac:dyDescent="0.25">
      <c r="A73" t="s">
        <v>1158</v>
      </c>
      <c r="B73" t="s">
        <v>19</v>
      </c>
    </row>
    <row r="74" spans="1:2" x14ac:dyDescent="0.25">
      <c r="A74" t="s">
        <v>1159</v>
      </c>
      <c r="B74" t="s">
        <v>19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B13" sqref="B13"/>
    </sheetView>
  </sheetViews>
  <sheetFormatPr defaultRowHeight="15" x14ac:dyDescent="0.25"/>
  <cols>
    <col min="1" max="1" width="27.85546875" customWidth="1"/>
    <col min="2" max="2" width="92.140625" customWidth="1"/>
  </cols>
  <sheetData>
    <row r="1" spans="1:2" ht="45" x14ac:dyDescent="0.25">
      <c r="A1" s="16" t="s">
        <v>399</v>
      </c>
      <c r="B1" s="2" t="s">
        <v>590</v>
      </c>
    </row>
    <row r="2" spans="1:2" ht="45" x14ac:dyDescent="0.25">
      <c r="A2" s="3" t="s">
        <v>591</v>
      </c>
      <c r="B2" s="2" t="s">
        <v>601</v>
      </c>
    </row>
    <row r="3" spans="1:2" ht="30" x14ac:dyDescent="0.25">
      <c r="A3" s="3" t="s">
        <v>591</v>
      </c>
      <c r="B3" s="2" t="s">
        <v>592</v>
      </c>
    </row>
    <row r="4" spans="1:2" x14ac:dyDescent="0.25">
      <c r="A4" s="3" t="s">
        <v>591</v>
      </c>
      <c r="B4" s="2" t="s">
        <v>724</v>
      </c>
    </row>
    <row r="5" spans="1:2" x14ac:dyDescent="0.25">
      <c r="A5" t="s">
        <v>6</v>
      </c>
      <c r="B5" t="s">
        <v>23</v>
      </c>
    </row>
    <row r="6" spans="1:2" x14ac:dyDescent="0.25">
      <c r="A6" t="s">
        <v>318</v>
      </c>
      <c r="B6" t="s">
        <v>319</v>
      </c>
    </row>
    <row r="7" spans="1:2" x14ac:dyDescent="0.25">
      <c r="A7" t="s">
        <v>318</v>
      </c>
      <c r="B7" t="s">
        <v>560</v>
      </c>
    </row>
    <row r="8" spans="1:2" x14ac:dyDescent="0.25">
      <c r="A8" t="s">
        <v>318</v>
      </c>
      <c r="B8" t="s">
        <v>561</v>
      </c>
    </row>
    <row r="9" spans="1:2" x14ac:dyDescent="0.25">
      <c r="A9" t="s">
        <v>562</v>
      </c>
      <c r="B9" t="s">
        <v>563</v>
      </c>
    </row>
    <row r="10" spans="1:2" x14ac:dyDescent="0.25">
      <c r="A10" t="s">
        <v>562</v>
      </c>
      <c r="B10" t="s">
        <v>564</v>
      </c>
    </row>
    <row r="11" spans="1:2" x14ac:dyDescent="0.25">
      <c r="A11" t="s">
        <v>722</v>
      </c>
      <c r="B11" t="s">
        <v>723</v>
      </c>
    </row>
    <row r="12" spans="1:2" x14ac:dyDescent="0.25">
      <c r="A12" t="s">
        <v>725</v>
      </c>
      <c r="B12" t="s">
        <v>726</v>
      </c>
    </row>
    <row r="13" spans="1:2" ht="30" x14ac:dyDescent="0.25">
      <c r="A13" s="3" t="s">
        <v>695</v>
      </c>
      <c r="B13" s="2" t="s">
        <v>858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topLeftCell="C1" workbookViewId="0">
      <selection activeCell="F15" sqref="F15:F18"/>
    </sheetView>
  </sheetViews>
  <sheetFormatPr defaultRowHeight="15" x14ac:dyDescent="0.25"/>
  <cols>
    <col min="1" max="1" width="11.7109375" customWidth="1"/>
    <col min="2" max="2" width="35" customWidth="1"/>
    <col min="4" max="4" width="31.85546875" customWidth="1"/>
    <col min="5" max="5" width="30.42578125" customWidth="1"/>
  </cols>
  <sheetData>
    <row r="1" spans="1:6" x14ac:dyDescent="0.25">
      <c r="A1" s="42">
        <v>44197</v>
      </c>
      <c r="B1" t="s">
        <v>1214</v>
      </c>
      <c r="D1" t="s">
        <v>1233</v>
      </c>
      <c r="E1" t="s">
        <v>1234</v>
      </c>
      <c r="F1">
        <v>1</v>
      </c>
    </row>
    <row r="2" spans="1:6" x14ac:dyDescent="0.25">
      <c r="A2" s="3" t="s">
        <v>1212</v>
      </c>
      <c r="B2" s="2" t="s">
        <v>1213</v>
      </c>
      <c r="D2" t="s">
        <v>1215</v>
      </c>
      <c r="E2" s="43" t="s">
        <v>1224</v>
      </c>
      <c r="F2">
        <v>1</v>
      </c>
    </row>
    <row r="3" spans="1:6" x14ac:dyDescent="0.25">
      <c r="D3" t="s">
        <v>1216</v>
      </c>
      <c r="E3" s="43" t="s">
        <v>1225</v>
      </c>
      <c r="F3">
        <v>1</v>
      </c>
    </row>
    <row r="4" spans="1:6" x14ac:dyDescent="0.25">
      <c r="D4" t="s">
        <v>1217</v>
      </c>
      <c r="E4" t="s">
        <v>1226</v>
      </c>
    </row>
    <row r="5" spans="1:6" x14ac:dyDescent="0.25">
      <c r="D5" t="s">
        <v>1218</v>
      </c>
      <c r="E5" t="s">
        <v>1227</v>
      </c>
      <c r="F5">
        <v>2</v>
      </c>
    </row>
    <row r="6" spans="1:6" x14ac:dyDescent="0.25">
      <c r="D6" t="s">
        <v>1219</v>
      </c>
      <c r="E6" t="s">
        <v>1228</v>
      </c>
      <c r="F6">
        <v>3</v>
      </c>
    </row>
    <row r="7" spans="1:6" x14ac:dyDescent="0.25">
      <c r="D7" t="s">
        <v>1220</v>
      </c>
      <c r="E7" t="s">
        <v>1229</v>
      </c>
    </row>
    <row r="8" spans="1:6" x14ac:dyDescent="0.25">
      <c r="D8" t="s">
        <v>1221</v>
      </c>
      <c r="E8" t="s">
        <v>1230</v>
      </c>
      <c r="F8">
        <v>1</v>
      </c>
    </row>
    <row r="9" spans="1:6" x14ac:dyDescent="0.25">
      <c r="D9" t="s">
        <v>1222</v>
      </c>
      <c r="E9" t="s">
        <v>1231</v>
      </c>
      <c r="F9">
        <v>1</v>
      </c>
    </row>
    <row r="10" spans="1:6" x14ac:dyDescent="0.25">
      <c r="D10" t="s">
        <v>1223</v>
      </c>
      <c r="E10" t="s">
        <v>1232</v>
      </c>
    </row>
    <row r="11" spans="1:6" x14ac:dyDescent="0.25">
      <c r="E11" s="44" t="s">
        <v>1235</v>
      </c>
      <c r="F11" s="1">
        <f>SUM(F1:F9)</f>
        <v>10</v>
      </c>
    </row>
    <row r="12" spans="1:6" x14ac:dyDescent="0.25">
      <c r="A12" s="34" t="s">
        <v>1484</v>
      </c>
      <c r="B12" t="s">
        <v>1485</v>
      </c>
    </row>
    <row r="13" spans="1:6" x14ac:dyDescent="0.25">
      <c r="A13" t="s">
        <v>1486</v>
      </c>
      <c r="B13" t="s">
        <v>1487</v>
      </c>
    </row>
    <row r="14" spans="1:6" x14ac:dyDescent="0.25">
      <c r="A14" t="s">
        <v>1493</v>
      </c>
      <c r="B14" t="s">
        <v>1494</v>
      </c>
    </row>
    <row r="15" spans="1:6" x14ac:dyDescent="0.25">
      <c r="A15" t="s">
        <v>1656</v>
      </c>
      <c r="B15" t="s">
        <v>1657</v>
      </c>
    </row>
    <row r="16" spans="1:6" x14ac:dyDescent="0.25">
      <c r="A16" t="s">
        <v>1660</v>
      </c>
      <c r="B16" t="s">
        <v>1659</v>
      </c>
    </row>
    <row r="17" spans="1:2" x14ac:dyDescent="0.25">
      <c r="A17" t="s">
        <v>1658</v>
      </c>
      <c r="B17" t="s">
        <v>1661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6"/>
  <sheetViews>
    <sheetView topLeftCell="D7" workbookViewId="0">
      <selection activeCell="F21" sqref="F21"/>
    </sheetView>
  </sheetViews>
  <sheetFormatPr defaultRowHeight="15" x14ac:dyDescent="0.25"/>
  <cols>
    <col min="1" max="1" width="56.140625" customWidth="1"/>
    <col min="4" max="4" width="20.5703125" customWidth="1"/>
    <col min="5" max="5" width="32.7109375" customWidth="1"/>
    <col min="6" max="6" width="34" customWidth="1"/>
    <col min="7" max="7" width="29.5703125" customWidth="1"/>
    <col min="8" max="8" width="36.85546875" customWidth="1"/>
    <col min="9" max="9" width="46.28515625" customWidth="1"/>
    <col min="10" max="10" width="54.42578125" customWidth="1"/>
    <col min="11" max="11" width="99.140625" customWidth="1"/>
    <col min="19" max="19" width="14.140625" customWidth="1"/>
    <col min="20" max="20" width="22.7109375" customWidth="1"/>
    <col min="21" max="21" width="20.42578125" customWidth="1"/>
    <col min="22" max="22" width="3.5703125" customWidth="1"/>
    <col min="23" max="23" width="52.28515625" customWidth="1"/>
  </cols>
  <sheetData>
    <row r="1" spans="1:23" s="21" customFormat="1" ht="33.75" customHeight="1" x14ac:dyDescent="0.25">
      <c r="E1" s="21" t="s">
        <v>1603</v>
      </c>
      <c r="F1" s="21" t="s">
        <v>1604</v>
      </c>
      <c r="G1" s="21" t="s">
        <v>1609</v>
      </c>
      <c r="H1" s="21" t="s">
        <v>1615</v>
      </c>
      <c r="I1" s="21" t="s">
        <v>1635</v>
      </c>
      <c r="J1" s="35" t="s">
        <v>1636</v>
      </c>
      <c r="K1" s="35" t="s">
        <v>1631</v>
      </c>
    </row>
    <row r="2" spans="1:23" x14ac:dyDescent="0.25">
      <c r="D2" t="s">
        <v>1616</v>
      </c>
      <c r="E2" t="s">
        <v>1605</v>
      </c>
      <c r="F2" t="s">
        <v>1607</v>
      </c>
      <c r="G2" t="s">
        <v>1612</v>
      </c>
      <c r="H2" t="s">
        <v>1612</v>
      </c>
      <c r="I2" t="s">
        <v>1612</v>
      </c>
      <c r="J2" t="s">
        <v>1612</v>
      </c>
      <c r="K2" t="s">
        <v>1612</v>
      </c>
    </row>
    <row r="3" spans="1:23" ht="15.75" x14ac:dyDescent="0.25">
      <c r="D3" t="s">
        <v>1617</v>
      </c>
      <c r="E3" t="s">
        <v>1605</v>
      </c>
      <c r="F3" t="s">
        <v>1608</v>
      </c>
      <c r="G3" t="s">
        <v>1610</v>
      </c>
      <c r="H3" t="s">
        <v>1612</v>
      </c>
      <c r="I3" t="s">
        <v>1612</v>
      </c>
      <c r="J3" t="s">
        <v>1612</v>
      </c>
      <c r="K3" t="s">
        <v>1634</v>
      </c>
    </row>
    <row r="4" spans="1:23" ht="15.75" x14ac:dyDescent="0.25">
      <c r="D4" s="48" t="s">
        <v>1618</v>
      </c>
      <c r="E4" t="s">
        <v>1605</v>
      </c>
      <c r="F4" t="s">
        <v>1608</v>
      </c>
      <c r="G4" s="48" t="s">
        <v>1611</v>
      </c>
      <c r="H4" s="48" t="s">
        <v>1613</v>
      </c>
      <c r="I4" t="s">
        <v>1629</v>
      </c>
      <c r="J4" s="48" t="s">
        <v>1628</v>
      </c>
      <c r="K4" s="48" t="s">
        <v>1632</v>
      </c>
    </row>
    <row r="5" spans="1:23" ht="15.75" x14ac:dyDescent="0.25">
      <c r="D5" t="s">
        <v>1619</v>
      </c>
      <c r="E5" t="s">
        <v>1605</v>
      </c>
      <c r="F5" t="s">
        <v>1608</v>
      </c>
      <c r="G5" t="s">
        <v>1611</v>
      </c>
      <c r="H5" t="s">
        <v>1614</v>
      </c>
      <c r="I5" t="s">
        <v>1630</v>
      </c>
      <c r="J5" t="s">
        <v>1637</v>
      </c>
      <c r="K5" t="s">
        <v>1638</v>
      </c>
    </row>
    <row r="6" spans="1:23" x14ac:dyDescent="0.25">
      <c r="D6" t="s">
        <v>1620</v>
      </c>
      <c r="E6" t="s">
        <v>1606</v>
      </c>
      <c r="F6" t="s">
        <v>1607</v>
      </c>
      <c r="G6" t="s">
        <v>1612</v>
      </c>
      <c r="H6" t="s">
        <v>1612</v>
      </c>
      <c r="I6" t="s">
        <v>1612</v>
      </c>
      <c r="J6" t="s">
        <v>1612</v>
      </c>
      <c r="K6" t="s">
        <v>1612</v>
      </c>
    </row>
    <row r="7" spans="1:23" ht="15.75" x14ac:dyDescent="0.25">
      <c r="D7" t="s">
        <v>1621</v>
      </c>
      <c r="E7" t="s">
        <v>1606</v>
      </c>
      <c r="F7" t="s">
        <v>1608</v>
      </c>
      <c r="G7" t="s">
        <v>1610</v>
      </c>
      <c r="H7" t="s">
        <v>1612</v>
      </c>
      <c r="I7" t="s">
        <v>1612</v>
      </c>
      <c r="J7" t="s">
        <v>1612</v>
      </c>
      <c r="K7" t="s">
        <v>1633</v>
      </c>
      <c r="T7" t="s">
        <v>1616</v>
      </c>
      <c r="U7" t="s">
        <v>1617</v>
      </c>
    </row>
    <row r="8" spans="1:23" ht="15.75" x14ac:dyDescent="0.25">
      <c r="D8" t="s">
        <v>1622</v>
      </c>
      <c r="E8" t="s">
        <v>1606</v>
      </c>
      <c r="F8" t="s">
        <v>1608</v>
      </c>
      <c r="G8" s="48" t="s">
        <v>1611</v>
      </c>
      <c r="H8" s="48" t="s">
        <v>1613</v>
      </c>
      <c r="I8" s="48" t="s">
        <v>1629</v>
      </c>
      <c r="J8" s="48" t="s">
        <v>1628</v>
      </c>
      <c r="K8" s="48" t="s">
        <v>1632</v>
      </c>
      <c r="T8" t="s">
        <v>1640</v>
      </c>
      <c r="U8" t="s">
        <v>1645</v>
      </c>
    </row>
    <row r="9" spans="1:23" ht="15.75" x14ac:dyDescent="0.25">
      <c r="D9" t="s">
        <v>1623</v>
      </c>
      <c r="E9" t="s">
        <v>1606</v>
      </c>
      <c r="F9" t="s">
        <v>1608</v>
      </c>
      <c r="G9" t="s">
        <v>1611</v>
      </c>
      <c r="H9" t="s">
        <v>1614</v>
      </c>
      <c r="I9" t="s">
        <v>1630</v>
      </c>
      <c r="J9" t="s">
        <v>1637</v>
      </c>
      <c r="K9" t="s">
        <v>1638</v>
      </c>
    </row>
    <row r="10" spans="1:23" ht="30" x14ac:dyDescent="0.25">
      <c r="S10" t="s">
        <v>1643</v>
      </c>
      <c r="T10" t="s">
        <v>1642</v>
      </c>
      <c r="U10" s="48" t="str">
        <f>S10</f>
        <v>PM pays</v>
      </c>
      <c r="W10" s="2" t="s">
        <v>1646</v>
      </c>
    </row>
    <row r="11" spans="1:23" x14ac:dyDescent="0.25">
      <c r="E11" s="1" t="s">
        <v>1676</v>
      </c>
      <c r="F11" t="s">
        <v>1685</v>
      </c>
      <c r="G11" s="1" t="s">
        <v>1673</v>
      </c>
      <c r="H11" s="1" t="s">
        <v>1674</v>
      </c>
      <c r="I11" s="1" t="s">
        <v>1675</v>
      </c>
      <c r="T11" s="48" t="s">
        <v>1644</v>
      </c>
      <c r="U11" s="48" t="str">
        <f>T11</f>
        <v>supplier</v>
      </c>
    </row>
    <row r="12" spans="1:23" x14ac:dyDescent="0.25">
      <c r="D12" t="s">
        <v>1665</v>
      </c>
      <c r="E12" t="s">
        <v>1679</v>
      </c>
      <c r="F12" t="s">
        <v>1677</v>
      </c>
      <c r="G12" t="s">
        <v>1677</v>
      </c>
      <c r="H12" t="s">
        <v>1682</v>
      </c>
      <c r="I12" t="s">
        <v>1682</v>
      </c>
    </row>
    <row r="13" spans="1:23" x14ac:dyDescent="0.25">
      <c r="A13" s="2"/>
      <c r="D13" t="s">
        <v>1666</v>
      </c>
      <c r="E13" t="s">
        <v>1678</v>
      </c>
      <c r="F13" t="s">
        <v>1681</v>
      </c>
      <c r="G13" t="s">
        <v>1677</v>
      </c>
      <c r="H13" t="s">
        <v>1680</v>
      </c>
      <c r="I13" t="s">
        <v>1680</v>
      </c>
      <c r="S13" t="s">
        <v>1647</v>
      </c>
      <c r="T13" t="s">
        <v>1641</v>
      </c>
    </row>
    <row r="14" spans="1:23" x14ac:dyDescent="0.25">
      <c r="D14" t="s">
        <v>1667</v>
      </c>
      <c r="E14" t="s">
        <v>1678</v>
      </c>
      <c r="F14" t="s">
        <v>1684</v>
      </c>
      <c r="G14" t="s">
        <v>1680</v>
      </c>
      <c r="H14" t="s">
        <v>1680</v>
      </c>
      <c r="I14" t="s">
        <v>1680</v>
      </c>
      <c r="T14" t="s">
        <v>1648</v>
      </c>
    </row>
    <row r="15" spans="1:23" x14ac:dyDescent="0.25">
      <c r="D15" t="s">
        <v>1668</v>
      </c>
      <c r="E15" t="s">
        <v>1678</v>
      </c>
      <c r="F15" t="s">
        <v>1684</v>
      </c>
      <c r="G15" t="s">
        <v>1682</v>
      </c>
      <c r="H15" t="s">
        <v>1682</v>
      </c>
      <c r="I15" t="s">
        <v>1682</v>
      </c>
      <c r="T15" t="s">
        <v>1649</v>
      </c>
    </row>
    <row r="16" spans="1:23" x14ac:dyDescent="0.25">
      <c r="A16" s="27"/>
      <c r="D16" t="s">
        <v>1669</v>
      </c>
      <c r="E16" t="s">
        <v>1679</v>
      </c>
      <c r="F16" t="s">
        <v>1677</v>
      </c>
      <c r="G16" t="s">
        <v>1677</v>
      </c>
      <c r="H16" t="s">
        <v>1682</v>
      </c>
      <c r="I16" t="s">
        <v>1682</v>
      </c>
    </row>
    <row r="17" spans="1:9" x14ac:dyDescent="0.25">
      <c r="D17" t="s">
        <v>1670</v>
      </c>
      <c r="E17" t="s">
        <v>1678</v>
      </c>
      <c r="F17" t="s">
        <v>1681</v>
      </c>
      <c r="G17" t="s">
        <v>1677</v>
      </c>
      <c r="H17" t="s">
        <v>1680</v>
      </c>
      <c r="I17" t="s">
        <v>1680</v>
      </c>
    </row>
    <row r="18" spans="1:9" x14ac:dyDescent="0.25">
      <c r="D18" t="s">
        <v>1671</v>
      </c>
      <c r="E18" t="s">
        <v>1678</v>
      </c>
      <c r="F18" t="s">
        <v>1684</v>
      </c>
      <c r="G18" t="s">
        <v>1680</v>
      </c>
      <c r="H18" t="s">
        <v>1680</v>
      </c>
      <c r="I18" t="s">
        <v>1680</v>
      </c>
    </row>
    <row r="19" spans="1:9" x14ac:dyDescent="0.25">
      <c r="D19" t="s">
        <v>1672</v>
      </c>
      <c r="E19" t="s">
        <v>1678</v>
      </c>
      <c r="F19" t="s">
        <v>1684</v>
      </c>
      <c r="G19" t="s">
        <v>1682</v>
      </c>
      <c r="H19" t="s">
        <v>1682</v>
      </c>
      <c r="I19" t="s">
        <v>1682</v>
      </c>
    </row>
    <row r="20" spans="1:9" x14ac:dyDescent="0.25">
      <c r="D20" t="s">
        <v>1689</v>
      </c>
      <c r="E20" t="s">
        <v>1678</v>
      </c>
      <c r="F20" t="s">
        <v>1684</v>
      </c>
      <c r="G20" t="s">
        <v>1690</v>
      </c>
      <c r="H20" t="s">
        <v>1682</v>
      </c>
      <c r="I20" t="s">
        <v>1682</v>
      </c>
    </row>
    <row r="21" spans="1:9" x14ac:dyDescent="0.25">
      <c r="D21" t="s">
        <v>1683</v>
      </c>
    </row>
    <row r="24" spans="1:9" x14ac:dyDescent="0.25">
      <c r="A24" t="s">
        <v>1639</v>
      </c>
    </row>
    <row r="25" spans="1:9" x14ac:dyDescent="0.25">
      <c r="A25" t="s">
        <v>1626</v>
      </c>
    </row>
    <row r="26" spans="1:9" x14ac:dyDescent="0.25">
      <c r="A26" t="s">
        <v>1627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tabSelected="1" workbookViewId="0">
      <selection activeCell="C32" sqref="C32"/>
    </sheetView>
  </sheetViews>
  <sheetFormatPr defaultRowHeight="15" x14ac:dyDescent="0.25"/>
  <cols>
    <col min="1" max="1" width="35.28515625" style="3" customWidth="1"/>
    <col min="2" max="2" width="56.28515625" style="3" customWidth="1"/>
    <col min="3" max="3" width="36.7109375" style="3" customWidth="1"/>
    <col min="4" max="4" width="24" customWidth="1"/>
  </cols>
  <sheetData>
    <row r="1" spans="1:5" x14ac:dyDescent="0.25">
      <c r="A1" s="63" t="s">
        <v>1819</v>
      </c>
      <c r="B1" s="63" t="s">
        <v>1615</v>
      </c>
      <c r="C1" s="63" t="s">
        <v>1820</v>
      </c>
    </row>
    <row r="2" spans="1:5" ht="24.75" customHeight="1" x14ac:dyDescent="0.25">
      <c r="A2" s="61" t="s">
        <v>1832</v>
      </c>
      <c r="B2" s="61" t="s">
        <v>1822</v>
      </c>
      <c r="C2" s="61" t="s">
        <v>1826</v>
      </c>
    </row>
    <row r="3" spans="1:5" ht="40.5" customHeight="1" x14ac:dyDescent="0.25">
      <c r="A3" s="61" t="s">
        <v>1821</v>
      </c>
      <c r="B3" s="62" t="s">
        <v>1833</v>
      </c>
      <c r="C3" s="61" t="s">
        <v>1827</v>
      </c>
    </row>
    <row r="4" spans="1:5" ht="68.25" customHeight="1" x14ac:dyDescent="0.25">
      <c r="A4" s="61" t="s">
        <v>1823</v>
      </c>
      <c r="B4" s="62" t="s">
        <v>1834</v>
      </c>
      <c r="C4" s="61" t="s">
        <v>1831</v>
      </c>
    </row>
    <row r="5" spans="1:5" x14ac:dyDescent="0.25">
      <c r="A5" s="64"/>
      <c r="B5" s="65"/>
      <c r="C5" s="64"/>
    </row>
    <row r="6" spans="1:5" ht="35.25" customHeight="1" x14ac:dyDescent="0.25">
      <c r="A6" s="23" t="s">
        <v>1824</v>
      </c>
      <c r="B6" s="23" t="s">
        <v>1825</v>
      </c>
      <c r="C6" s="22" t="s">
        <v>1826</v>
      </c>
    </row>
    <row r="7" spans="1:5" ht="22.5" customHeight="1" x14ac:dyDescent="0.25">
      <c r="A7" s="22" t="s">
        <v>1828</v>
      </c>
      <c r="B7" s="22" t="s">
        <v>1829</v>
      </c>
      <c r="C7" s="22" t="s">
        <v>1826</v>
      </c>
    </row>
    <row r="8" spans="1:5" ht="49.5" customHeight="1" x14ac:dyDescent="0.25">
      <c r="A8" s="22" t="s">
        <v>1830</v>
      </c>
      <c r="B8" s="23" t="s">
        <v>1835</v>
      </c>
      <c r="C8" s="22" t="s">
        <v>1826</v>
      </c>
    </row>
    <row r="10" spans="1:5" x14ac:dyDescent="0.25">
      <c r="A10" s="21" t="s">
        <v>1836</v>
      </c>
      <c r="B10" s="21" t="s">
        <v>1837</v>
      </c>
      <c r="C10" s="21" t="s">
        <v>1838</v>
      </c>
      <c r="D10" s="21" t="s">
        <v>1839</v>
      </c>
      <c r="E10" s="21" t="s">
        <v>357</v>
      </c>
    </row>
    <row r="11" spans="1:5" x14ac:dyDescent="0.25">
      <c r="A11" s="3" t="s">
        <v>1840</v>
      </c>
      <c r="B11" s="3" t="s">
        <v>1844</v>
      </c>
      <c r="C11" s="3" t="s">
        <v>1846</v>
      </c>
      <c r="D11" s="3" t="s">
        <v>1846</v>
      </c>
      <c r="E11" s="3" t="s">
        <v>1845</v>
      </c>
    </row>
    <row r="12" spans="1:5" x14ac:dyDescent="0.25">
      <c r="A12" s="3" t="s">
        <v>1841</v>
      </c>
      <c r="B12" s="3" t="s">
        <v>1841</v>
      </c>
      <c r="C12" s="3" t="s">
        <v>1847</v>
      </c>
      <c r="D12" s="3" t="s">
        <v>1847</v>
      </c>
    </row>
    <row r="13" spans="1:5" x14ac:dyDescent="0.25">
      <c r="A13" s="3" t="s">
        <v>1843</v>
      </c>
      <c r="B13" s="3" t="s">
        <v>1843</v>
      </c>
      <c r="C13" s="3" t="s">
        <v>1848</v>
      </c>
      <c r="D13" s="3" t="s">
        <v>1848</v>
      </c>
    </row>
    <row r="14" spans="1:5" x14ac:dyDescent="0.25">
      <c r="A14" s="3" t="s">
        <v>1842</v>
      </c>
      <c r="C14" s="3" t="s">
        <v>1849</v>
      </c>
      <c r="D14" s="3" t="s">
        <v>1849</v>
      </c>
    </row>
    <row r="15" spans="1:5" x14ac:dyDescent="0.25">
      <c r="A15" s="3" t="s">
        <v>1850</v>
      </c>
      <c r="B15" s="3" t="s">
        <v>1850</v>
      </c>
      <c r="C15" s="3" t="s">
        <v>1601</v>
      </c>
      <c r="D15" s="3" t="s">
        <v>1601</v>
      </c>
    </row>
    <row r="16" spans="1:5" x14ac:dyDescent="0.25">
      <c r="A16" s="3" t="s">
        <v>1853</v>
      </c>
      <c r="B16" s="3" t="s">
        <v>1853</v>
      </c>
      <c r="C16" s="3" t="s">
        <v>1851</v>
      </c>
      <c r="D16" s="3" t="s">
        <v>1851</v>
      </c>
    </row>
    <row r="17" spans="1:4" x14ac:dyDescent="0.25">
      <c r="A17" s="3" t="s">
        <v>1857</v>
      </c>
      <c r="C17" s="3" t="s">
        <v>1852</v>
      </c>
      <c r="D17" s="3" t="s">
        <v>1852</v>
      </c>
    </row>
    <row r="18" spans="1:4" x14ac:dyDescent="0.25">
      <c r="A18" s="3" t="s">
        <v>1856</v>
      </c>
      <c r="C18" s="3" t="s">
        <v>1853</v>
      </c>
      <c r="D18" s="3" t="s">
        <v>1853</v>
      </c>
    </row>
    <row r="19" spans="1:4" x14ac:dyDescent="0.25">
      <c r="A19" s="3" t="s">
        <v>1858</v>
      </c>
      <c r="C19" s="3" t="s">
        <v>1854</v>
      </c>
      <c r="D19" s="3" t="s">
        <v>1854</v>
      </c>
    </row>
    <row r="20" spans="1:4" x14ac:dyDescent="0.25">
      <c r="A20" s="3" t="s">
        <v>1859</v>
      </c>
      <c r="C20" s="3" t="s">
        <v>1855</v>
      </c>
      <c r="D20" s="3" t="s">
        <v>1855</v>
      </c>
    </row>
    <row r="21" spans="1:4" x14ac:dyDescent="0.25">
      <c r="A21" s="3" t="s">
        <v>1860</v>
      </c>
      <c r="C21" s="3" t="s">
        <v>1862</v>
      </c>
      <c r="D21" s="3" t="s">
        <v>1862</v>
      </c>
    </row>
    <row r="22" spans="1:4" x14ac:dyDescent="0.25">
      <c r="A22" s="3" t="s">
        <v>1861</v>
      </c>
      <c r="B22" s="3" t="s">
        <v>1861</v>
      </c>
      <c r="C22" s="3" t="s">
        <v>1863</v>
      </c>
      <c r="D22" s="3" t="s">
        <v>1863</v>
      </c>
    </row>
    <row r="23" spans="1:4" x14ac:dyDescent="0.25">
      <c r="C23" s="3" t="s">
        <v>1864</v>
      </c>
      <c r="D23" s="3" t="s">
        <v>1864</v>
      </c>
    </row>
    <row r="24" spans="1:4" x14ac:dyDescent="0.25">
      <c r="A24" s="66"/>
      <c r="C24" s="3" t="s">
        <v>1861</v>
      </c>
      <c r="D24" s="3" t="s">
        <v>1861</v>
      </c>
    </row>
    <row r="25" spans="1:4" x14ac:dyDescent="0.25">
      <c r="C25" s="3" t="s">
        <v>1865</v>
      </c>
      <c r="D25" s="3" t="s">
        <v>1865</v>
      </c>
    </row>
    <row r="27" spans="1:4" x14ac:dyDescent="0.25">
      <c r="A27" s="67" t="s">
        <v>1866</v>
      </c>
      <c r="B27" s="67"/>
      <c r="C27" s="67"/>
      <c r="D27" s="68"/>
    </row>
    <row r="28" spans="1:4" x14ac:dyDescent="0.25">
      <c r="B28" s="21" t="s">
        <v>1871</v>
      </c>
      <c r="C28" s="21" t="s">
        <v>1872</v>
      </c>
      <c r="D28" s="21" t="s">
        <v>1873</v>
      </c>
    </row>
    <row r="29" spans="1:4" x14ac:dyDescent="0.25">
      <c r="A29" s="21" t="s">
        <v>1867</v>
      </c>
      <c r="B29" s="3">
        <v>1</v>
      </c>
      <c r="C29" s="3">
        <v>1</v>
      </c>
      <c r="D29">
        <v>1</v>
      </c>
    </row>
    <row r="30" spans="1:4" x14ac:dyDescent="0.25">
      <c r="A30" s="21" t="s">
        <v>1868</v>
      </c>
      <c r="B30" s="69" t="s">
        <v>1880</v>
      </c>
      <c r="C30" s="69" t="s">
        <v>1881</v>
      </c>
      <c r="D30" s="70" t="s">
        <v>1879</v>
      </c>
    </row>
    <row r="31" spans="1:4" x14ac:dyDescent="0.25">
      <c r="A31" s="21" t="s">
        <v>1869</v>
      </c>
      <c r="B31" s="3">
        <v>1</v>
      </c>
      <c r="C31" s="3">
        <v>1</v>
      </c>
      <c r="D31">
        <v>1</v>
      </c>
    </row>
    <row r="32" spans="1:4" x14ac:dyDescent="0.25">
      <c r="A32" s="21" t="s">
        <v>1870</v>
      </c>
      <c r="B32" s="69" t="s">
        <v>1880</v>
      </c>
      <c r="C32" s="69" t="s">
        <v>1881</v>
      </c>
      <c r="D32" s="70" t="s">
        <v>1879</v>
      </c>
    </row>
    <row r="34" spans="1:4" x14ac:dyDescent="0.25">
      <c r="A34" s="21" t="s">
        <v>1874</v>
      </c>
      <c r="B34" s="3">
        <v>1</v>
      </c>
      <c r="C34" s="3">
        <v>1</v>
      </c>
      <c r="D34">
        <v>1</v>
      </c>
    </row>
    <row r="35" spans="1:4" x14ac:dyDescent="0.25">
      <c r="A35" s="21" t="s">
        <v>1875</v>
      </c>
      <c r="B35" s="3">
        <v>1</v>
      </c>
      <c r="C35" s="3">
        <v>1</v>
      </c>
      <c r="D35" s="28" t="s">
        <v>1878</v>
      </c>
    </row>
    <row r="36" spans="1:4" x14ac:dyDescent="0.25">
      <c r="A36" s="21" t="s">
        <v>1876</v>
      </c>
      <c r="B36" s="3">
        <v>1</v>
      </c>
      <c r="C36" s="3">
        <v>1</v>
      </c>
      <c r="D36">
        <v>1</v>
      </c>
    </row>
    <row r="37" spans="1:4" x14ac:dyDescent="0.25">
      <c r="A37" s="21" t="s">
        <v>1877</v>
      </c>
      <c r="B37" s="3">
        <v>1</v>
      </c>
      <c r="C37" s="3">
        <v>1</v>
      </c>
      <c r="D37" s="28" t="s">
        <v>1878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35"/>
  <sheetViews>
    <sheetView workbookViewId="0">
      <selection activeCell="E19" sqref="E19"/>
    </sheetView>
  </sheetViews>
  <sheetFormatPr defaultRowHeight="15" x14ac:dyDescent="0.25"/>
  <cols>
    <col min="1" max="1" width="21.140625" customWidth="1"/>
    <col min="2" max="2" width="10.5703125" customWidth="1"/>
    <col min="3" max="3" width="21" customWidth="1"/>
    <col min="4" max="4" width="18" customWidth="1"/>
    <col min="5" max="5" width="16" customWidth="1"/>
    <col min="6" max="6" width="10.140625" customWidth="1"/>
    <col min="7" max="7" width="15" customWidth="1"/>
    <col min="8" max="8" width="18.7109375" customWidth="1"/>
    <col min="9" max="9" width="16" customWidth="1"/>
    <col min="10" max="10" width="20.7109375" customWidth="1"/>
    <col min="11" max="11" width="15.85546875" customWidth="1"/>
    <col min="13" max="14" width="11.28515625" customWidth="1"/>
    <col min="15" max="15" width="40.140625" customWidth="1"/>
    <col min="16" max="16" width="11.140625" customWidth="1"/>
    <col min="17" max="17" width="32" customWidth="1"/>
    <col min="18" max="18" width="19.140625" customWidth="1"/>
    <col min="20" max="20" width="17.140625" customWidth="1"/>
    <col min="21" max="21" width="20.140625" customWidth="1"/>
    <col min="22" max="22" width="12.7109375" customWidth="1"/>
    <col min="23" max="23" width="19" customWidth="1"/>
    <col min="24" max="24" width="16.28515625" customWidth="1"/>
    <col min="25" max="25" width="19.42578125" customWidth="1"/>
    <col min="26" max="26" width="26.7109375" customWidth="1"/>
  </cols>
  <sheetData>
    <row r="1" spans="1:27" x14ac:dyDescent="0.25">
      <c r="A1" t="s">
        <v>1239</v>
      </c>
      <c r="B1" t="s">
        <v>1792</v>
      </c>
      <c r="C1" t="s">
        <v>1258</v>
      </c>
      <c r="D1" t="s">
        <v>1295</v>
      </c>
      <c r="E1" t="s">
        <v>25</v>
      </c>
      <c r="F1" t="s">
        <v>85</v>
      </c>
      <c r="G1" t="s">
        <v>272</v>
      </c>
      <c r="H1" t="s">
        <v>1286</v>
      </c>
      <c r="I1" t="s">
        <v>263</v>
      </c>
      <c r="J1" t="s">
        <v>406</v>
      </c>
      <c r="L1" t="s">
        <v>1259</v>
      </c>
      <c r="M1" t="s">
        <v>1260</v>
      </c>
      <c r="N1" t="s">
        <v>88</v>
      </c>
      <c r="O1" t="s">
        <v>1794</v>
      </c>
      <c r="Q1" t="s">
        <v>1812</v>
      </c>
      <c r="V1" t="s">
        <v>1650</v>
      </c>
      <c r="W1" t="s">
        <v>1651</v>
      </c>
      <c r="X1" t="s">
        <v>1651</v>
      </c>
      <c r="Y1" t="s">
        <v>1651</v>
      </c>
      <c r="Z1" t="s">
        <v>1652</v>
      </c>
      <c r="AA1" t="s">
        <v>1652</v>
      </c>
    </row>
    <row r="2" spans="1:27" x14ac:dyDescent="0.25">
      <c r="A2">
        <v>250000000</v>
      </c>
      <c r="B2">
        <v>640000000</v>
      </c>
      <c r="E2">
        <v>1000001348</v>
      </c>
      <c r="F2">
        <v>690</v>
      </c>
      <c r="G2">
        <v>75403</v>
      </c>
      <c r="H2" t="s">
        <v>1287</v>
      </c>
      <c r="I2" t="s">
        <v>1240</v>
      </c>
      <c r="J2" s="24" t="s">
        <v>1248</v>
      </c>
      <c r="K2">
        <v>2125556610</v>
      </c>
      <c r="L2">
        <v>33</v>
      </c>
      <c r="M2">
        <v>5</v>
      </c>
      <c r="N2">
        <v>33701</v>
      </c>
      <c r="O2" t="s">
        <v>1246</v>
      </c>
      <c r="T2">
        <v>250000000</v>
      </c>
      <c r="U2" t="s">
        <v>1287</v>
      </c>
      <c r="V2">
        <v>1</v>
      </c>
      <c r="W2" t="s">
        <v>1287</v>
      </c>
      <c r="X2" t="s">
        <v>1288</v>
      </c>
      <c r="Y2" t="s">
        <v>1289</v>
      </c>
      <c r="Z2" t="s">
        <v>1305</v>
      </c>
      <c r="AA2" t="s">
        <v>1306</v>
      </c>
    </row>
    <row r="3" spans="1:27" x14ac:dyDescent="0.25">
      <c r="A3">
        <v>250000001</v>
      </c>
      <c r="B3">
        <v>640000000</v>
      </c>
      <c r="D3">
        <f>60*0.1</f>
        <v>6</v>
      </c>
      <c r="E3">
        <v>1000001349</v>
      </c>
      <c r="F3">
        <v>691</v>
      </c>
      <c r="G3">
        <v>75404</v>
      </c>
      <c r="H3" t="s">
        <v>1288</v>
      </c>
      <c r="I3" t="s">
        <v>1241</v>
      </c>
      <c r="J3" s="24" t="s">
        <v>1249</v>
      </c>
      <c r="K3">
        <v>2125556611</v>
      </c>
      <c r="L3">
        <v>33</v>
      </c>
      <c r="M3">
        <v>5</v>
      </c>
      <c r="N3">
        <v>33702</v>
      </c>
      <c r="O3" t="s">
        <v>1257</v>
      </c>
      <c r="T3">
        <v>250000001</v>
      </c>
      <c r="U3" t="s">
        <v>1288</v>
      </c>
      <c r="V3">
        <v>2</v>
      </c>
      <c r="W3" t="s">
        <v>1288</v>
      </c>
      <c r="Z3" t="s">
        <v>1305</v>
      </c>
    </row>
    <row r="4" spans="1:27" x14ac:dyDescent="0.25">
      <c r="A4">
        <v>250000002</v>
      </c>
      <c r="B4">
        <v>640000000</v>
      </c>
      <c r="D4">
        <f>4700*0.72</f>
        <v>3384</v>
      </c>
      <c r="E4">
        <v>1000001350</v>
      </c>
      <c r="F4">
        <v>692</v>
      </c>
      <c r="G4">
        <v>75405</v>
      </c>
      <c r="H4" t="s">
        <v>1289</v>
      </c>
      <c r="I4" t="s">
        <v>1242</v>
      </c>
      <c r="J4" s="24" t="s">
        <v>1250</v>
      </c>
      <c r="K4">
        <v>2125556612</v>
      </c>
      <c r="L4">
        <v>33</v>
      </c>
      <c r="M4">
        <v>5</v>
      </c>
      <c r="N4">
        <v>33703</v>
      </c>
      <c r="O4" t="s">
        <v>1247</v>
      </c>
      <c r="T4">
        <v>250000002</v>
      </c>
      <c r="U4" t="s">
        <v>1289</v>
      </c>
      <c r="V4">
        <v>3</v>
      </c>
      <c r="W4" t="s">
        <v>1287</v>
      </c>
      <c r="X4" t="s">
        <v>1288</v>
      </c>
      <c r="Z4" t="s">
        <v>1305</v>
      </c>
    </row>
    <row r="5" spans="1:27" x14ac:dyDescent="0.25">
      <c r="A5">
        <v>250000003</v>
      </c>
      <c r="B5">
        <v>640000000</v>
      </c>
      <c r="E5">
        <v>1000001351</v>
      </c>
      <c r="F5">
        <v>693</v>
      </c>
      <c r="G5">
        <v>75406</v>
      </c>
      <c r="H5" t="s">
        <v>1290</v>
      </c>
      <c r="I5" t="s">
        <v>1243</v>
      </c>
      <c r="J5" s="24" t="s">
        <v>1251</v>
      </c>
      <c r="K5">
        <v>2125556613</v>
      </c>
      <c r="L5">
        <v>33</v>
      </c>
      <c r="M5">
        <v>5</v>
      </c>
      <c r="N5">
        <v>33704</v>
      </c>
      <c r="O5" t="s">
        <v>1264</v>
      </c>
      <c r="T5">
        <v>250000003</v>
      </c>
      <c r="U5" t="s">
        <v>1290</v>
      </c>
      <c r="V5">
        <v>4</v>
      </c>
      <c r="W5" t="s">
        <v>1288</v>
      </c>
      <c r="Z5" t="s">
        <v>1305</v>
      </c>
    </row>
    <row r="6" spans="1:27" x14ac:dyDescent="0.25">
      <c r="A6">
        <v>250000004</v>
      </c>
      <c r="B6">
        <v>640000001</v>
      </c>
      <c r="E6">
        <v>1000001369</v>
      </c>
      <c r="F6">
        <v>703</v>
      </c>
      <c r="G6">
        <v>75420</v>
      </c>
      <c r="H6" t="s">
        <v>1789</v>
      </c>
      <c r="I6" t="s">
        <v>1790</v>
      </c>
      <c r="J6" s="24" t="s">
        <v>1791</v>
      </c>
      <c r="L6">
        <v>33</v>
      </c>
      <c r="M6">
        <v>5</v>
      </c>
      <c r="N6">
        <v>33714</v>
      </c>
      <c r="O6" t="s">
        <v>1793</v>
      </c>
      <c r="P6">
        <v>33713</v>
      </c>
      <c r="Q6" t="s">
        <v>1795</v>
      </c>
      <c r="R6">
        <v>1000001370</v>
      </c>
    </row>
    <row r="7" spans="1:27" x14ac:dyDescent="0.25">
      <c r="C7">
        <v>275000000</v>
      </c>
      <c r="E7">
        <v>1000001352</v>
      </c>
      <c r="F7">
        <v>694</v>
      </c>
      <c r="G7">
        <v>75407</v>
      </c>
      <c r="H7" s="10" t="s">
        <v>1291</v>
      </c>
      <c r="I7" t="s">
        <v>1244</v>
      </c>
      <c r="J7" s="24" t="s">
        <v>1266</v>
      </c>
      <c r="K7">
        <v>9085556614</v>
      </c>
      <c r="L7">
        <v>31</v>
      </c>
      <c r="M7">
        <v>5</v>
      </c>
      <c r="N7">
        <v>33705</v>
      </c>
      <c r="O7" t="s">
        <v>1256</v>
      </c>
      <c r="V7">
        <v>5</v>
      </c>
      <c r="W7" t="s">
        <v>1288</v>
      </c>
      <c r="Z7" t="s">
        <v>1305</v>
      </c>
    </row>
    <row r="8" spans="1:27" x14ac:dyDescent="0.25">
      <c r="A8" t="s">
        <v>1573</v>
      </c>
      <c r="C8">
        <v>275000001</v>
      </c>
      <c r="E8">
        <v>1000001353</v>
      </c>
      <c r="F8">
        <v>695</v>
      </c>
      <c r="G8">
        <v>75408</v>
      </c>
      <c r="H8" t="s">
        <v>1292</v>
      </c>
      <c r="I8" t="s">
        <v>1252</v>
      </c>
      <c r="J8" s="24" t="s">
        <v>1253</v>
      </c>
      <c r="K8">
        <v>9085556615</v>
      </c>
      <c r="L8">
        <v>31</v>
      </c>
      <c r="M8">
        <v>5</v>
      </c>
      <c r="N8">
        <v>33706</v>
      </c>
      <c r="O8" t="s">
        <v>1261</v>
      </c>
      <c r="V8">
        <v>6</v>
      </c>
      <c r="W8" t="s">
        <v>1289</v>
      </c>
      <c r="Z8" t="s">
        <v>1306</v>
      </c>
    </row>
    <row r="9" spans="1:27" x14ac:dyDescent="0.25">
      <c r="C9">
        <v>275000002</v>
      </c>
      <c r="D9" t="s">
        <v>1457</v>
      </c>
      <c r="E9">
        <v>1000001354</v>
      </c>
      <c r="F9">
        <v>696</v>
      </c>
      <c r="G9">
        <v>75409</v>
      </c>
      <c r="H9" t="s">
        <v>1293</v>
      </c>
      <c r="I9" t="s">
        <v>1265</v>
      </c>
      <c r="J9" s="24" t="s">
        <v>1254</v>
      </c>
      <c r="K9">
        <v>9085556616</v>
      </c>
      <c r="L9">
        <v>31</v>
      </c>
      <c r="M9">
        <v>5</v>
      </c>
      <c r="N9">
        <v>33707</v>
      </c>
      <c r="O9" t="s">
        <v>1262</v>
      </c>
      <c r="V9">
        <v>7</v>
      </c>
      <c r="W9" t="s">
        <v>1289</v>
      </c>
      <c r="Z9" t="s">
        <v>1306</v>
      </c>
    </row>
    <row r="10" spans="1:27" x14ac:dyDescent="0.25">
      <c r="C10">
        <v>275000003</v>
      </c>
      <c r="E10">
        <v>1000001355</v>
      </c>
      <c r="F10">
        <v>697</v>
      </c>
      <c r="G10">
        <v>75410</v>
      </c>
      <c r="H10" s="1" t="s">
        <v>1294</v>
      </c>
      <c r="I10" t="s">
        <v>1245</v>
      </c>
      <c r="J10" s="24" t="s">
        <v>1255</v>
      </c>
      <c r="K10">
        <v>9085556617</v>
      </c>
      <c r="L10">
        <v>31</v>
      </c>
      <c r="M10">
        <v>5</v>
      </c>
      <c r="N10">
        <v>33708</v>
      </c>
      <c r="O10" t="s">
        <v>1263</v>
      </c>
      <c r="V10">
        <v>8</v>
      </c>
      <c r="W10" t="s">
        <v>1289</v>
      </c>
      <c r="Z10" t="s">
        <v>1306</v>
      </c>
    </row>
    <row r="11" spans="1:27" x14ac:dyDescent="0.25">
      <c r="C11">
        <v>275000004</v>
      </c>
      <c r="E11">
        <v>1000001371</v>
      </c>
      <c r="F11">
        <v>704</v>
      </c>
      <c r="G11">
        <v>75421</v>
      </c>
      <c r="H11" s="10" t="s">
        <v>1796</v>
      </c>
      <c r="I11" t="s">
        <v>1798</v>
      </c>
      <c r="J11" s="24" t="s">
        <v>1797</v>
      </c>
    </row>
    <row r="12" spans="1:27" x14ac:dyDescent="0.25">
      <c r="D12">
        <v>200000000</v>
      </c>
      <c r="E12">
        <v>1000001356</v>
      </c>
      <c r="F12">
        <v>698</v>
      </c>
      <c r="G12">
        <v>75411</v>
      </c>
      <c r="H12" t="s">
        <v>1304</v>
      </c>
      <c r="I12" t="s">
        <v>1308</v>
      </c>
      <c r="J12" s="24" t="s">
        <v>1312</v>
      </c>
      <c r="K12">
        <v>2123331000</v>
      </c>
      <c r="L12">
        <v>33</v>
      </c>
      <c r="M12">
        <v>5</v>
      </c>
      <c r="N12">
        <v>33709</v>
      </c>
      <c r="O12" t="s">
        <v>1339</v>
      </c>
      <c r="T12">
        <v>200000000</v>
      </c>
      <c r="U12" t="s">
        <v>1304</v>
      </c>
      <c r="V12">
        <v>9</v>
      </c>
      <c r="W12" t="s">
        <v>1289</v>
      </c>
      <c r="Z12" t="s">
        <v>1306</v>
      </c>
    </row>
    <row r="13" spans="1:27" x14ac:dyDescent="0.25">
      <c r="D13">
        <v>200000001</v>
      </c>
      <c r="E13">
        <v>1000001357</v>
      </c>
      <c r="F13">
        <v>699</v>
      </c>
      <c r="G13">
        <v>75412</v>
      </c>
      <c r="H13" t="s">
        <v>1305</v>
      </c>
      <c r="I13" t="s">
        <v>1309</v>
      </c>
      <c r="J13" s="24" t="s">
        <v>1313</v>
      </c>
      <c r="K13">
        <v>2123331001</v>
      </c>
      <c r="L13">
        <v>33</v>
      </c>
      <c r="M13">
        <v>5</v>
      </c>
      <c r="N13">
        <v>33710</v>
      </c>
      <c r="O13" t="s">
        <v>1340</v>
      </c>
      <c r="T13">
        <v>200000001</v>
      </c>
      <c r="U13" t="s">
        <v>1305</v>
      </c>
      <c r="V13">
        <v>10</v>
      </c>
      <c r="W13" t="s">
        <v>1289</v>
      </c>
      <c r="Z13" t="s">
        <v>1306</v>
      </c>
    </row>
    <row r="14" spans="1:27" x14ac:dyDescent="0.25">
      <c r="D14">
        <v>200000002</v>
      </c>
      <c r="E14">
        <v>1000001358</v>
      </c>
      <c r="F14">
        <v>700</v>
      </c>
      <c r="G14">
        <v>75413</v>
      </c>
      <c r="H14" t="s">
        <v>1306</v>
      </c>
      <c r="I14" t="s">
        <v>1310</v>
      </c>
      <c r="J14" s="24" t="s">
        <v>1314</v>
      </c>
      <c r="K14">
        <v>2123331002</v>
      </c>
      <c r="L14">
        <v>33</v>
      </c>
      <c r="M14">
        <v>5</v>
      </c>
      <c r="N14">
        <v>33711</v>
      </c>
      <c r="O14" t="s">
        <v>1341</v>
      </c>
      <c r="T14">
        <v>200000002</v>
      </c>
      <c r="U14" t="s">
        <v>1306</v>
      </c>
      <c r="V14">
        <v>11</v>
      </c>
      <c r="W14" t="s">
        <v>1289</v>
      </c>
      <c r="Z14" t="s">
        <v>1306</v>
      </c>
    </row>
    <row r="15" spans="1:27" x14ac:dyDescent="0.25">
      <c r="D15">
        <v>200000003</v>
      </c>
      <c r="E15">
        <v>1000001359</v>
      </c>
      <c r="F15">
        <v>701</v>
      </c>
      <c r="G15">
        <v>75414</v>
      </c>
      <c r="H15" t="s">
        <v>1307</v>
      </c>
      <c r="I15" t="s">
        <v>1311</v>
      </c>
      <c r="J15" s="24" t="s">
        <v>1249</v>
      </c>
      <c r="K15">
        <v>2123331003</v>
      </c>
      <c r="L15">
        <v>33</v>
      </c>
      <c r="M15">
        <v>5</v>
      </c>
      <c r="N15">
        <v>33712</v>
      </c>
      <c r="O15" t="s">
        <v>1342</v>
      </c>
      <c r="T15">
        <v>200000003</v>
      </c>
      <c r="U15" t="s">
        <v>1307</v>
      </c>
      <c r="V15">
        <v>12</v>
      </c>
      <c r="W15" t="s">
        <v>1289</v>
      </c>
      <c r="Z15" t="s">
        <v>1306</v>
      </c>
    </row>
    <row r="16" spans="1:27" x14ac:dyDescent="0.25">
      <c r="J16" s="24"/>
      <c r="V16">
        <v>13</v>
      </c>
      <c r="W16" t="s">
        <v>1289</v>
      </c>
      <c r="Z16" t="s">
        <v>1306</v>
      </c>
    </row>
    <row r="17" spans="1:26" x14ac:dyDescent="0.25">
      <c r="J17" s="24"/>
      <c r="M17" t="s">
        <v>1650</v>
      </c>
      <c r="N17" t="s">
        <v>88</v>
      </c>
      <c r="O17" t="s">
        <v>1808</v>
      </c>
    </row>
    <row r="18" spans="1:26" x14ac:dyDescent="0.25">
      <c r="J18" s="24"/>
      <c r="M18">
        <v>8</v>
      </c>
      <c r="N18">
        <v>33691</v>
      </c>
      <c r="O18" t="s">
        <v>1811</v>
      </c>
    </row>
    <row r="19" spans="1:26" x14ac:dyDescent="0.25">
      <c r="E19">
        <v>1319</v>
      </c>
      <c r="J19" s="24"/>
      <c r="M19">
        <v>9</v>
      </c>
      <c r="N19">
        <v>33685</v>
      </c>
      <c r="O19" t="s">
        <v>1809</v>
      </c>
    </row>
    <row r="20" spans="1:26" x14ac:dyDescent="0.25">
      <c r="J20" s="24"/>
      <c r="M20">
        <v>10</v>
      </c>
      <c r="N20">
        <v>33686</v>
      </c>
      <c r="O20" t="s">
        <v>1810</v>
      </c>
    </row>
    <row r="21" spans="1:26" x14ac:dyDescent="0.25">
      <c r="J21" s="24"/>
      <c r="M21">
        <v>15</v>
      </c>
      <c r="N21">
        <v>33684</v>
      </c>
      <c r="O21" t="s">
        <v>1813</v>
      </c>
      <c r="V21">
        <v>14</v>
      </c>
      <c r="W21" t="s">
        <v>1289</v>
      </c>
      <c r="Z21" t="s">
        <v>1306</v>
      </c>
    </row>
    <row r="22" spans="1:26" x14ac:dyDescent="0.25">
      <c r="A22" s="44" t="s">
        <v>1298</v>
      </c>
      <c r="B22" s="44"/>
      <c r="H22" t="s">
        <v>1315</v>
      </c>
      <c r="V22">
        <v>15</v>
      </c>
      <c r="W22" t="s">
        <v>1290</v>
      </c>
      <c r="Z22" t="s">
        <v>1304</v>
      </c>
    </row>
    <row r="23" spans="1:26" x14ac:dyDescent="0.25">
      <c r="A23" s="28" t="s">
        <v>131</v>
      </c>
      <c r="B23" s="28"/>
      <c r="C23" s="1" t="s">
        <v>1295</v>
      </c>
      <c r="D23" s="1"/>
      <c r="E23" s="1" t="s">
        <v>1258</v>
      </c>
      <c r="F23" s="1" t="s">
        <v>1239</v>
      </c>
      <c r="H23" t="s">
        <v>1296</v>
      </c>
    </row>
    <row r="24" spans="1:26" x14ac:dyDescent="0.25">
      <c r="A24">
        <v>1</v>
      </c>
      <c r="C24">
        <v>990000000</v>
      </c>
      <c r="E24">
        <v>275000000</v>
      </c>
      <c r="H24" t="s">
        <v>1328</v>
      </c>
    </row>
    <row r="25" spans="1:26" x14ac:dyDescent="0.25">
      <c r="A25">
        <v>2</v>
      </c>
      <c r="C25">
        <v>990000000</v>
      </c>
      <c r="E25">
        <v>275000001</v>
      </c>
      <c r="F25" t="s">
        <v>1572</v>
      </c>
      <c r="H25" t="s">
        <v>1299</v>
      </c>
    </row>
    <row r="26" spans="1:26" x14ac:dyDescent="0.25">
      <c r="A26">
        <v>3</v>
      </c>
      <c r="C26">
        <v>990000000</v>
      </c>
      <c r="D26">
        <f>5/9</f>
        <v>0.55555555555555558</v>
      </c>
      <c r="E26">
        <v>275000002</v>
      </c>
      <c r="H26" t="s">
        <v>1316</v>
      </c>
    </row>
    <row r="27" spans="1:26" x14ac:dyDescent="0.25">
      <c r="A27">
        <v>4</v>
      </c>
      <c r="C27">
        <v>990000001</v>
      </c>
      <c r="E27">
        <v>275000001</v>
      </c>
      <c r="H27" t="s">
        <v>1317</v>
      </c>
    </row>
    <row r="28" spans="1:26" x14ac:dyDescent="0.25">
      <c r="A28">
        <v>5</v>
      </c>
      <c r="C28">
        <v>990000001</v>
      </c>
      <c r="E28">
        <v>275000002</v>
      </c>
      <c r="H28" t="s">
        <v>1319</v>
      </c>
    </row>
    <row r="29" spans="1:26" x14ac:dyDescent="0.25">
      <c r="A29">
        <v>6</v>
      </c>
      <c r="C29">
        <v>990000001</v>
      </c>
      <c r="F29">
        <v>250000000</v>
      </c>
      <c r="H29" t="s">
        <v>1318</v>
      </c>
    </row>
    <row r="30" spans="1:26" x14ac:dyDescent="0.25">
      <c r="A30">
        <v>7</v>
      </c>
      <c r="C30">
        <v>990000001</v>
      </c>
      <c r="F30">
        <v>250000001</v>
      </c>
      <c r="H30" t="s">
        <v>1297</v>
      </c>
    </row>
    <row r="31" spans="1:26" x14ac:dyDescent="0.25">
      <c r="A31">
        <v>8</v>
      </c>
      <c r="C31">
        <v>990000002</v>
      </c>
      <c r="F31">
        <v>250000002</v>
      </c>
      <c r="H31" t="s">
        <v>1300</v>
      </c>
    </row>
    <row r="32" spans="1:26" x14ac:dyDescent="0.25">
      <c r="A32">
        <v>9</v>
      </c>
      <c r="C32">
        <v>990000003</v>
      </c>
      <c r="E32">
        <v>275000003</v>
      </c>
      <c r="H32" t="s">
        <v>1320</v>
      </c>
    </row>
    <row r="35" spans="1:10" x14ac:dyDescent="0.25">
      <c r="A35" s="44" t="s">
        <v>1360</v>
      </c>
      <c r="B35" s="44"/>
      <c r="D35" s="1" t="s">
        <v>1371</v>
      </c>
      <c r="E35" s="1" t="s">
        <v>1369</v>
      </c>
    </row>
    <row r="36" spans="1:10" x14ac:dyDescent="0.25">
      <c r="A36">
        <v>1</v>
      </c>
      <c r="C36" t="s">
        <v>1361</v>
      </c>
      <c r="D36" t="s">
        <v>1372</v>
      </c>
      <c r="E36" t="s">
        <v>1370</v>
      </c>
    </row>
    <row r="37" spans="1:10" x14ac:dyDescent="0.25">
      <c r="A37">
        <v>2</v>
      </c>
      <c r="C37" t="s">
        <v>1362</v>
      </c>
      <c r="D37" t="s">
        <v>1373</v>
      </c>
      <c r="E37" t="s">
        <v>1390</v>
      </c>
    </row>
    <row r="38" spans="1:10" x14ac:dyDescent="0.25">
      <c r="A38">
        <v>3</v>
      </c>
      <c r="C38" t="s">
        <v>1363</v>
      </c>
      <c r="E38" t="s">
        <v>1388</v>
      </c>
    </row>
    <row r="39" spans="1:10" x14ac:dyDescent="0.25">
      <c r="A39" s="28">
        <v>4</v>
      </c>
      <c r="B39" s="28"/>
      <c r="C39" t="s">
        <v>1364</v>
      </c>
      <c r="D39" s="1" t="s">
        <v>1377</v>
      </c>
      <c r="E39" t="s">
        <v>1389</v>
      </c>
    </row>
    <row r="40" spans="1:10" x14ac:dyDescent="0.25">
      <c r="A40" s="28">
        <v>5</v>
      </c>
      <c r="B40" s="28"/>
      <c r="C40" t="s">
        <v>1365</v>
      </c>
      <c r="D40" t="s">
        <v>1378</v>
      </c>
      <c r="E40" t="s">
        <v>1376</v>
      </c>
    </row>
    <row r="41" spans="1:10" x14ac:dyDescent="0.25">
      <c r="A41" s="28">
        <v>6</v>
      </c>
      <c r="B41" s="28"/>
      <c r="C41" t="s">
        <v>1366</v>
      </c>
      <c r="D41" t="s">
        <v>1379</v>
      </c>
      <c r="E41" t="s">
        <v>1375</v>
      </c>
    </row>
    <row r="42" spans="1:10" ht="30.75" customHeight="1" x14ac:dyDescent="0.25">
      <c r="A42" s="28">
        <v>7</v>
      </c>
      <c r="B42" s="28"/>
      <c r="C42" t="s">
        <v>1367</v>
      </c>
      <c r="D42" s="2" t="s">
        <v>1380</v>
      </c>
      <c r="E42" t="s">
        <v>1374</v>
      </c>
    </row>
    <row r="43" spans="1:10" x14ac:dyDescent="0.25">
      <c r="A43" s="28">
        <v>8</v>
      </c>
      <c r="B43" s="28"/>
      <c r="C43" t="s">
        <v>1368</v>
      </c>
      <c r="E43" t="s">
        <v>1381</v>
      </c>
    </row>
    <row r="44" spans="1:10" x14ac:dyDescent="0.25">
      <c r="A44" s="28">
        <v>9</v>
      </c>
      <c r="B44" s="28"/>
      <c r="C44" t="s">
        <v>1391</v>
      </c>
    </row>
    <row r="45" spans="1:10" x14ac:dyDescent="0.25">
      <c r="A45" s="28">
        <v>10</v>
      </c>
      <c r="B45" s="28"/>
      <c r="C45" t="s">
        <v>1392</v>
      </c>
      <c r="E45" t="s">
        <v>1384</v>
      </c>
    </row>
    <row r="46" spans="1:10" x14ac:dyDescent="0.25">
      <c r="A46" s="28">
        <v>11</v>
      </c>
      <c r="B46" s="28"/>
      <c r="C46" t="s">
        <v>1393</v>
      </c>
      <c r="E46" t="s">
        <v>1387</v>
      </c>
      <c r="J46" t="s">
        <v>1385</v>
      </c>
    </row>
    <row r="47" spans="1:10" x14ac:dyDescent="0.25">
      <c r="A47" s="28">
        <v>12</v>
      </c>
      <c r="B47" s="28"/>
      <c r="C47" t="s">
        <v>1394</v>
      </c>
      <c r="E47" t="s">
        <v>1382</v>
      </c>
    </row>
    <row r="48" spans="1:10" x14ac:dyDescent="0.25">
      <c r="A48" s="28">
        <v>13</v>
      </c>
      <c r="B48" s="28"/>
      <c r="C48" t="s">
        <v>1395</v>
      </c>
      <c r="E48" t="s">
        <v>1383</v>
      </c>
      <c r="J48" t="s">
        <v>1386</v>
      </c>
    </row>
    <row r="49" spans="1:10" x14ac:dyDescent="0.25">
      <c r="A49" s="28">
        <v>14</v>
      </c>
      <c r="B49" s="28"/>
      <c r="C49" t="s">
        <v>1396</v>
      </c>
    </row>
    <row r="50" spans="1:10" x14ac:dyDescent="0.25">
      <c r="A50" s="28">
        <v>15</v>
      </c>
      <c r="B50" s="28"/>
      <c r="C50" t="s">
        <v>1397</v>
      </c>
    </row>
    <row r="51" spans="1:10" x14ac:dyDescent="0.25">
      <c r="A51" s="28">
        <v>16</v>
      </c>
      <c r="B51" s="28"/>
      <c r="C51" t="s">
        <v>1398</v>
      </c>
    </row>
    <row r="52" spans="1:10" x14ac:dyDescent="0.25">
      <c r="A52" s="28"/>
      <c r="B52" s="28"/>
    </row>
    <row r="53" spans="1:10" x14ac:dyDescent="0.25">
      <c r="C53" t="s">
        <v>1298</v>
      </c>
      <c r="G53" t="s">
        <v>1321</v>
      </c>
      <c r="J53" t="s">
        <v>1322</v>
      </c>
    </row>
    <row r="69" spans="3:3" x14ac:dyDescent="0.25">
      <c r="C69" t="s">
        <v>1323</v>
      </c>
    </row>
    <row r="70" spans="3:3" x14ac:dyDescent="0.25">
      <c r="C70" t="s">
        <v>1324</v>
      </c>
    </row>
    <row r="71" spans="3:3" x14ac:dyDescent="0.25">
      <c r="C71" t="s">
        <v>1325</v>
      </c>
    </row>
    <row r="72" spans="3:3" x14ac:dyDescent="0.25">
      <c r="C72" t="s">
        <v>1326</v>
      </c>
    </row>
    <row r="73" spans="3:3" x14ac:dyDescent="0.25">
      <c r="C73" t="s">
        <v>1327</v>
      </c>
    </row>
    <row r="135" spans="4:4" x14ac:dyDescent="0.25">
      <c r="D135">
        <f>25*2.8</f>
        <v>70</v>
      </c>
    </row>
  </sheetData>
  <hyperlinks>
    <hyperlink ref="J2" r:id="rId1"/>
    <hyperlink ref="J3" r:id="rId2"/>
    <hyperlink ref="J4" r:id="rId3"/>
    <hyperlink ref="J5" r:id="rId4"/>
    <hyperlink ref="J7" r:id="rId5"/>
    <hyperlink ref="J8" r:id="rId6"/>
    <hyperlink ref="J9" r:id="rId7"/>
    <hyperlink ref="J10" r:id="rId8"/>
    <hyperlink ref="J12" r:id="rId9"/>
    <hyperlink ref="J13" r:id="rId10"/>
    <hyperlink ref="J14" r:id="rId11"/>
    <hyperlink ref="J15" r:id="rId12"/>
    <hyperlink ref="J6" r:id="rId13"/>
    <hyperlink ref="J11" r:id="rId14"/>
  </hyperlinks>
  <pageMargins left="0.7" right="0.7" top="0.75" bottom="0.75" header="0.3" footer="0.3"/>
  <pageSetup orientation="portrait" r:id="rId15"/>
  <drawing r:id="rId1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1"/>
  <sheetViews>
    <sheetView workbookViewId="0">
      <selection activeCell="D9" sqref="D9"/>
    </sheetView>
  </sheetViews>
  <sheetFormatPr defaultRowHeight="15" x14ac:dyDescent="0.25"/>
  <cols>
    <col min="1" max="3" width="12.7109375" customWidth="1"/>
    <col min="4" max="4" width="21.7109375" customWidth="1"/>
    <col min="5" max="5" width="37.7109375" customWidth="1"/>
    <col min="6" max="6" width="33.5703125" customWidth="1"/>
    <col min="7" max="7" width="21.140625" customWidth="1"/>
    <col min="8" max="8" width="36.85546875" customWidth="1"/>
    <col min="13" max="13" width="17.140625" customWidth="1"/>
  </cols>
  <sheetData>
    <row r="1" spans="1:15" x14ac:dyDescent="0.25">
      <c r="A1" s="1" t="s">
        <v>25</v>
      </c>
      <c r="B1" s="1" t="s">
        <v>267</v>
      </c>
      <c r="C1" t="s">
        <v>307</v>
      </c>
      <c r="D1" s="1" t="s">
        <v>406</v>
      </c>
      <c r="E1" s="1" t="s">
        <v>648</v>
      </c>
      <c r="F1" s="1" t="s">
        <v>90</v>
      </c>
      <c r="G1" s="1" t="s">
        <v>716</v>
      </c>
      <c r="H1" s="1" t="s">
        <v>623</v>
      </c>
      <c r="N1" t="s">
        <v>868</v>
      </c>
    </row>
    <row r="2" spans="1:15" x14ac:dyDescent="0.25">
      <c r="A2">
        <v>1000001281</v>
      </c>
      <c r="B2">
        <v>550000217</v>
      </c>
      <c r="C2">
        <v>640000000</v>
      </c>
      <c r="D2" s="24" t="s">
        <v>620</v>
      </c>
      <c r="E2" t="s">
        <v>617</v>
      </c>
      <c r="H2" t="s">
        <v>624</v>
      </c>
      <c r="J2">
        <v>1</v>
      </c>
      <c r="N2" t="s">
        <v>1786</v>
      </c>
      <c r="O2" t="s">
        <v>1784</v>
      </c>
    </row>
    <row r="3" spans="1:15" x14ac:dyDescent="0.25">
      <c r="A3">
        <v>1000001336</v>
      </c>
      <c r="B3">
        <v>550000221</v>
      </c>
      <c r="C3">
        <v>640000000</v>
      </c>
      <c r="D3" s="24" t="s">
        <v>885</v>
      </c>
      <c r="E3" t="s">
        <v>886</v>
      </c>
      <c r="H3" t="s">
        <v>624</v>
      </c>
      <c r="J3">
        <v>2</v>
      </c>
      <c r="M3" t="s">
        <v>1785</v>
      </c>
      <c r="N3">
        <v>2</v>
      </c>
      <c r="O3">
        <v>1</v>
      </c>
    </row>
    <row r="4" spans="1:15" x14ac:dyDescent="0.25">
      <c r="A4">
        <v>1000001334</v>
      </c>
      <c r="B4">
        <v>550000219</v>
      </c>
      <c r="C4">
        <v>640000000</v>
      </c>
      <c r="D4" s="24" t="s">
        <v>854</v>
      </c>
      <c r="E4" t="s">
        <v>660</v>
      </c>
      <c r="H4" t="s">
        <v>624</v>
      </c>
      <c r="J4">
        <v>1</v>
      </c>
      <c r="O4">
        <v>3</v>
      </c>
    </row>
    <row r="5" spans="1:15" x14ac:dyDescent="0.25">
      <c r="A5">
        <v>1000001335</v>
      </c>
      <c r="B5">
        <v>550000220</v>
      </c>
      <c r="C5">
        <v>640000000</v>
      </c>
      <c r="D5" s="24" t="s">
        <v>855</v>
      </c>
      <c r="E5" t="s">
        <v>856</v>
      </c>
      <c r="H5" t="s">
        <v>624</v>
      </c>
      <c r="J5">
        <v>1</v>
      </c>
    </row>
    <row r="6" spans="1:15" x14ac:dyDescent="0.25">
      <c r="A6">
        <v>1000001333</v>
      </c>
      <c r="B6">
        <v>550000218</v>
      </c>
      <c r="C6">
        <v>640000000</v>
      </c>
      <c r="D6" s="24" t="s">
        <v>851</v>
      </c>
      <c r="E6" t="s">
        <v>625</v>
      </c>
      <c r="H6" t="s">
        <v>624</v>
      </c>
      <c r="J6">
        <v>1</v>
      </c>
    </row>
    <row r="7" spans="1:15" x14ac:dyDescent="0.25">
      <c r="A7">
        <v>1000001280</v>
      </c>
      <c r="B7">
        <v>550000216</v>
      </c>
      <c r="C7">
        <v>640000000</v>
      </c>
      <c r="D7" s="24" t="s">
        <v>619</v>
      </c>
      <c r="E7" t="s">
        <v>626</v>
      </c>
      <c r="H7" t="s">
        <v>624</v>
      </c>
      <c r="J7">
        <v>1</v>
      </c>
    </row>
    <row r="8" spans="1:15" x14ac:dyDescent="0.25">
      <c r="A8">
        <v>1000001368</v>
      </c>
      <c r="B8">
        <v>550000226</v>
      </c>
      <c r="C8">
        <v>640000001</v>
      </c>
      <c r="D8" s="24" t="s">
        <v>1733</v>
      </c>
      <c r="E8" t="s">
        <v>617</v>
      </c>
      <c r="H8" t="s">
        <v>624</v>
      </c>
      <c r="J8">
        <v>6</v>
      </c>
    </row>
    <row r="9" spans="1:15" x14ac:dyDescent="0.25">
      <c r="A9" s="48">
        <v>1000001390</v>
      </c>
      <c r="B9" s="48"/>
      <c r="C9" s="48">
        <v>640000001</v>
      </c>
      <c r="D9" s="57" t="s">
        <v>1733</v>
      </c>
      <c r="E9" s="48" t="s">
        <v>1783</v>
      </c>
      <c r="J9">
        <v>5</v>
      </c>
    </row>
    <row r="10" spans="1:15" x14ac:dyDescent="0.25">
      <c r="A10" s="48">
        <v>1000000523</v>
      </c>
      <c r="B10" s="48"/>
      <c r="C10" s="48">
        <v>640000001</v>
      </c>
      <c r="D10" s="57" t="s">
        <v>1787</v>
      </c>
      <c r="E10" s="48" t="s">
        <v>630</v>
      </c>
    </row>
    <row r="11" spans="1:15" x14ac:dyDescent="0.25">
      <c r="A11" s="48">
        <v>1000001354</v>
      </c>
      <c r="B11" s="48"/>
      <c r="C11" s="48">
        <v>640000001</v>
      </c>
      <c r="D11" s="57" t="s">
        <v>1254</v>
      </c>
      <c r="E11" s="48" t="s">
        <v>1788</v>
      </c>
    </row>
    <row r="12" spans="1:15" x14ac:dyDescent="0.25">
      <c r="C12" s="1" t="s">
        <v>26</v>
      </c>
      <c r="J12">
        <v>4</v>
      </c>
    </row>
    <row r="13" spans="1:15" x14ac:dyDescent="0.25">
      <c r="A13">
        <v>1000001332</v>
      </c>
      <c r="B13">
        <v>320000005</v>
      </c>
      <c r="C13">
        <v>300000000</v>
      </c>
      <c r="D13" s="24" t="s">
        <v>621</v>
      </c>
      <c r="E13" t="s">
        <v>1481</v>
      </c>
      <c r="F13" t="s">
        <v>19</v>
      </c>
      <c r="H13" t="s">
        <v>357</v>
      </c>
    </row>
    <row r="14" spans="1:15" x14ac:dyDescent="0.25">
      <c r="A14">
        <v>1000001244</v>
      </c>
      <c r="B14">
        <v>320000000</v>
      </c>
      <c r="C14">
        <v>300000000</v>
      </c>
      <c r="D14" s="24" t="s">
        <v>853</v>
      </c>
      <c r="E14" t="s">
        <v>1109</v>
      </c>
      <c r="F14" t="s">
        <v>19</v>
      </c>
      <c r="H14" t="s">
        <v>357</v>
      </c>
      <c r="J14">
        <f>SUM(J2:J13)</f>
        <v>22</v>
      </c>
    </row>
    <row r="15" spans="1:15" x14ac:dyDescent="0.25">
      <c r="A15">
        <v>1000001279</v>
      </c>
      <c r="B15">
        <v>320000002</v>
      </c>
      <c r="C15">
        <v>300000000</v>
      </c>
      <c r="D15" s="24" t="s">
        <v>862</v>
      </c>
      <c r="E15" t="s">
        <v>859</v>
      </c>
      <c r="F15" t="s">
        <v>19</v>
      </c>
      <c r="H15" t="s">
        <v>357</v>
      </c>
    </row>
    <row r="16" spans="1:15" x14ac:dyDescent="0.25">
      <c r="A16">
        <v>1000001278</v>
      </c>
      <c r="B16">
        <v>320000001</v>
      </c>
      <c r="C16">
        <v>300000000</v>
      </c>
      <c r="D16" s="24" t="s">
        <v>861</v>
      </c>
      <c r="E16" t="s">
        <v>860</v>
      </c>
      <c r="F16" t="s">
        <v>19</v>
      </c>
      <c r="H16" t="s">
        <v>357</v>
      </c>
      <c r="M16">
        <v>25</v>
      </c>
    </row>
    <row r="17" spans="1:13" x14ac:dyDescent="0.25">
      <c r="A17">
        <v>1000001338</v>
      </c>
      <c r="B17">
        <v>320000006</v>
      </c>
      <c r="C17">
        <v>300000001</v>
      </c>
      <c r="D17" s="24" t="s">
        <v>1115</v>
      </c>
      <c r="E17" t="s">
        <v>1481</v>
      </c>
      <c r="M17">
        <f>0.72*M16</f>
        <v>18</v>
      </c>
    </row>
    <row r="18" spans="1:13" x14ac:dyDescent="0.25">
      <c r="A18">
        <v>1000001339</v>
      </c>
      <c r="B18">
        <v>320000007</v>
      </c>
      <c r="C18">
        <v>300000002</v>
      </c>
      <c r="D18" s="24" t="s">
        <v>1116</v>
      </c>
      <c r="E18" t="s">
        <v>1481</v>
      </c>
      <c r="M18">
        <f>0.28*M16</f>
        <v>7.0000000000000009</v>
      </c>
    </row>
    <row r="19" spans="1:13" x14ac:dyDescent="0.25">
      <c r="A19">
        <v>1000001340</v>
      </c>
      <c r="B19">
        <v>320000008</v>
      </c>
      <c r="C19">
        <v>300000003</v>
      </c>
      <c r="D19" s="24" t="s">
        <v>1117</v>
      </c>
      <c r="E19" t="s">
        <v>1481</v>
      </c>
    </row>
    <row r="20" spans="1:13" x14ac:dyDescent="0.25">
      <c r="A20">
        <v>1000001341</v>
      </c>
      <c r="B20">
        <v>320000009</v>
      </c>
      <c r="C20">
        <v>300000004</v>
      </c>
      <c r="D20" s="24" t="s">
        <v>1118</v>
      </c>
      <c r="E20" t="s">
        <v>1481</v>
      </c>
    </row>
    <row r="21" spans="1:13" x14ac:dyDescent="0.25">
      <c r="A21">
        <v>1000001342</v>
      </c>
      <c r="B21">
        <v>320000010</v>
      </c>
      <c r="C21">
        <v>300000005</v>
      </c>
      <c r="D21" s="24" t="s">
        <v>1119</v>
      </c>
      <c r="E21" t="s">
        <v>1481</v>
      </c>
    </row>
    <row r="22" spans="1:13" x14ac:dyDescent="0.25">
      <c r="A22">
        <v>1000001343</v>
      </c>
      <c r="B22">
        <v>320000011</v>
      </c>
      <c r="C22">
        <v>300000006</v>
      </c>
      <c r="D22" s="24" t="s">
        <v>1120</v>
      </c>
      <c r="E22" t="s">
        <v>1481</v>
      </c>
    </row>
    <row r="23" spans="1:13" x14ac:dyDescent="0.25">
      <c r="A23">
        <v>1000001344</v>
      </c>
      <c r="B23">
        <v>320000012</v>
      </c>
      <c r="C23">
        <v>300000007</v>
      </c>
      <c r="D23" s="24" t="s">
        <v>1121</v>
      </c>
      <c r="E23" t="s">
        <v>1481</v>
      </c>
    </row>
    <row r="24" spans="1:13" x14ac:dyDescent="0.25">
      <c r="A24">
        <v>1000001345</v>
      </c>
      <c r="B24">
        <v>320000013</v>
      </c>
      <c r="C24">
        <v>300000008</v>
      </c>
      <c r="D24" s="24" t="s">
        <v>1122</v>
      </c>
      <c r="E24" t="s">
        <v>1481</v>
      </c>
    </row>
    <row r="25" spans="1:13" x14ac:dyDescent="0.25">
      <c r="A25">
        <v>1000001346</v>
      </c>
      <c r="B25">
        <v>320000014</v>
      </c>
      <c r="C25">
        <v>300000009</v>
      </c>
      <c r="D25" s="24" t="s">
        <v>1123</v>
      </c>
      <c r="E25" t="s">
        <v>1481</v>
      </c>
    </row>
    <row r="26" spans="1:13" x14ac:dyDescent="0.25">
      <c r="A26">
        <v>1000001347</v>
      </c>
      <c r="B26">
        <v>320000015</v>
      </c>
      <c r="C26">
        <v>300000010</v>
      </c>
      <c r="D26" s="24" t="s">
        <v>1124</v>
      </c>
      <c r="E26" t="s">
        <v>1481</v>
      </c>
    </row>
    <row r="27" spans="1:13" x14ac:dyDescent="0.25">
      <c r="E27" t="s">
        <v>642</v>
      </c>
    </row>
    <row r="28" spans="1:13" x14ac:dyDescent="0.25">
      <c r="E28" t="s">
        <v>643</v>
      </c>
    </row>
    <row r="29" spans="1:13" x14ac:dyDescent="0.25">
      <c r="A29">
        <v>1000001331</v>
      </c>
      <c r="D29" s="24" t="s">
        <v>641</v>
      </c>
      <c r="E29" t="s">
        <v>650</v>
      </c>
      <c r="F29">
        <v>353</v>
      </c>
      <c r="H29" t="s">
        <v>627</v>
      </c>
      <c r="I29" t="s">
        <v>632</v>
      </c>
    </row>
    <row r="30" spans="1:13" x14ac:dyDescent="0.25">
      <c r="A30">
        <v>1000001330</v>
      </c>
      <c r="D30" s="24" t="s">
        <v>863</v>
      </c>
      <c r="E30" t="s">
        <v>650</v>
      </c>
      <c r="F30">
        <v>352</v>
      </c>
      <c r="H30" t="s">
        <v>628</v>
      </c>
    </row>
    <row r="31" spans="1:13" x14ac:dyDescent="0.25">
      <c r="A31">
        <v>1000001329</v>
      </c>
      <c r="D31" s="24" t="s">
        <v>645</v>
      </c>
      <c r="E31" t="s">
        <v>646</v>
      </c>
      <c r="F31">
        <v>351</v>
      </c>
      <c r="G31" t="s">
        <v>717</v>
      </c>
      <c r="H31" t="s">
        <v>647</v>
      </c>
    </row>
    <row r="32" spans="1:13" x14ac:dyDescent="0.25">
      <c r="A32">
        <v>1000001328</v>
      </c>
      <c r="E32" t="s">
        <v>629</v>
      </c>
      <c r="G32" t="s">
        <v>717</v>
      </c>
      <c r="H32" t="s">
        <v>644</v>
      </c>
    </row>
    <row r="33" spans="1:9" x14ac:dyDescent="0.25">
      <c r="A33">
        <v>1000000562</v>
      </c>
      <c r="D33" s="24" t="s">
        <v>649</v>
      </c>
      <c r="E33" t="s">
        <v>650</v>
      </c>
    </row>
    <row r="34" spans="1:9" x14ac:dyDescent="0.25">
      <c r="H34" t="s">
        <v>631</v>
      </c>
      <c r="I34" t="s">
        <v>635</v>
      </c>
    </row>
    <row r="35" spans="1:9" x14ac:dyDescent="0.25">
      <c r="H35" t="s">
        <v>633</v>
      </c>
      <c r="I35" t="s">
        <v>635</v>
      </c>
    </row>
    <row r="36" spans="1:9" x14ac:dyDescent="0.25">
      <c r="H36" t="s">
        <v>634</v>
      </c>
      <c r="I36" t="s">
        <v>635</v>
      </c>
    </row>
    <row r="37" spans="1:9" x14ac:dyDescent="0.25">
      <c r="H37" t="s">
        <v>636</v>
      </c>
      <c r="I37" t="s">
        <v>639</v>
      </c>
    </row>
    <row r="38" spans="1:9" x14ac:dyDescent="0.25">
      <c r="H38" t="s">
        <v>637</v>
      </c>
      <c r="I38" t="s">
        <v>640</v>
      </c>
    </row>
    <row r="39" spans="1:9" x14ac:dyDescent="0.25">
      <c r="H39" t="s">
        <v>638</v>
      </c>
      <c r="I39" t="s">
        <v>640</v>
      </c>
    </row>
    <row r="41" spans="1:9" x14ac:dyDescent="0.25">
      <c r="D41" s="28"/>
    </row>
  </sheetData>
  <hyperlinks>
    <hyperlink ref="D29" r:id="rId1"/>
    <hyperlink ref="D31" r:id="rId2"/>
    <hyperlink ref="D33" r:id="rId3"/>
    <hyperlink ref="D2" r:id="rId4"/>
    <hyperlink ref="D7" r:id="rId5"/>
    <hyperlink ref="D13" r:id="rId6"/>
    <hyperlink ref="D6" r:id="rId7"/>
    <hyperlink ref="D14" r:id="rId8"/>
    <hyperlink ref="D4" r:id="rId9"/>
    <hyperlink ref="D5" r:id="rId10"/>
    <hyperlink ref="D16" r:id="rId11"/>
    <hyperlink ref="D15" r:id="rId12"/>
    <hyperlink ref="D30" r:id="rId13"/>
    <hyperlink ref="D3" r:id="rId14"/>
    <hyperlink ref="D17:D26" r:id="rId15" display="alex.sawkins@gmail.com"/>
    <hyperlink ref="D17" r:id="rId16"/>
    <hyperlink ref="D18" r:id="rId17"/>
    <hyperlink ref="D19" r:id="rId18"/>
    <hyperlink ref="D20" r:id="rId19"/>
    <hyperlink ref="D21" r:id="rId20"/>
    <hyperlink ref="D22" r:id="rId21"/>
    <hyperlink ref="D23" r:id="rId22"/>
    <hyperlink ref="D24" r:id="rId23"/>
    <hyperlink ref="D25" r:id="rId24"/>
    <hyperlink ref="D26" r:id="rId25"/>
    <hyperlink ref="D8" r:id="rId26"/>
    <hyperlink ref="D9" r:id="rId27"/>
    <hyperlink ref="D10" r:id="rId28"/>
    <hyperlink ref="D11" r:id="rId2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zoomScale="125" zoomScaleNormal="125" workbookViewId="0">
      <selection activeCell="A9" sqref="A9"/>
    </sheetView>
  </sheetViews>
  <sheetFormatPr defaultRowHeight="15" x14ac:dyDescent="0.25"/>
  <cols>
    <col min="1" max="1" width="30" customWidth="1"/>
    <col min="2" max="2" width="34.140625" customWidth="1"/>
    <col min="3" max="3" width="18.85546875" customWidth="1"/>
    <col min="4" max="4" width="90.42578125" customWidth="1"/>
  </cols>
  <sheetData>
    <row r="1" spans="1:4" x14ac:dyDescent="0.25">
      <c r="A1" s="1" t="s">
        <v>1745</v>
      </c>
      <c r="B1" s="1" t="s">
        <v>1777</v>
      </c>
      <c r="D1" s="1" t="s">
        <v>1750</v>
      </c>
    </row>
    <row r="2" spans="1:4" ht="15.75" customHeight="1" x14ac:dyDescent="0.25">
      <c r="A2" s="59" t="s">
        <v>1746</v>
      </c>
      <c r="B2" s="60"/>
      <c r="C2" s="59" t="s">
        <v>1747</v>
      </c>
      <c r="D2" s="59"/>
    </row>
    <row r="3" spans="1:4" ht="13.5" customHeight="1" x14ac:dyDescent="0.25">
      <c r="A3" s="59" t="s">
        <v>1748</v>
      </c>
      <c r="B3" s="60" t="s">
        <v>1778</v>
      </c>
      <c r="C3" s="59">
        <v>1</v>
      </c>
      <c r="D3" s="59" t="s">
        <v>1752</v>
      </c>
    </row>
    <row r="4" spans="1:4" ht="16.5" customHeight="1" x14ac:dyDescent="0.25">
      <c r="A4" s="59"/>
      <c r="B4" s="60"/>
      <c r="C4" s="59"/>
      <c r="D4" s="59"/>
    </row>
    <row r="5" spans="1:4" ht="36" customHeight="1" x14ac:dyDescent="0.25">
      <c r="A5" s="61" t="s">
        <v>1746</v>
      </c>
      <c r="B5" s="60"/>
      <c r="C5" s="59" t="s">
        <v>1747</v>
      </c>
      <c r="D5" s="60" t="s">
        <v>1753</v>
      </c>
    </row>
    <row r="6" spans="1:4" ht="16.5" customHeight="1" x14ac:dyDescent="0.25">
      <c r="A6" s="61" t="s">
        <v>1748</v>
      </c>
      <c r="B6" s="60" t="s">
        <v>1778</v>
      </c>
      <c r="C6" s="59">
        <v>0</v>
      </c>
      <c r="D6" s="60" t="s">
        <v>1754</v>
      </c>
    </row>
    <row r="7" spans="1:4" ht="16.5" customHeight="1" x14ac:dyDescent="0.25">
      <c r="B7" s="2"/>
    </row>
    <row r="8" spans="1:4" ht="16.5" customHeight="1" x14ac:dyDescent="0.25">
      <c r="A8" t="s">
        <v>1746</v>
      </c>
      <c r="B8" s="2"/>
      <c r="C8" t="s">
        <v>1751</v>
      </c>
    </row>
    <row r="9" spans="1:4" ht="16.5" customHeight="1" x14ac:dyDescent="0.25">
      <c r="A9" t="s">
        <v>1748</v>
      </c>
      <c r="B9" s="2"/>
      <c r="C9">
        <v>1</v>
      </c>
      <c r="D9" t="s">
        <v>1749</v>
      </c>
    </row>
    <row r="10" spans="1:4" ht="16.5" customHeight="1" x14ac:dyDescent="0.25">
      <c r="B10" s="2"/>
    </row>
    <row r="11" spans="1:4" ht="16.5" customHeight="1" x14ac:dyDescent="0.25">
      <c r="A11" t="s">
        <v>1746</v>
      </c>
      <c r="B11" s="2"/>
      <c r="C11" t="s">
        <v>1751</v>
      </c>
    </row>
    <row r="12" spans="1:4" x14ac:dyDescent="0.25">
      <c r="A12" t="s">
        <v>1748</v>
      </c>
      <c r="B12" s="2"/>
      <c r="C12">
        <v>0</v>
      </c>
      <c r="D12" t="s">
        <v>1749</v>
      </c>
    </row>
    <row r="13" spans="1:4" x14ac:dyDescent="0.25">
      <c r="B13" s="2"/>
    </row>
    <row r="14" spans="1:4" x14ac:dyDescent="0.25">
      <c r="B14" s="2"/>
      <c r="D14" s="30"/>
    </row>
    <row r="15" spans="1:4" x14ac:dyDescent="0.25">
      <c r="A15" s="59" t="s">
        <v>1755</v>
      </c>
      <c r="B15" s="60"/>
      <c r="C15" s="59" t="s">
        <v>1756</v>
      </c>
      <c r="D15" s="59" t="s">
        <v>1757</v>
      </c>
    </row>
    <row r="16" spans="1:4" ht="49.5" customHeight="1" x14ac:dyDescent="0.25">
      <c r="A16" s="61"/>
      <c r="B16" s="61"/>
      <c r="C16" s="59"/>
      <c r="D16" s="62" t="s">
        <v>1776</v>
      </c>
    </row>
    <row r="17" spans="1:4" x14ac:dyDescent="0.25">
      <c r="A17" s="59" t="s">
        <v>1758</v>
      </c>
      <c r="B17" s="59" t="s">
        <v>1759</v>
      </c>
      <c r="C17" s="59"/>
      <c r="D17" s="59" t="s">
        <v>1760</v>
      </c>
    </row>
    <row r="20" spans="1:4" ht="30" x14ac:dyDescent="0.25">
      <c r="A20" t="s">
        <v>1761</v>
      </c>
      <c r="C20" t="s">
        <v>1756</v>
      </c>
      <c r="D20" s="2" t="s">
        <v>1779</v>
      </c>
    </row>
    <row r="21" spans="1:4" x14ac:dyDescent="0.25">
      <c r="A21" s="3" t="s">
        <v>1762</v>
      </c>
      <c r="B21" s="3"/>
      <c r="C21" s="3" t="s">
        <v>1756</v>
      </c>
      <c r="D21" s="2" t="s">
        <v>1780</v>
      </c>
    </row>
    <row r="23" spans="1:4" ht="114" customHeight="1" x14ac:dyDescent="0.25">
      <c r="A23" s="61" t="s">
        <v>1433</v>
      </c>
      <c r="B23" s="61"/>
      <c r="C23" s="61" t="s">
        <v>1756</v>
      </c>
      <c r="D23" s="62" t="s">
        <v>1763</v>
      </c>
    </row>
    <row r="24" spans="1:4" x14ac:dyDescent="0.25">
      <c r="A24" s="5"/>
      <c r="B24" s="5"/>
      <c r="C24" s="5"/>
      <c r="D24" s="23"/>
    </row>
    <row r="25" spans="1:4" x14ac:dyDescent="0.25">
      <c r="A25" s="1" t="s">
        <v>631</v>
      </c>
      <c r="B25" s="1"/>
    </row>
    <row r="26" spans="1:4" ht="30" x14ac:dyDescent="0.25">
      <c r="A26" s="3" t="s">
        <v>1768</v>
      </c>
      <c r="B26" s="3"/>
      <c r="D26" s="2" t="s">
        <v>1769</v>
      </c>
    </row>
    <row r="27" spans="1:4" x14ac:dyDescent="0.25">
      <c r="D27" t="s">
        <v>1770</v>
      </c>
    </row>
    <row r="29" spans="1:4" x14ac:dyDescent="0.25">
      <c r="A29" s="31" t="s">
        <v>1771</v>
      </c>
      <c r="B29" s="31"/>
    </row>
    <row r="30" spans="1:4" x14ac:dyDescent="0.25">
      <c r="A30" s="59" t="s">
        <v>1764</v>
      </c>
      <c r="B30" s="59"/>
      <c r="C30" s="59" t="s">
        <v>1756</v>
      </c>
      <c r="D30" s="59"/>
    </row>
    <row r="31" spans="1:4" ht="30" x14ac:dyDescent="0.25">
      <c r="A31" s="60" t="s">
        <v>1765</v>
      </c>
      <c r="B31" s="60"/>
      <c r="C31" s="59"/>
      <c r="D31" s="60" t="s">
        <v>1781</v>
      </c>
    </row>
    <row r="32" spans="1:4" ht="30" x14ac:dyDescent="0.25">
      <c r="A32" s="59"/>
      <c r="B32" s="59"/>
      <c r="C32" s="59"/>
      <c r="D32" s="60" t="s">
        <v>1772</v>
      </c>
    </row>
    <row r="33" spans="1:4" ht="30" x14ac:dyDescent="0.25">
      <c r="A33" s="59" t="s">
        <v>1766</v>
      </c>
      <c r="B33" s="59"/>
      <c r="C33" s="59" t="s">
        <v>1756</v>
      </c>
      <c r="D33" s="60" t="s">
        <v>1773</v>
      </c>
    </row>
    <row r="34" spans="1:4" ht="30" x14ac:dyDescent="0.25">
      <c r="A34" s="59"/>
      <c r="B34" s="59"/>
      <c r="C34" s="59"/>
      <c r="D34" s="60" t="s">
        <v>1767</v>
      </c>
    </row>
    <row r="35" spans="1:4" x14ac:dyDescent="0.25">
      <c r="A35" s="3"/>
      <c r="B35" s="3"/>
      <c r="D35" s="2"/>
    </row>
    <row r="36" spans="1:4" x14ac:dyDescent="0.25">
      <c r="A36" s="31" t="s">
        <v>1774</v>
      </c>
      <c r="B36" s="31"/>
    </row>
    <row r="37" spans="1:4" ht="30" x14ac:dyDescent="0.25">
      <c r="A37" s="3" t="s">
        <v>1442</v>
      </c>
      <c r="B37" s="3"/>
      <c r="C37" s="3" t="s">
        <v>1756</v>
      </c>
      <c r="D37" s="2" t="s">
        <v>1775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6"/>
  <sheetViews>
    <sheetView topLeftCell="A261" workbookViewId="0">
      <selection activeCell="B263" sqref="B263"/>
    </sheetView>
  </sheetViews>
  <sheetFormatPr defaultRowHeight="15" x14ac:dyDescent="0.25"/>
  <cols>
    <col min="1" max="1" width="39.42578125" customWidth="1"/>
    <col min="2" max="2" width="118.7109375" customWidth="1"/>
    <col min="8" max="8" width="18" customWidth="1"/>
  </cols>
  <sheetData>
    <row r="1" spans="1:2" ht="18.75" x14ac:dyDescent="0.25">
      <c r="A1" s="71" t="s">
        <v>314</v>
      </c>
      <c r="B1" s="71"/>
    </row>
    <row r="2" spans="1:2" ht="60" x14ac:dyDescent="0.25">
      <c r="A2" s="3" t="s">
        <v>25</v>
      </c>
      <c r="B2" s="4" t="s">
        <v>84</v>
      </c>
    </row>
    <row r="3" spans="1:2" x14ac:dyDescent="0.25">
      <c r="A3" t="s">
        <v>85</v>
      </c>
      <c r="B3" t="s">
        <v>86</v>
      </c>
    </row>
    <row r="4" spans="1:2" x14ac:dyDescent="0.25">
      <c r="A4" t="s">
        <v>272</v>
      </c>
      <c r="B4" t="s">
        <v>87</v>
      </c>
    </row>
    <row r="5" spans="1:2" x14ac:dyDescent="0.25">
      <c r="A5" t="s">
        <v>88</v>
      </c>
      <c r="B5" t="s">
        <v>89</v>
      </c>
    </row>
    <row r="6" spans="1:2" x14ac:dyDescent="0.25">
      <c r="A6" t="s">
        <v>107</v>
      </c>
      <c r="B6" t="s">
        <v>312</v>
      </c>
    </row>
    <row r="7" spans="1:2" ht="30" x14ac:dyDescent="0.25">
      <c r="A7" s="3" t="s">
        <v>264</v>
      </c>
      <c r="B7" s="4" t="s">
        <v>265</v>
      </c>
    </row>
    <row r="8" spans="1:2" ht="45" x14ac:dyDescent="0.25">
      <c r="A8" s="3" t="s">
        <v>307</v>
      </c>
      <c r="B8" s="4" t="s">
        <v>266</v>
      </c>
    </row>
    <row r="9" spans="1:2" ht="45" x14ac:dyDescent="0.25">
      <c r="A9" s="3" t="s">
        <v>267</v>
      </c>
      <c r="B9" s="4" t="s">
        <v>268</v>
      </c>
    </row>
    <row r="10" spans="1:2" ht="37.5" customHeight="1" x14ac:dyDescent="0.25">
      <c r="A10" s="3" t="s">
        <v>90</v>
      </c>
      <c r="B10" s="4" t="s">
        <v>91</v>
      </c>
    </row>
    <row r="11" spans="1:2" ht="60" x14ac:dyDescent="0.25">
      <c r="A11" s="3" t="s">
        <v>92</v>
      </c>
      <c r="B11" s="4" t="s">
        <v>269</v>
      </c>
    </row>
    <row r="12" spans="1:2" x14ac:dyDescent="0.25">
      <c r="A12" s="3" t="s">
        <v>26</v>
      </c>
      <c r="B12" s="4" t="s">
        <v>308</v>
      </c>
    </row>
    <row r="13" spans="1:2" x14ac:dyDescent="0.25">
      <c r="A13" s="3" t="s">
        <v>299</v>
      </c>
      <c r="B13" s="4" t="s">
        <v>309</v>
      </c>
    </row>
    <row r="14" spans="1:2" x14ac:dyDescent="0.25">
      <c r="A14" s="3" t="s">
        <v>310</v>
      </c>
      <c r="B14" s="4" t="s">
        <v>311</v>
      </c>
    </row>
    <row r="15" spans="1:2" x14ac:dyDescent="0.25">
      <c r="A15" s="3" t="s">
        <v>276</v>
      </c>
      <c r="B15" s="4" t="s">
        <v>569</v>
      </c>
    </row>
    <row r="16" spans="1:2" x14ac:dyDescent="0.25">
      <c r="A16" s="3" t="s">
        <v>277</v>
      </c>
      <c r="B16" s="4" t="s">
        <v>570</v>
      </c>
    </row>
    <row r="17" spans="1:2" x14ac:dyDescent="0.25">
      <c r="A17" s="3" t="s">
        <v>279</v>
      </c>
      <c r="B17" s="4" t="s">
        <v>571</v>
      </c>
    </row>
    <row r="18" spans="1:2" x14ac:dyDescent="0.25">
      <c r="A18" s="3" t="s">
        <v>94</v>
      </c>
      <c r="B18" s="4" t="s">
        <v>572</v>
      </c>
    </row>
    <row r="19" spans="1:2" x14ac:dyDescent="0.25">
      <c r="A19" s="3" t="s">
        <v>574</v>
      </c>
      <c r="B19" s="4" t="s">
        <v>573</v>
      </c>
    </row>
    <row r="20" spans="1:2" x14ac:dyDescent="0.25">
      <c r="A20" s="3" t="s">
        <v>575</v>
      </c>
      <c r="B20" s="4" t="s">
        <v>576</v>
      </c>
    </row>
    <row r="21" spans="1:2" x14ac:dyDescent="0.25">
      <c r="A21" s="3" t="s">
        <v>579</v>
      </c>
      <c r="B21" s="4" t="s">
        <v>580</v>
      </c>
    </row>
    <row r="22" spans="1:2" x14ac:dyDescent="0.25">
      <c r="A22" s="3" t="s">
        <v>529</v>
      </c>
      <c r="B22" s="4" t="s">
        <v>581</v>
      </c>
    </row>
    <row r="23" spans="1:2" x14ac:dyDescent="0.25">
      <c r="A23" s="3" t="s">
        <v>556</v>
      </c>
      <c r="B23" s="4" t="s">
        <v>582</v>
      </c>
    </row>
    <row r="24" spans="1:2" x14ac:dyDescent="0.25">
      <c r="A24" s="3" t="s">
        <v>557</v>
      </c>
      <c r="B24" s="4" t="s">
        <v>583</v>
      </c>
    </row>
    <row r="25" spans="1:2" x14ac:dyDescent="0.25">
      <c r="A25" s="3" t="s">
        <v>584</v>
      </c>
      <c r="B25" s="4" t="s">
        <v>585</v>
      </c>
    </row>
    <row r="26" spans="1:2" ht="18.75" x14ac:dyDescent="0.25">
      <c r="A26" s="71" t="s">
        <v>313</v>
      </c>
      <c r="B26" s="71"/>
    </row>
    <row r="27" spans="1:2" x14ac:dyDescent="0.25">
      <c r="A27" t="s">
        <v>63</v>
      </c>
      <c r="B27" t="s">
        <v>66</v>
      </c>
    </row>
    <row r="28" spans="1:2" x14ac:dyDescent="0.25">
      <c r="A28" s="3" t="s">
        <v>270</v>
      </c>
      <c r="B28" s="4" t="s">
        <v>271</v>
      </c>
    </row>
    <row r="29" spans="1:2" x14ac:dyDescent="0.25">
      <c r="A29" t="s">
        <v>64</v>
      </c>
      <c r="B29" t="s">
        <v>67</v>
      </c>
    </row>
    <row r="30" spans="1:2" x14ac:dyDescent="0.25">
      <c r="A30" t="s">
        <v>65</v>
      </c>
    </row>
    <row r="31" spans="1:2" ht="30" x14ac:dyDescent="0.25">
      <c r="A31" s="3" t="s">
        <v>273</v>
      </c>
      <c r="B31" s="2" t="s">
        <v>80</v>
      </c>
    </row>
    <row r="32" spans="1:2" x14ac:dyDescent="0.25">
      <c r="A32" t="s">
        <v>274</v>
      </c>
      <c r="B32" t="s">
        <v>69</v>
      </c>
    </row>
    <row r="33" spans="1:2" ht="30" x14ac:dyDescent="0.25">
      <c r="A33" s="4" t="s">
        <v>275</v>
      </c>
      <c r="B33" s="2" t="s">
        <v>70</v>
      </c>
    </row>
    <row r="34" spans="1:2" x14ac:dyDescent="0.25">
      <c r="A34" t="s">
        <v>276</v>
      </c>
      <c r="B34" t="s">
        <v>68</v>
      </c>
    </row>
    <row r="35" spans="1:2" ht="30" x14ac:dyDescent="0.25">
      <c r="A35" s="3" t="s">
        <v>277</v>
      </c>
      <c r="B35" s="2" t="s">
        <v>343</v>
      </c>
    </row>
    <row r="36" spans="1:2" ht="75" x14ac:dyDescent="0.25">
      <c r="A36" s="3" t="s">
        <v>277</v>
      </c>
      <c r="B36" s="6" t="s">
        <v>345</v>
      </c>
    </row>
    <row r="37" spans="1:2" ht="30" x14ac:dyDescent="0.25">
      <c r="A37" s="3" t="s">
        <v>277</v>
      </c>
      <c r="B37" s="20" t="s">
        <v>81</v>
      </c>
    </row>
    <row r="38" spans="1:2" ht="60" x14ac:dyDescent="0.25">
      <c r="A38" s="3" t="s">
        <v>277</v>
      </c>
      <c r="B38" s="2" t="s">
        <v>344</v>
      </c>
    </row>
    <row r="39" spans="1:2" x14ac:dyDescent="0.25">
      <c r="A39" s="3"/>
      <c r="B39" s="2"/>
    </row>
    <row r="40" spans="1:2" x14ac:dyDescent="0.25">
      <c r="A40" s="3" t="s">
        <v>277</v>
      </c>
      <c r="B40" s="6" t="s">
        <v>77</v>
      </c>
    </row>
    <row r="41" spans="1:2" x14ac:dyDescent="0.25">
      <c r="A41" s="3" t="s">
        <v>277</v>
      </c>
      <c r="B41" s="2" t="s">
        <v>71</v>
      </c>
    </row>
    <row r="42" spans="1:2" ht="30" x14ac:dyDescent="0.25">
      <c r="A42" s="3" t="s">
        <v>277</v>
      </c>
      <c r="B42" s="2" t="s">
        <v>76</v>
      </c>
    </row>
    <row r="43" spans="1:2" x14ac:dyDescent="0.25">
      <c r="A43" s="3" t="s">
        <v>277</v>
      </c>
      <c r="B43" s="2" t="s">
        <v>74</v>
      </c>
    </row>
    <row r="44" spans="1:2" x14ac:dyDescent="0.25">
      <c r="A44" s="3" t="s">
        <v>277</v>
      </c>
      <c r="B44" s="2" t="s">
        <v>72</v>
      </c>
    </row>
    <row r="45" spans="1:2" x14ac:dyDescent="0.25">
      <c r="A45" s="3" t="s">
        <v>277</v>
      </c>
      <c r="B45" s="2" t="s">
        <v>73</v>
      </c>
    </row>
    <row r="46" spans="1:2" x14ac:dyDescent="0.25">
      <c r="A46" s="3" t="s">
        <v>277</v>
      </c>
      <c r="B46" s="2" t="s">
        <v>75</v>
      </c>
    </row>
    <row r="47" spans="1:2" x14ac:dyDescent="0.25">
      <c r="A47" s="3" t="s">
        <v>277</v>
      </c>
      <c r="B47" s="6" t="s">
        <v>78</v>
      </c>
    </row>
    <row r="48" spans="1:2" ht="30" x14ac:dyDescent="0.25">
      <c r="A48" s="3" t="s">
        <v>277</v>
      </c>
      <c r="B48" s="2" t="s">
        <v>93</v>
      </c>
    </row>
    <row r="49" spans="1:2" ht="45" x14ac:dyDescent="0.25">
      <c r="A49" s="3" t="s">
        <v>277</v>
      </c>
      <c r="B49" s="2" t="s">
        <v>79</v>
      </c>
    </row>
    <row r="50" spans="1:2" x14ac:dyDescent="0.25">
      <c r="A50" s="3"/>
      <c r="B50" s="2"/>
    </row>
    <row r="51" spans="1:2" ht="45" x14ac:dyDescent="0.25">
      <c r="A51" s="3" t="s">
        <v>277</v>
      </c>
      <c r="B51" s="4" t="s">
        <v>278</v>
      </c>
    </row>
    <row r="52" spans="1:2" ht="45" x14ac:dyDescent="0.25">
      <c r="A52" s="3" t="s">
        <v>277</v>
      </c>
      <c r="B52" s="2" t="s">
        <v>82</v>
      </c>
    </row>
    <row r="53" spans="1:2" x14ac:dyDescent="0.25">
      <c r="A53" s="3"/>
    </row>
    <row r="54" spans="1:2" x14ac:dyDescent="0.25">
      <c r="A54" s="3" t="s">
        <v>277</v>
      </c>
      <c r="B54" s="2" t="s">
        <v>83</v>
      </c>
    </row>
    <row r="55" spans="1:2" ht="79.5" customHeight="1" x14ac:dyDescent="0.25">
      <c r="A55" s="3" t="s">
        <v>316</v>
      </c>
      <c r="B55" s="4" t="s">
        <v>320</v>
      </c>
    </row>
    <row r="56" spans="1:2" x14ac:dyDescent="0.25">
      <c r="A56" s="5"/>
      <c r="B56" s="15" t="s">
        <v>315</v>
      </c>
    </row>
    <row r="57" spans="1:2" x14ac:dyDescent="0.25">
      <c r="A57" s="3" t="s">
        <v>279</v>
      </c>
      <c r="B57" t="s">
        <v>1108</v>
      </c>
    </row>
    <row r="58" spans="1:2" ht="60" x14ac:dyDescent="0.25">
      <c r="A58" s="3" t="s">
        <v>279</v>
      </c>
      <c r="B58" s="2" t="s">
        <v>317</v>
      </c>
    </row>
    <row r="59" spans="1:2" ht="30" x14ac:dyDescent="0.25">
      <c r="A59" s="3" t="s">
        <v>279</v>
      </c>
      <c r="B59" s="2" t="s">
        <v>305</v>
      </c>
    </row>
    <row r="60" spans="1:2" x14ac:dyDescent="0.25">
      <c r="A60" s="3" t="s">
        <v>304</v>
      </c>
      <c r="B60" s="2" t="s">
        <v>533</v>
      </c>
    </row>
    <row r="61" spans="1:2" ht="90" x14ac:dyDescent="0.25">
      <c r="A61" s="3" t="s">
        <v>279</v>
      </c>
      <c r="B61" s="2" t="s">
        <v>351</v>
      </c>
    </row>
    <row r="62" spans="1:2" ht="30" x14ac:dyDescent="0.25">
      <c r="A62" s="3" t="s">
        <v>279</v>
      </c>
      <c r="B62" s="2" t="s">
        <v>350</v>
      </c>
    </row>
    <row r="63" spans="1:2" ht="30" x14ac:dyDescent="0.25">
      <c r="A63" s="3" t="s">
        <v>279</v>
      </c>
      <c r="B63" s="2" t="s">
        <v>306</v>
      </c>
    </row>
    <row r="64" spans="1:2" x14ac:dyDescent="0.25">
      <c r="A64" s="5"/>
      <c r="B64" s="15" t="s">
        <v>606</v>
      </c>
    </row>
    <row r="65" spans="1:2" ht="54" customHeight="1" x14ac:dyDescent="0.25">
      <c r="A65" s="3" t="s">
        <v>608</v>
      </c>
      <c r="B65" s="4" t="s">
        <v>567</v>
      </c>
    </row>
    <row r="66" spans="1:2" ht="55.5" customHeight="1" x14ac:dyDescent="0.25">
      <c r="A66" s="3" t="s">
        <v>609</v>
      </c>
      <c r="B66" s="4" t="s">
        <v>607</v>
      </c>
    </row>
    <row r="67" spans="1:2" ht="84.75" customHeight="1" x14ac:dyDescent="0.25">
      <c r="A67" s="3" t="s">
        <v>566</v>
      </c>
      <c r="B67" s="4" t="s">
        <v>610</v>
      </c>
    </row>
    <row r="68" spans="1:2" ht="108" customHeight="1" x14ac:dyDescent="0.25">
      <c r="A68" s="3" t="s">
        <v>611</v>
      </c>
      <c r="B68" s="4" t="s">
        <v>612</v>
      </c>
    </row>
    <row r="69" spans="1:2" ht="80.25" customHeight="1" x14ac:dyDescent="0.25">
      <c r="A69" s="3" t="s">
        <v>566</v>
      </c>
      <c r="B69" s="4" t="s">
        <v>613</v>
      </c>
    </row>
    <row r="70" spans="1:2" x14ac:dyDescent="0.25">
      <c r="A70" s="5"/>
      <c r="B70" s="15" t="s">
        <v>587</v>
      </c>
    </row>
    <row r="71" spans="1:2" ht="30" x14ac:dyDescent="0.25">
      <c r="A71" s="3" t="s">
        <v>586</v>
      </c>
      <c r="B71" s="4" t="s">
        <v>595</v>
      </c>
    </row>
    <row r="72" spans="1:2" ht="30" x14ac:dyDescent="0.25">
      <c r="A72" s="3" t="s">
        <v>588</v>
      </c>
      <c r="B72" s="2" t="s">
        <v>589</v>
      </c>
    </row>
    <row r="73" spans="1:2" ht="60" x14ac:dyDescent="0.25">
      <c r="A73" s="3" t="s">
        <v>586</v>
      </c>
      <c r="B73" s="27" t="s">
        <v>596</v>
      </c>
    </row>
    <row r="74" spans="1:2" ht="45" x14ac:dyDescent="0.25">
      <c r="A74" s="3" t="s">
        <v>593</v>
      </c>
      <c r="B74" s="27" t="s">
        <v>594</v>
      </c>
    </row>
    <row r="75" spans="1:2" ht="45" x14ac:dyDescent="0.25">
      <c r="A75" s="3" t="s">
        <v>593</v>
      </c>
      <c r="B75" s="4" t="s">
        <v>602</v>
      </c>
    </row>
    <row r="76" spans="1:2" ht="60" x14ac:dyDescent="0.25">
      <c r="A76" s="3" t="s">
        <v>603</v>
      </c>
      <c r="B76" s="2" t="s">
        <v>604</v>
      </c>
    </row>
    <row r="77" spans="1:2" ht="45" x14ac:dyDescent="0.25">
      <c r="A77" s="3" t="s">
        <v>593</v>
      </c>
      <c r="B77" s="2" t="s">
        <v>605</v>
      </c>
    </row>
    <row r="78" spans="1:2" x14ac:dyDescent="0.25">
      <c r="A78" s="5"/>
      <c r="B78" s="15" t="s">
        <v>651</v>
      </c>
    </row>
    <row r="79" spans="1:2" ht="69" customHeight="1" x14ac:dyDescent="0.25">
      <c r="A79" s="3" t="s">
        <v>652</v>
      </c>
      <c r="B79" s="4" t="s">
        <v>653</v>
      </c>
    </row>
    <row r="80" spans="1:2" x14ac:dyDescent="0.25">
      <c r="A80" s="5"/>
      <c r="B80" s="15" t="s">
        <v>656</v>
      </c>
    </row>
    <row r="81" spans="1:2" ht="70.5" customHeight="1" x14ac:dyDescent="0.25">
      <c r="A81" s="3" t="s">
        <v>669</v>
      </c>
      <c r="B81" s="4" t="s">
        <v>680</v>
      </c>
    </row>
    <row r="82" spans="1:2" ht="141.75" customHeight="1" x14ac:dyDescent="0.25">
      <c r="A82" s="3" t="s">
        <v>669</v>
      </c>
      <c r="B82" s="4" t="s">
        <v>657</v>
      </c>
    </row>
    <row r="83" spans="1:2" ht="23.25" customHeight="1" x14ac:dyDescent="0.25">
      <c r="A83" s="3" t="s">
        <v>669</v>
      </c>
      <c r="B83" s="4" t="s">
        <v>655</v>
      </c>
    </row>
    <row r="84" spans="1:2" x14ac:dyDescent="0.25">
      <c r="A84" s="5"/>
      <c r="B84" s="15" t="s">
        <v>654</v>
      </c>
    </row>
    <row r="85" spans="1:2" ht="30" x14ac:dyDescent="0.25">
      <c r="A85" s="3" t="s">
        <v>674</v>
      </c>
      <c r="B85" s="2" t="s">
        <v>658</v>
      </c>
    </row>
    <row r="86" spans="1:2" ht="60" x14ac:dyDescent="0.25">
      <c r="A86" s="3" t="s">
        <v>674</v>
      </c>
      <c r="B86" s="2" t="s">
        <v>679</v>
      </c>
    </row>
    <row r="87" spans="1:2" ht="30" x14ac:dyDescent="0.25">
      <c r="A87" s="3" t="s">
        <v>674</v>
      </c>
      <c r="B87" s="2" t="s">
        <v>677</v>
      </c>
    </row>
    <row r="88" spans="1:2" ht="54" customHeight="1" x14ac:dyDescent="0.25">
      <c r="A88" s="3" t="s">
        <v>674</v>
      </c>
      <c r="B88" s="4" t="s">
        <v>659</v>
      </c>
    </row>
    <row r="89" spans="1:2" ht="99" customHeight="1" x14ac:dyDescent="0.25">
      <c r="A89" s="3" t="s">
        <v>674</v>
      </c>
      <c r="B89" s="2" t="s">
        <v>681</v>
      </c>
    </row>
    <row r="90" spans="1:2" x14ac:dyDescent="0.25">
      <c r="A90" s="5"/>
      <c r="B90" s="15" t="s">
        <v>662</v>
      </c>
    </row>
    <row r="91" spans="1:2" ht="45" x14ac:dyDescent="0.25">
      <c r="A91" s="3" t="s">
        <v>671</v>
      </c>
      <c r="B91" s="2" t="s">
        <v>672</v>
      </c>
    </row>
    <row r="92" spans="1:2" ht="38.25" customHeight="1" x14ac:dyDescent="0.25">
      <c r="A92" s="21" t="s">
        <v>675</v>
      </c>
      <c r="B92" s="4" t="s">
        <v>682</v>
      </c>
    </row>
    <row r="93" spans="1:2" ht="45" x14ac:dyDescent="0.25">
      <c r="A93" s="3" t="s">
        <v>683</v>
      </c>
      <c r="B93" s="2" t="s">
        <v>686</v>
      </c>
    </row>
    <row r="94" spans="1:2" ht="45" x14ac:dyDescent="0.25">
      <c r="A94" s="3" t="s">
        <v>685</v>
      </c>
      <c r="B94" s="2" t="s">
        <v>691</v>
      </c>
    </row>
    <row r="95" spans="1:2" ht="51" customHeight="1" x14ac:dyDescent="0.25">
      <c r="A95" s="3" t="s">
        <v>685</v>
      </c>
      <c r="B95" s="4" t="s">
        <v>687</v>
      </c>
    </row>
    <row r="96" spans="1:2" x14ac:dyDescent="0.25">
      <c r="A96" s="3" t="s">
        <v>685</v>
      </c>
      <c r="B96" s="2" t="s">
        <v>689</v>
      </c>
    </row>
    <row r="97" spans="1:2" ht="33" customHeight="1" x14ac:dyDescent="0.25">
      <c r="A97" s="3" t="s">
        <v>685</v>
      </c>
      <c r="B97" s="2" t="s">
        <v>688</v>
      </c>
    </row>
    <row r="98" spans="1:2" ht="33" customHeight="1" x14ac:dyDescent="0.25">
      <c r="A98" s="3" t="s">
        <v>692</v>
      </c>
      <c r="B98" s="2" t="s">
        <v>693</v>
      </c>
    </row>
    <row r="99" spans="1:2" ht="33" customHeight="1" x14ac:dyDescent="0.25">
      <c r="A99" s="3" t="s">
        <v>685</v>
      </c>
      <c r="B99" s="2" t="s">
        <v>690</v>
      </c>
    </row>
    <row r="100" spans="1:2" x14ac:dyDescent="0.25">
      <c r="A100" t="s">
        <v>357</v>
      </c>
      <c r="B100" s="2" t="s">
        <v>661</v>
      </c>
    </row>
    <row r="101" spans="1:2" x14ac:dyDescent="0.25">
      <c r="A101" t="s">
        <v>357</v>
      </c>
      <c r="B101" s="2" t="s">
        <v>678</v>
      </c>
    </row>
    <row r="102" spans="1:2" x14ac:dyDescent="0.25">
      <c r="A102" t="s">
        <v>663</v>
      </c>
      <c r="B102" s="2" t="s">
        <v>664</v>
      </c>
    </row>
    <row r="103" spans="1:2" x14ac:dyDescent="0.25">
      <c r="A103" t="s">
        <v>663</v>
      </c>
      <c r="B103" s="2" t="s">
        <v>666</v>
      </c>
    </row>
    <row r="104" spans="1:2" x14ac:dyDescent="0.25">
      <c r="A104" t="s">
        <v>630</v>
      </c>
      <c r="B104" s="2" t="s">
        <v>665</v>
      </c>
    </row>
    <row r="105" spans="1:2" x14ac:dyDescent="0.25">
      <c r="A105" t="s">
        <v>565</v>
      </c>
      <c r="B105" s="2" t="s">
        <v>667</v>
      </c>
    </row>
    <row r="106" spans="1:2" x14ac:dyDescent="0.25">
      <c r="A106" t="s">
        <v>568</v>
      </c>
      <c r="B106" s="2" t="s">
        <v>668</v>
      </c>
    </row>
    <row r="107" spans="1:2" x14ac:dyDescent="0.25">
      <c r="B107" s="2"/>
    </row>
    <row r="108" spans="1:2" ht="54" customHeight="1" x14ac:dyDescent="0.25">
      <c r="B108" s="27" t="s">
        <v>684</v>
      </c>
    </row>
    <row r="109" spans="1:2" x14ac:dyDescent="0.25">
      <c r="B109" s="2"/>
    </row>
    <row r="110" spans="1:2" x14ac:dyDescent="0.25">
      <c r="A110" s="5"/>
      <c r="B110" s="15" t="s">
        <v>670</v>
      </c>
    </row>
    <row r="111" spans="1:2" ht="30" x14ac:dyDescent="0.25">
      <c r="A111" s="3" t="s">
        <v>676</v>
      </c>
      <c r="B111" s="2" t="s">
        <v>673</v>
      </c>
    </row>
    <row r="114" spans="1:2" x14ac:dyDescent="0.25">
      <c r="A114" s="5"/>
      <c r="B114" s="15" t="s">
        <v>703</v>
      </c>
    </row>
    <row r="115" spans="1:2" ht="87" customHeight="1" x14ac:dyDescent="0.25">
      <c r="A115" s="3" t="s">
        <v>704</v>
      </c>
      <c r="B115" s="4" t="s">
        <v>708</v>
      </c>
    </row>
    <row r="116" spans="1:2" ht="53.25" customHeight="1" x14ac:dyDescent="0.25">
      <c r="A116" s="3" t="s">
        <v>704</v>
      </c>
      <c r="B116" s="4" t="s">
        <v>705</v>
      </c>
    </row>
    <row r="117" spans="1:2" ht="72.75" customHeight="1" x14ac:dyDescent="0.25">
      <c r="A117" s="3" t="s">
        <v>704</v>
      </c>
      <c r="B117" s="4" t="s">
        <v>706</v>
      </c>
    </row>
    <row r="118" spans="1:2" ht="27" customHeight="1" x14ac:dyDescent="0.25">
      <c r="A118" s="3" t="s">
        <v>704</v>
      </c>
      <c r="B118" s="4" t="s">
        <v>707</v>
      </c>
    </row>
    <row r="119" spans="1:2" x14ac:dyDescent="0.25">
      <c r="A119" s="5"/>
      <c r="B119" s="15" t="s">
        <v>695</v>
      </c>
    </row>
    <row r="120" spans="1:2" ht="36" customHeight="1" x14ac:dyDescent="0.25">
      <c r="A120" s="3" t="s">
        <v>696</v>
      </c>
      <c r="B120" s="4" t="s">
        <v>709</v>
      </c>
    </row>
    <row r="121" spans="1:2" ht="19.5" customHeight="1" x14ac:dyDescent="0.25">
      <c r="A121" s="3" t="s">
        <v>696</v>
      </c>
      <c r="B121" s="3" t="s">
        <v>697</v>
      </c>
    </row>
    <row r="122" spans="1:2" ht="30" x14ac:dyDescent="0.25">
      <c r="A122" s="3" t="s">
        <v>696</v>
      </c>
      <c r="B122" s="2" t="s">
        <v>710</v>
      </c>
    </row>
    <row r="123" spans="1:2" ht="30" x14ac:dyDescent="0.25">
      <c r="A123" s="3" t="s">
        <v>711</v>
      </c>
      <c r="B123" s="2" t="s">
        <v>698</v>
      </c>
    </row>
    <row r="124" spans="1:2" ht="30" x14ac:dyDescent="0.25">
      <c r="A124" s="3" t="s">
        <v>711</v>
      </c>
      <c r="B124" s="2" t="s">
        <v>700</v>
      </c>
    </row>
    <row r="125" spans="1:2" ht="65.25" customHeight="1" x14ac:dyDescent="0.25">
      <c r="A125" s="3" t="s">
        <v>712</v>
      </c>
      <c r="B125" s="4" t="s">
        <v>713</v>
      </c>
    </row>
    <row r="126" spans="1:2" ht="45" x14ac:dyDescent="0.25">
      <c r="A126" s="3" t="s">
        <v>712</v>
      </c>
      <c r="B126" s="2" t="s">
        <v>714</v>
      </c>
    </row>
    <row r="127" spans="1:2" ht="45" x14ac:dyDescent="0.25">
      <c r="A127" s="3" t="s">
        <v>699</v>
      </c>
      <c r="B127" s="4" t="s">
        <v>715</v>
      </c>
    </row>
    <row r="128" spans="1:2" x14ac:dyDescent="0.25">
      <c r="A128" s="3" t="s">
        <v>701</v>
      </c>
      <c r="B128" s="2" t="s">
        <v>702</v>
      </c>
    </row>
    <row r="129" spans="1:2" x14ac:dyDescent="0.25">
      <c r="A129" s="5"/>
      <c r="B129" s="15" t="s">
        <v>1107</v>
      </c>
    </row>
    <row r="130" spans="1:2" ht="30" x14ac:dyDescent="0.25">
      <c r="A130" s="3" t="s">
        <v>873</v>
      </c>
      <c r="B130" s="2" t="s">
        <v>874</v>
      </c>
    </row>
    <row r="131" spans="1:2" x14ac:dyDescent="0.25">
      <c r="A131" s="3" t="s">
        <v>1357</v>
      </c>
      <c r="B131" s="2" t="s">
        <v>1358</v>
      </c>
    </row>
    <row r="132" spans="1:2" x14ac:dyDescent="0.25">
      <c r="A132" s="5"/>
      <c r="B132" s="15" t="s">
        <v>1346</v>
      </c>
    </row>
    <row r="133" spans="1:2" x14ac:dyDescent="0.25">
      <c r="A133" s="3" t="s">
        <v>1239</v>
      </c>
      <c r="B133" t="s">
        <v>1348</v>
      </c>
    </row>
    <row r="134" spans="1:2" x14ac:dyDescent="0.25">
      <c r="A134" s="3" t="s">
        <v>1258</v>
      </c>
      <c r="B134" t="s">
        <v>1347</v>
      </c>
    </row>
    <row r="135" spans="1:2" x14ac:dyDescent="0.25">
      <c r="A135" s="3" t="s">
        <v>1295</v>
      </c>
      <c r="B135" t="s">
        <v>1349</v>
      </c>
    </row>
    <row r="136" spans="1:2" x14ac:dyDescent="0.25">
      <c r="A136" s="3" t="s">
        <v>1298</v>
      </c>
      <c r="B136" t="s">
        <v>1350</v>
      </c>
    </row>
    <row r="137" spans="1:2" x14ac:dyDescent="0.25">
      <c r="A137" s="5"/>
      <c r="B137" s="15" t="s">
        <v>528</v>
      </c>
    </row>
    <row r="138" spans="1:2" x14ac:dyDescent="0.25">
      <c r="A138" s="3" t="s">
        <v>529</v>
      </c>
      <c r="B138" s="4" t="s">
        <v>1351</v>
      </c>
    </row>
    <row r="139" spans="1:2" x14ac:dyDescent="0.25">
      <c r="A139" s="3" t="s">
        <v>529</v>
      </c>
      <c r="B139" s="4" t="s">
        <v>1352</v>
      </c>
    </row>
    <row r="140" spans="1:2" ht="60" x14ac:dyDescent="0.25">
      <c r="A140" s="3" t="s">
        <v>529</v>
      </c>
      <c r="B140" s="4" t="s">
        <v>1353</v>
      </c>
    </row>
    <row r="141" spans="1:2" ht="30" x14ac:dyDescent="0.25">
      <c r="A141" s="3" t="s">
        <v>529</v>
      </c>
      <c r="B141" s="4" t="s">
        <v>530</v>
      </c>
    </row>
    <row r="142" spans="1:2" ht="30" x14ac:dyDescent="0.25">
      <c r="A142" s="3" t="s">
        <v>529</v>
      </c>
      <c r="B142" s="4" t="s">
        <v>531</v>
      </c>
    </row>
    <row r="143" spans="1:2" x14ac:dyDescent="0.25">
      <c r="A143" s="3" t="s">
        <v>529</v>
      </c>
      <c r="B143" s="4" t="s">
        <v>1354</v>
      </c>
    </row>
    <row r="144" spans="1:2" ht="30" x14ac:dyDescent="0.25">
      <c r="A144" s="3" t="s">
        <v>529</v>
      </c>
      <c r="B144" s="4" t="s">
        <v>1355</v>
      </c>
    </row>
    <row r="145" spans="1:2" ht="30" x14ac:dyDescent="0.25">
      <c r="A145" s="3" t="s">
        <v>529</v>
      </c>
      <c r="B145" s="4" t="s">
        <v>1356</v>
      </c>
    </row>
    <row r="146" spans="1:2" x14ac:dyDescent="0.25">
      <c r="A146" s="5"/>
      <c r="B146" s="15" t="s">
        <v>568</v>
      </c>
    </row>
    <row r="147" spans="1:2" ht="30" x14ac:dyDescent="0.25">
      <c r="A147" s="4" t="s">
        <v>577</v>
      </c>
      <c r="B147" s="4" t="s">
        <v>578</v>
      </c>
    </row>
    <row r="148" spans="1:2" x14ac:dyDescent="0.25">
      <c r="B148" s="4" t="s">
        <v>1359</v>
      </c>
    </row>
    <row r="149" spans="1:2" x14ac:dyDescent="0.25">
      <c r="A149" s="5"/>
      <c r="B149" s="15" t="s">
        <v>1411</v>
      </c>
    </row>
    <row r="150" spans="1:2" ht="53.25" customHeight="1" x14ac:dyDescent="0.25">
      <c r="A150" s="3" t="s">
        <v>1423</v>
      </c>
      <c r="B150" s="4" t="s">
        <v>1424</v>
      </c>
    </row>
    <row r="151" spans="1:2" ht="39.75" customHeight="1" x14ac:dyDescent="0.25">
      <c r="A151" s="3" t="s">
        <v>1416</v>
      </c>
      <c r="B151" s="4" t="s">
        <v>1413</v>
      </c>
    </row>
    <row r="152" spans="1:2" ht="95.25" customHeight="1" x14ac:dyDescent="0.25">
      <c r="A152" s="3" t="s">
        <v>1416</v>
      </c>
      <c r="B152" s="4" t="s">
        <v>1425</v>
      </c>
    </row>
    <row r="153" spans="1:2" ht="36.75" customHeight="1" x14ac:dyDescent="0.25">
      <c r="A153" s="3" t="s">
        <v>1416</v>
      </c>
      <c r="B153" s="4" t="s">
        <v>1415</v>
      </c>
    </row>
    <row r="154" spans="1:2" ht="52.5" customHeight="1" x14ac:dyDescent="0.25">
      <c r="A154" s="3" t="s">
        <v>1416</v>
      </c>
      <c r="B154" s="4" t="s">
        <v>1414</v>
      </c>
    </row>
    <row r="155" spans="1:2" ht="30" x14ac:dyDescent="0.25">
      <c r="A155" s="3" t="s">
        <v>1416</v>
      </c>
      <c r="B155" s="4" t="s">
        <v>1412</v>
      </c>
    </row>
    <row r="156" spans="1:2" ht="45" x14ac:dyDescent="0.25">
      <c r="A156" s="3" t="s">
        <v>1417</v>
      </c>
      <c r="B156" s="4" t="s">
        <v>1418</v>
      </c>
    </row>
    <row r="157" spans="1:2" ht="75" x14ac:dyDescent="0.25">
      <c r="A157" s="3" t="s">
        <v>1419</v>
      </c>
      <c r="B157" s="4" t="s">
        <v>1426</v>
      </c>
    </row>
    <row r="158" spans="1:2" x14ac:dyDescent="0.25">
      <c r="A158" s="3"/>
      <c r="B158" s="4"/>
    </row>
    <row r="159" spans="1:2" x14ac:dyDescent="0.25">
      <c r="A159" s="5"/>
      <c r="B159" s="15" t="s">
        <v>843</v>
      </c>
    </row>
    <row r="160" spans="1:2" ht="75" x14ac:dyDescent="0.25">
      <c r="A160" s="3" t="s">
        <v>1420</v>
      </c>
      <c r="B160" s="4" t="s">
        <v>1427</v>
      </c>
    </row>
    <row r="161" spans="1:3" x14ac:dyDescent="0.25">
      <c r="A161" s="3" t="s">
        <v>1420</v>
      </c>
      <c r="B161" s="4" t="s">
        <v>1421</v>
      </c>
    </row>
    <row r="162" spans="1:3" ht="45" x14ac:dyDescent="0.25">
      <c r="A162" s="3" t="s">
        <v>1422</v>
      </c>
      <c r="B162" s="4" t="s">
        <v>1428</v>
      </c>
    </row>
    <row r="163" spans="1:3" x14ac:dyDescent="0.25">
      <c r="A163" s="5"/>
      <c r="B163" s="15" t="s">
        <v>1429</v>
      </c>
    </row>
    <row r="164" spans="1:3" ht="30" x14ac:dyDescent="0.25">
      <c r="B164" s="2" t="s">
        <v>1430</v>
      </c>
    </row>
    <row r="165" spans="1:3" ht="30" x14ac:dyDescent="0.25">
      <c r="B165" s="2" t="s">
        <v>1431</v>
      </c>
    </row>
    <row r="166" spans="1:3" x14ac:dyDescent="0.25">
      <c r="A166" s="5"/>
      <c r="B166" s="15" t="s">
        <v>1456</v>
      </c>
    </row>
    <row r="167" spans="1:3" ht="60" x14ac:dyDescent="0.25">
      <c r="A167" s="3" t="s">
        <v>1433</v>
      </c>
      <c r="B167" s="2" t="s">
        <v>1480</v>
      </c>
      <c r="C167" s="3" t="s">
        <v>1490</v>
      </c>
    </row>
    <row r="168" spans="1:3" ht="30" x14ac:dyDescent="0.25">
      <c r="A168" s="3" t="s">
        <v>1434</v>
      </c>
      <c r="B168" s="2" t="s">
        <v>1436</v>
      </c>
      <c r="C168" t="s">
        <v>669</v>
      </c>
    </row>
    <row r="169" spans="1:3" ht="45" x14ac:dyDescent="0.25">
      <c r="A169" t="s">
        <v>1495</v>
      </c>
      <c r="B169" s="2" t="s">
        <v>1435</v>
      </c>
      <c r="C169" t="s">
        <v>669</v>
      </c>
    </row>
    <row r="170" spans="1:3" x14ac:dyDescent="0.25">
      <c r="A170" t="s">
        <v>1496</v>
      </c>
      <c r="B170" s="2" t="s">
        <v>1497</v>
      </c>
      <c r="C170" t="s">
        <v>669</v>
      </c>
    </row>
    <row r="171" spans="1:3" ht="75" x14ac:dyDescent="0.25">
      <c r="A171" s="3" t="s">
        <v>1491</v>
      </c>
      <c r="B171" s="4" t="s">
        <v>1437</v>
      </c>
      <c r="C171" t="s">
        <v>669</v>
      </c>
    </row>
    <row r="172" spans="1:3" ht="30" x14ac:dyDescent="0.25">
      <c r="A172" s="3"/>
      <c r="B172" s="4" t="s">
        <v>1492</v>
      </c>
    </row>
    <row r="173" spans="1:3" x14ac:dyDescent="0.25">
      <c r="A173" s="3" t="s">
        <v>1438</v>
      </c>
      <c r="B173" s="2" t="s">
        <v>1439</v>
      </c>
    </row>
    <row r="174" spans="1:3" ht="30" x14ac:dyDescent="0.25">
      <c r="A174" s="3" t="s">
        <v>1440</v>
      </c>
      <c r="B174" s="2" t="s">
        <v>1441</v>
      </c>
    </row>
    <row r="175" spans="1:3" ht="30" x14ac:dyDescent="0.25">
      <c r="A175" s="3" t="s">
        <v>1442</v>
      </c>
      <c r="B175" s="2" t="s">
        <v>1443</v>
      </c>
    </row>
    <row r="176" spans="1:3" ht="30" x14ac:dyDescent="0.25">
      <c r="A176" s="3" t="s">
        <v>1444</v>
      </c>
      <c r="B176" s="2" t="s">
        <v>1446</v>
      </c>
    </row>
    <row r="177" spans="1:2" ht="30" x14ac:dyDescent="0.25">
      <c r="A177" s="3" t="s">
        <v>1445</v>
      </c>
      <c r="B177" s="2" t="s">
        <v>1447</v>
      </c>
    </row>
    <row r="178" spans="1:2" ht="45" x14ac:dyDescent="0.25">
      <c r="A178" s="3" t="s">
        <v>1448</v>
      </c>
      <c r="B178" s="2" t="s">
        <v>1449</v>
      </c>
    </row>
    <row r="179" spans="1:2" x14ac:dyDescent="0.25">
      <c r="A179" s="5"/>
      <c r="B179" s="15" t="s">
        <v>1451</v>
      </c>
    </row>
    <row r="180" spans="1:2" ht="30" x14ac:dyDescent="0.25">
      <c r="A180" s="3" t="s">
        <v>1451</v>
      </c>
      <c r="B180" s="2" t="s">
        <v>1460</v>
      </c>
    </row>
    <row r="181" spans="1:2" ht="68.25" customHeight="1" x14ac:dyDescent="0.25">
      <c r="A181" s="3" t="s">
        <v>1451</v>
      </c>
      <c r="B181" s="4" t="s">
        <v>1461</v>
      </c>
    </row>
    <row r="182" spans="1:2" ht="45" x14ac:dyDescent="0.25">
      <c r="A182" s="3" t="s">
        <v>1451</v>
      </c>
      <c r="B182" s="2" t="s">
        <v>1462</v>
      </c>
    </row>
    <row r="183" spans="1:2" x14ac:dyDescent="0.25">
      <c r="A183" s="5"/>
      <c r="B183" s="15" t="s">
        <v>1463</v>
      </c>
    </row>
    <row r="184" spans="1:2" ht="60" x14ac:dyDescent="0.25">
      <c r="A184" s="3" t="s">
        <v>1463</v>
      </c>
      <c r="B184" s="2" t="s">
        <v>1464</v>
      </c>
    </row>
    <row r="185" spans="1:2" ht="45" x14ac:dyDescent="0.25">
      <c r="A185" s="3" t="s">
        <v>1463</v>
      </c>
      <c r="B185" s="2" t="s">
        <v>1465</v>
      </c>
    </row>
    <row r="186" spans="1:2" ht="30" x14ac:dyDescent="0.25">
      <c r="A186" s="3" t="s">
        <v>1463</v>
      </c>
      <c r="B186" s="2" t="s">
        <v>1466</v>
      </c>
    </row>
    <row r="187" spans="1:2" ht="30" x14ac:dyDescent="0.25">
      <c r="A187" s="3" t="s">
        <v>1463</v>
      </c>
      <c r="B187" s="2" t="s">
        <v>1467</v>
      </c>
    </row>
    <row r="188" spans="1:2" x14ac:dyDescent="0.25">
      <c r="A188" s="3" t="s">
        <v>1463</v>
      </c>
      <c r="B188" s="2" t="s">
        <v>1468</v>
      </c>
    </row>
    <row r="189" spans="1:2" ht="75" x14ac:dyDescent="0.25">
      <c r="A189" s="3" t="s">
        <v>1463</v>
      </c>
      <c r="B189" s="4" t="s">
        <v>1470</v>
      </c>
    </row>
    <row r="190" spans="1:2" x14ac:dyDescent="0.25">
      <c r="A190" s="3" t="s">
        <v>1463</v>
      </c>
      <c r="B190" t="s">
        <v>1469</v>
      </c>
    </row>
    <row r="191" spans="1:2" ht="30" x14ac:dyDescent="0.25">
      <c r="A191" s="3" t="s">
        <v>1463</v>
      </c>
      <c r="B191" s="2" t="s">
        <v>1471</v>
      </c>
    </row>
    <row r="192" spans="1:2" ht="60" x14ac:dyDescent="0.25">
      <c r="A192" s="3" t="s">
        <v>1463</v>
      </c>
      <c r="B192" s="2" t="s">
        <v>1473</v>
      </c>
    </row>
    <row r="193" spans="1:2" ht="30" x14ac:dyDescent="0.25">
      <c r="A193" s="3" t="s">
        <v>1463</v>
      </c>
      <c r="B193" s="2" t="s">
        <v>1472</v>
      </c>
    </row>
    <row r="194" spans="1:2" x14ac:dyDescent="0.25">
      <c r="A194" s="3" t="s">
        <v>1463</v>
      </c>
      <c r="B194" s="2" t="s">
        <v>1474</v>
      </c>
    </row>
    <row r="195" spans="1:2" x14ac:dyDescent="0.25">
      <c r="A195" s="3" t="s">
        <v>1463</v>
      </c>
      <c r="B195" s="2" t="s">
        <v>1475</v>
      </c>
    </row>
    <row r="196" spans="1:2" x14ac:dyDescent="0.25">
      <c r="A196" s="3" t="s">
        <v>1463</v>
      </c>
      <c r="B196" s="2" t="s">
        <v>1476</v>
      </c>
    </row>
    <row r="197" spans="1:2" x14ac:dyDescent="0.25">
      <c r="A197" s="5"/>
      <c r="B197" s="15" t="s">
        <v>1504</v>
      </c>
    </row>
    <row r="198" spans="1:2" x14ac:dyDescent="0.25">
      <c r="A198" s="3" t="s">
        <v>1502</v>
      </c>
      <c r="B198" s="51" t="s">
        <v>1498</v>
      </c>
    </row>
    <row r="199" spans="1:2" ht="30" x14ac:dyDescent="0.25">
      <c r="A199" s="3" t="s">
        <v>1503</v>
      </c>
      <c r="B199" s="52" t="s">
        <v>1499</v>
      </c>
    </row>
    <row r="200" spans="1:2" x14ac:dyDescent="0.25">
      <c r="A200" t="s">
        <v>1500</v>
      </c>
      <c r="B200" s="24" t="s">
        <v>1501</v>
      </c>
    </row>
    <row r="201" spans="1:2" ht="45" x14ac:dyDescent="0.25">
      <c r="A201" s="3" t="s">
        <v>1505</v>
      </c>
      <c r="B201" s="2" t="s">
        <v>1506</v>
      </c>
    </row>
    <row r="202" spans="1:2" x14ac:dyDescent="0.25">
      <c r="A202" s="3" t="s">
        <v>1508</v>
      </c>
      <c r="B202" t="s">
        <v>1507</v>
      </c>
    </row>
    <row r="203" spans="1:2" x14ac:dyDescent="0.25">
      <c r="B203" s="24" t="s">
        <v>1509</v>
      </c>
    </row>
    <row r="204" spans="1:2" x14ac:dyDescent="0.25">
      <c r="A204" s="5"/>
      <c r="B204" s="15" t="s">
        <v>1511</v>
      </c>
    </row>
    <row r="205" spans="1:2" x14ac:dyDescent="0.25">
      <c r="A205" t="s">
        <v>1513</v>
      </c>
      <c r="B205" s="24" t="s">
        <v>1512</v>
      </c>
    </row>
    <row r="206" spans="1:2" x14ac:dyDescent="0.25">
      <c r="B206" s="24" t="s">
        <v>1510</v>
      </c>
    </row>
    <row r="207" spans="1:2" x14ac:dyDescent="0.25">
      <c r="A207" s="5"/>
      <c r="B207" s="15" t="s">
        <v>1515</v>
      </c>
    </row>
    <row r="208" spans="1:2" ht="60" x14ac:dyDescent="0.25">
      <c r="B208" s="2" t="s">
        <v>1516</v>
      </c>
    </row>
    <row r="209" spans="1:2" x14ac:dyDescent="0.25">
      <c r="A209" s="5"/>
      <c r="B209" s="15" t="s">
        <v>1517</v>
      </c>
    </row>
    <row r="210" spans="1:2" x14ac:dyDescent="0.25">
      <c r="A210" t="s">
        <v>1518</v>
      </c>
      <c r="B210" t="s">
        <v>1519</v>
      </c>
    </row>
    <row r="211" spans="1:2" x14ac:dyDescent="0.25">
      <c r="A211" t="s">
        <v>1520</v>
      </c>
      <c r="B211" t="s">
        <v>1521</v>
      </c>
    </row>
    <row r="212" spans="1:2" x14ac:dyDescent="0.25">
      <c r="B212" t="s">
        <v>1522</v>
      </c>
    </row>
    <row r="213" spans="1:2" ht="45" x14ac:dyDescent="0.25">
      <c r="A213" s="3" t="s">
        <v>1523</v>
      </c>
      <c r="B213" s="2" t="s">
        <v>1524</v>
      </c>
    </row>
    <row r="215" spans="1:2" x14ac:dyDescent="0.25">
      <c r="B215" t="s">
        <v>1525</v>
      </c>
    </row>
    <row r="216" spans="1:2" x14ac:dyDescent="0.25">
      <c r="A216" s="5"/>
      <c r="B216" s="15" t="s">
        <v>1546</v>
      </c>
    </row>
    <row r="217" spans="1:2" x14ac:dyDescent="0.25">
      <c r="B217" t="s">
        <v>1545</v>
      </c>
    </row>
    <row r="219" spans="1:2" x14ac:dyDescent="0.25">
      <c r="B219" t="s">
        <v>1547</v>
      </c>
    </row>
    <row r="220" spans="1:2" x14ac:dyDescent="0.25">
      <c r="B220" s="2" t="s">
        <v>1556</v>
      </c>
    </row>
    <row r="221" spans="1:2" x14ac:dyDescent="0.25">
      <c r="B221" t="s">
        <v>1549</v>
      </c>
    </row>
    <row r="222" spans="1:2" x14ac:dyDescent="0.25">
      <c r="B222" t="s">
        <v>1548</v>
      </c>
    </row>
    <row r="223" spans="1:2" x14ac:dyDescent="0.25">
      <c r="B223" t="s">
        <v>1550</v>
      </c>
    </row>
    <row r="224" spans="1:2" x14ac:dyDescent="0.25">
      <c r="B224" t="s">
        <v>1551</v>
      </c>
    </row>
    <row r="225" spans="1:2" x14ac:dyDescent="0.25">
      <c r="B225" t="s">
        <v>1552</v>
      </c>
    </row>
    <row r="226" spans="1:2" x14ac:dyDescent="0.25">
      <c r="B226" t="s">
        <v>1553</v>
      </c>
    </row>
    <row r="227" spans="1:2" x14ac:dyDescent="0.25">
      <c r="B227" t="s">
        <v>1554</v>
      </c>
    </row>
    <row r="228" spans="1:2" ht="30" x14ac:dyDescent="0.25">
      <c r="B228" s="2" t="s">
        <v>1555</v>
      </c>
    </row>
    <row r="229" spans="1:2" ht="21.75" customHeight="1" x14ac:dyDescent="0.25">
      <c r="A229" s="22"/>
      <c r="B229" s="54" t="s">
        <v>1458</v>
      </c>
    </row>
    <row r="230" spans="1:2" ht="54" customHeight="1" x14ac:dyDescent="0.25">
      <c r="A230" s="3" t="s">
        <v>1343</v>
      </c>
      <c r="B230" s="4" t="s">
        <v>1585</v>
      </c>
    </row>
    <row r="231" spans="1:2" ht="41.25" customHeight="1" x14ac:dyDescent="0.25">
      <c r="A231" s="3" t="s">
        <v>1587</v>
      </c>
      <c r="B231" s="4" t="s">
        <v>1588</v>
      </c>
    </row>
    <row r="232" spans="1:2" ht="37.5" customHeight="1" x14ac:dyDescent="0.25">
      <c r="A232" s="3" t="s">
        <v>1206</v>
      </c>
      <c r="B232" s="4" t="s">
        <v>1580</v>
      </c>
    </row>
    <row r="233" spans="1:2" ht="68.25" customHeight="1" x14ac:dyDescent="0.25">
      <c r="A233" s="3" t="s">
        <v>1208</v>
      </c>
      <c r="B233" s="4" t="s">
        <v>1586</v>
      </c>
    </row>
    <row r="234" spans="1:2" ht="40.5" customHeight="1" x14ac:dyDescent="0.25">
      <c r="A234" s="3" t="s">
        <v>1582</v>
      </c>
      <c r="B234" s="4" t="s">
        <v>1581</v>
      </c>
    </row>
    <row r="235" spans="1:2" ht="69" customHeight="1" x14ac:dyDescent="0.25">
      <c r="A235" s="3" t="s">
        <v>1583</v>
      </c>
      <c r="B235" s="4" t="s">
        <v>1589</v>
      </c>
    </row>
    <row r="236" spans="1:2" ht="28.5" customHeight="1" x14ac:dyDescent="0.25">
      <c r="A236" s="22"/>
      <c r="B236" s="23" t="s">
        <v>1584</v>
      </c>
    </row>
    <row r="237" spans="1:2" ht="37.5" customHeight="1" x14ac:dyDescent="0.25">
      <c r="A237" s="3" t="s">
        <v>1567</v>
      </c>
      <c r="B237" s="4" t="s">
        <v>1568</v>
      </c>
    </row>
    <row r="238" spans="1:2" ht="69.75" customHeight="1" x14ac:dyDescent="0.25">
      <c r="A238" s="3" t="s">
        <v>1559</v>
      </c>
      <c r="B238" s="4" t="s">
        <v>1560</v>
      </c>
    </row>
    <row r="239" spans="1:2" ht="56.25" customHeight="1" x14ac:dyDescent="0.25">
      <c r="A239" s="3" t="s">
        <v>1562</v>
      </c>
      <c r="B239" s="4" t="s">
        <v>1561</v>
      </c>
    </row>
    <row r="240" spans="1:2" ht="75" x14ac:dyDescent="0.25">
      <c r="B240" s="2" t="s">
        <v>1563</v>
      </c>
    </row>
    <row r="241" spans="1:2" ht="30" x14ac:dyDescent="0.25">
      <c r="B241" s="4" t="s">
        <v>1564</v>
      </c>
    </row>
    <row r="242" spans="1:2" ht="30" x14ac:dyDescent="0.25">
      <c r="B242" s="4" t="s">
        <v>1566</v>
      </c>
    </row>
    <row r="243" spans="1:2" ht="45" x14ac:dyDescent="0.25">
      <c r="B243" s="4" t="s">
        <v>1575</v>
      </c>
    </row>
    <row r="244" spans="1:2" x14ac:dyDescent="0.25">
      <c r="A244" s="22"/>
      <c r="B244" s="22" t="s">
        <v>1624</v>
      </c>
    </row>
    <row r="245" spans="1:2" ht="120" x14ac:dyDescent="0.25">
      <c r="B245" s="2" t="s">
        <v>1740</v>
      </c>
    </row>
    <row r="246" spans="1:2" x14ac:dyDescent="0.25">
      <c r="A246" t="s">
        <v>1693</v>
      </c>
      <c r="B246" s="2" t="s">
        <v>1694</v>
      </c>
    </row>
    <row r="247" spans="1:2" ht="45" x14ac:dyDescent="0.25">
      <c r="A247" s="3" t="s">
        <v>1693</v>
      </c>
      <c r="B247" s="2" t="s">
        <v>1741</v>
      </c>
    </row>
    <row r="248" spans="1:2" ht="30" x14ac:dyDescent="0.25">
      <c r="A248" s="3" t="s">
        <v>1695</v>
      </c>
      <c r="B248" s="4" t="s">
        <v>1696</v>
      </c>
    </row>
    <row r="249" spans="1:2" ht="30" x14ac:dyDescent="0.25">
      <c r="A249" t="s">
        <v>1700</v>
      </c>
      <c r="B249" s="2" t="s">
        <v>1699</v>
      </c>
    </row>
    <row r="250" spans="1:2" x14ac:dyDescent="0.25">
      <c r="A250" t="s">
        <v>1697</v>
      </c>
      <c r="B250" s="2" t="s">
        <v>1698</v>
      </c>
    </row>
    <row r="251" spans="1:2" ht="120" x14ac:dyDescent="0.25">
      <c r="B251" s="2" t="s">
        <v>1625</v>
      </c>
    </row>
    <row r="252" spans="1:2" x14ac:dyDescent="0.25">
      <c r="A252" t="s">
        <v>1706</v>
      </c>
      <c r="B252" s="4" t="s">
        <v>1704</v>
      </c>
    </row>
    <row r="253" spans="1:2" ht="30" x14ac:dyDescent="0.25">
      <c r="A253" t="s">
        <v>1705</v>
      </c>
      <c r="B253" s="2" t="s">
        <v>1707</v>
      </c>
    </row>
    <row r="254" spans="1:2" x14ac:dyDescent="0.25">
      <c r="A254" s="22"/>
      <c r="B254" s="22" t="s">
        <v>1708</v>
      </c>
    </row>
    <row r="255" spans="1:2" ht="65.25" customHeight="1" x14ac:dyDescent="0.25">
      <c r="B255" s="56" t="s">
        <v>1717</v>
      </c>
    </row>
    <row r="256" spans="1:2" ht="30" x14ac:dyDescent="0.25">
      <c r="B256" s="2" t="s">
        <v>1709</v>
      </c>
    </row>
    <row r="257" spans="1:2" ht="30" x14ac:dyDescent="0.25">
      <c r="B257" s="2" t="s">
        <v>1710</v>
      </c>
    </row>
    <row r="258" spans="1:2" ht="30" x14ac:dyDescent="0.25">
      <c r="A258" s="21" t="s">
        <v>1716</v>
      </c>
      <c r="B258" s="6" t="s">
        <v>1725</v>
      </c>
    </row>
    <row r="259" spans="1:2" ht="30" x14ac:dyDescent="0.25">
      <c r="A259" t="s">
        <v>1713</v>
      </c>
      <c r="B259" s="2" t="s">
        <v>1711</v>
      </c>
    </row>
    <row r="260" spans="1:2" ht="45" x14ac:dyDescent="0.25">
      <c r="A260" t="s">
        <v>1714</v>
      </c>
      <c r="B260" s="2" t="s">
        <v>1712</v>
      </c>
    </row>
    <row r="261" spans="1:2" ht="75" x14ac:dyDescent="0.25">
      <c r="B261" s="2" t="s">
        <v>1724</v>
      </c>
    </row>
    <row r="262" spans="1:2" ht="60" x14ac:dyDescent="0.25">
      <c r="A262" t="s">
        <v>1715</v>
      </c>
      <c r="B262" s="2" t="s">
        <v>1723</v>
      </c>
    </row>
    <row r="263" spans="1:2" ht="75" x14ac:dyDescent="0.25">
      <c r="A263" s="21" t="s">
        <v>1718</v>
      </c>
      <c r="B263" s="2" t="s">
        <v>1719</v>
      </c>
    </row>
    <row r="264" spans="1:2" ht="45" x14ac:dyDescent="0.25">
      <c r="B264" s="2" t="s">
        <v>1720</v>
      </c>
    </row>
    <row r="265" spans="1:2" x14ac:dyDescent="0.25">
      <c r="B265" s="2" t="s">
        <v>1721</v>
      </c>
    </row>
    <row r="266" spans="1:2" x14ac:dyDescent="0.25">
      <c r="A266" t="s">
        <v>1722</v>
      </c>
    </row>
  </sheetData>
  <mergeCells count="2">
    <mergeCell ref="A26:B26"/>
    <mergeCell ref="A1:B1"/>
  </mergeCells>
  <hyperlinks>
    <hyperlink ref="B198" r:id="rId1"/>
    <hyperlink ref="B200" r:id="rId2"/>
    <hyperlink ref="B203" r:id="rId3"/>
    <hyperlink ref="B206" r:id="rId4"/>
    <hyperlink ref="B205" r:id="rId5"/>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2"/>
  <sheetViews>
    <sheetView topLeftCell="B36" workbookViewId="0">
      <selection activeCell="B59" sqref="B59"/>
    </sheetView>
  </sheetViews>
  <sheetFormatPr defaultRowHeight="15" x14ac:dyDescent="0.25"/>
  <cols>
    <col min="1" max="1" width="11.5703125" customWidth="1"/>
    <col min="2" max="2" width="12" customWidth="1"/>
    <col min="3" max="3" width="12" style="10" customWidth="1"/>
    <col min="4" max="4" width="12" customWidth="1"/>
    <col min="5" max="5" width="15.7109375" customWidth="1"/>
    <col min="6" max="6" width="17.140625" customWidth="1"/>
    <col min="7" max="7" width="15.7109375" customWidth="1"/>
    <col min="8" max="8" width="24.5703125" customWidth="1"/>
    <col min="9" max="9" width="16.85546875" customWidth="1"/>
    <col min="10" max="10" width="52.140625" customWidth="1"/>
    <col min="11" max="11" width="27.28515625" customWidth="1"/>
    <col min="12" max="12" width="9.28515625" customWidth="1"/>
    <col min="13" max="13" width="14.28515625" customWidth="1"/>
    <col min="14" max="14" width="14" customWidth="1"/>
    <col min="18" max="18" width="18.85546875" customWidth="1"/>
  </cols>
  <sheetData>
    <row r="1" spans="1:25" x14ac:dyDescent="0.25">
      <c r="A1" t="s">
        <v>25</v>
      </c>
      <c r="B1" t="s">
        <v>405</v>
      </c>
      <c r="C1" s="10" t="s">
        <v>272</v>
      </c>
      <c r="D1" t="s">
        <v>90</v>
      </c>
      <c r="E1" t="s">
        <v>92</v>
      </c>
      <c r="F1" t="s">
        <v>263</v>
      </c>
      <c r="G1" t="s">
        <v>454</v>
      </c>
      <c r="H1" t="s">
        <v>406</v>
      </c>
      <c r="I1" t="s">
        <v>508</v>
      </c>
      <c r="J1" t="s">
        <v>509</v>
      </c>
      <c r="K1" t="s">
        <v>332</v>
      </c>
      <c r="L1" t="s">
        <v>555</v>
      </c>
      <c r="M1" t="s">
        <v>821</v>
      </c>
    </row>
    <row r="2" spans="1:25" x14ac:dyDescent="0.25">
      <c r="A2">
        <v>1000001282</v>
      </c>
      <c r="B2">
        <v>875000298</v>
      </c>
      <c r="C2" s="10">
        <v>75335</v>
      </c>
      <c r="D2">
        <v>304</v>
      </c>
      <c r="E2">
        <v>333</v>
      </c>
      <c r="F2" t="s">
        <v>407</v>
      </c>
      <c r="G2" t="s">
        <v>455</v>
      </c>
      <c r="H2" s="24" t="s">
        <v>527</v>
      </c>
      <c r="I2" s="18" t="s">
        <v>339</v>
      </c>
      <c r="J2" s="18" t="s">
        <v>338</v>
      </c>
      <c r="K2" t="s">
        <v>333</v>
      </c>
      <c r="Y2" s="34"/>
    </row>
    <row r="3" spans="1:25" x14ac:dyDescent="0.25">
      <c r="A3">
        <v>1000001283</v>
      </c>
      <c r="B3">
        <v>875000299</v>
      </c>
      <c r="C3" s="50">
        <v>75336</v>
      </c>
      <c r="D3">
        <v>305</v>
      </c>
      <c r="E3">
        <v>334</v>
      </c>
      <c r="F3" t="s">
        <v>408</v>
      </c>
      <c r="G3" t="s">
        <v>456</v>
      </c>
      <c r="H3" s="24" t="s">
        <v>526</v>
      </c>
      <c r="I3" s="18" t="s">
        <v>339</v>
      </c>
      <c r="J3" s="18" t="s">
        <v>493</v>
      </c>
      <c r="K3" t="s">
        <v>333</v>
      </c>
      <c r="Y3" s="34"/>
    </row>
    <row r="4" spans="1:25" x14ac:dyDescent="0.25">
      <c r="A4">
        <v>1000001284</v>
      </c>
      <c r="B4">
        <v>875000300</v>
      </c>
      <c r="C4" s="10">
        <v>75337</v>
      </c>
      <c r="D4">
        <v>306</v>
      </c>
      <c r="E4">
        <v>335</v>
      </c>
      <c r="F4" t="s">
        <v>409</v>
      </c>
      <c r="G4" t="s">
        <v>457</v>
      </c>
      <c r="H4" s="24" t="s">
        <v>526</v>
      </c>
      <c r="I4" s="18" t="s">
        <v>339</v>
      </c>
      <c r="J4" s="18" t="s">
        <v>494</v>
      </c>
      <c r="K4" t="s">
        <v>333</v>
      </c>
      <c r="Y4" s="34"/>
    </row>
    <row r="5" spans="1:25" x14ac:dyDescent="0.25">
      <c r="A5">
        <v>1000001285</v>
      </c>
      <c r="B5">
        <v>875000301</v>
      </c>
      <c r="C5" s="50">
        <v>75338</v>
      </c>
      <c r="D5">
        <v>307</v>
      </c>
      <c r="E5">
        <v>336</v>
      </c>
      <c r="F5" t="s">
        <v>410</v>
      </c>
      <c r="G5" t="s">
        <v>458</v>
      </c>
      <c r="H5" s="24" t="s">
        <v>526</v>
      </c>
      <c r="I5" s="18" t="s">
        <v>339</v>
      </c>
      <c r="J5" s="18" t="s">
        <v>495</v>
      </c>
      <c r="K5" t="s">
        <v>333</v>
      </c>
      <c r="Y5" s="34"/>
    </row>
    <row r="6" spans="1:25" x14ac:dyDescent="0.25">
      <c r="A6">
        <v>1000001286</v>
      </c>
      <c r="B6">
        <v>875000302</v>
      </c>
      <c r="C6" s="10">
        <v>75339</v>
      </c>
      <c r="D6">
        <v>308</v>
      </c>
      <c r="E6">
        <v>337</v>
      </c>
      <c r="F6" t="s">
        <v>411</v>
      </c>
      <c r="G6" t="s">
        <v>459</v>
      </c>
      <c r="H6" s="24" t="s">
        <v>526</v>
      </c>
      <c r="I6" s="18" t="s">
        <v>339</v>
      </c>
      <c r="J6" s="18" t="s">
        <v>496</v>
      </c>
      <c r="K6" t="s">
        <v>333</v>
      </c>
      <c r="Y6" s="34"/>
    </row>
    <row r="7" spans="1:25" x14ac:dyDescent="0.25">
      <c r="A7">
        <v>1000001287</v>
      </c>
      <c r="B7">
        <v>875000303</v>
      </c>
      <c r="C7" s="50">
        <v>75340</v>
      </c>
      <c r="D7">
        <v>309</v>
      </c>
      <c r="E7">
        <v>338</v>
      </c>
      <c r="F7" t="s">
        <v>412</v>
      </c>
      <c r="G7" t="s">
        <v>460</v>
      </c>
      <c r="H7" s="24" t="s">
        <v>526</v>
      </c>
      <c r="I7" s="18" t="s">
        <v>339</v>
      </c>
      <c r="J7" s="18" t="s">
        <v>497</v>
      </c>
      <c r="K7" t="s">
        <v>333</v>
      </c>
      <c r="Y7" s="34"/>
    </row>
    <row r="8" spans="1:25" x14ac:dyDescent="0.25">
      <c r="A8">
        <v>1000001288</v>
      </c>
      <c r="B8">
        <v>875000304</v>
      </c>
      <c r="C8" s="10">
        <v>75341</v>
      </c>
      <c r="D8">
        <v>310</v>
      </c>
      <c r="E8">
        <v>339</v>
      </c>
      <c r="F8" t="s">
        <v>413</v>
      </c>
      <c r="G8" t="s">
        <v>461</v>
      </c>
      <c r="H8" s="24" t="s">
        <v>526</v>
      </c>
      <c r="I8" s="18" t="s">
        <v>339</v>
      </c>
      <c r="J8" s="18" t="s">
        <v>498</v>
      </c>
      <c r="K8" t="s">
        <v>334</v>
      </c>
      <c r="Y8" s="34"/>
    </row>
    <row r="9" spans="1:25" x14ac:dyDescent="0.25">
      <c r="A9">
        <v>1000001289</v>
      </c>
      <c r="B9">
        <v>875000305</v>
      </c>
      <c r="C9" s="50">
        <v>75342</v>
      </c>
      <c r="D9">
        <v>311</v>
      </c>
      <c r="E9">
        <v>340</v>
      </c>
      <c r="F9" t="s">
        <v>414</v>
      </c>
      <c r="G9" t="s">
        <v>462</v>
      </c>
      <c r="H9" s="24" t="s">
        <v>526</v>
      </c>
      <c r="I9" s="18" t="s">
        <v>339</v>
      </c>
      <c r="J9" s="18" t="s">
        <v>499</v>
      </c>
      <c r="K9" t="s">
        <v>334</v>
      </c>
      <c r="Y9" s="34"/>
    </row>
    <row r="10" spans="1:25" x14ac:dyDescent="0.25">
      <c r="A10">
        <v>1000001290</v>
      </c>
      <c r="B10">
        <v>875000306</v>
      </c>
      <c r="C10" s="10">
        <v>75343</v>
      </c>
      <c r="D10">
        <v>312</v>
      </c>
      <c r="E10">
        <v>341</v>
      </c>
      <c r="F10" t="s">
        <v>415</v>
      </c>
      <c r="G10" t="s">
        <v>463</v>
      </c>
      <c r="H10" s="24" t="s">
        <v>526</v>
      </c>
      <c r="I10" s="18" t="s">
        <v>339</v>
      </c>
      <c r="J10" s="18" t="s">
        <v>797</v>
      </c>
      <c r="K10" t="s">
        <v>334</v>
      </c>
      <c r="Y10" s="34"/>
    </row>
    <row r="11" spans="1:25" x14ac:dyDescent="0.25">
      <c r="A11">
        <v>1000001291</v>
      </c>
      <c r="B11">
        <v>875000307</v>
      </c>
      <c r="C11" s="50">
        <v>75344</v>
      </c>
      <c r="D11">
        <v>313</v>
      </c>
      <c r="E11">
        <v>342</v>
      </c>
      <c r="F11" t="s">
        <v>416</v>
      </c>
      <c r="G11" t="s">
        <v>464</v>
      </c>
      <c r="H11" s="24" t="s">
        <v>526</v>
      </c>
      <c r="I11" s="18" t="s">
        <v>339</v>
      </c>
      <c r="J11" s="18" t="s">
        <v>798</v>
      </c>
      <c r="K11" t="s">
        <v>334</v>
      </c>
      <c r="Y11" s="34"/>
    </row>
    <row r="12" spans="1:25" x14ac:dyDescent="0.25">
      <c r="A12">
        <v>1000001292</v>
      </c>
      <c r="B12">
        <v>875000308</v>
      </c>
      <c r="C12" s="10">
        <v>75345</v>
      </c>
      <c r="D12">
        <v>314</v>
      </c>
      <c r="E12">
        <v>343</v>
      </c>
      <c r="F12" t="s">
        <v>417</v>
      </c>
      <c r="G12" t="s">
        <v>465</v>
      </c>
      <c r="H12" s="24" t="s">
        <v>526</v>
      </c>
      <c r="I12" s="18" t="s">
        <v>339</v>
      </c>
      <c r="J12" s="18" t="s">
        <v>799</v>
      </c>
      <c r="K12" t="s">
        <v>334</v>
      </c>
      <c r="Y12" s="34"/>
    </row>
    <row r="13" spans="1:25" x14ac:dyDescent="0.25">
      <c r="A13">
        <v>1000001293</v>
      </c>
      <c r="B13">
        <v>875000309</v>
      </c>
      <c r="C13" s="50">
        <v>75346</v>
      </c>
      <c r="D13">
        <v>315</v>
      </c>
      <c r="E13">
        <v>344</v>
      </c>
      <c r="F13" t="s">
        <v>418</v>
      </c>
      <c r="G13" t="s">
        <v>466</v>
      </c>
      <c r="H13" s="24" t="s">
        <v>526</v>
      </c>
      <c r="I13" s="18" t="s">
        <v>339</v>
      </c>
      <c r="J13" s="18" t="s">
        <v>800</v>
      </c>
      <c r="K13" t="s">
        <v>334</v>
      </c>
      <c r="Y13" s="34"/>
    </row>
    <row r="14" spans="1:25" x14ac:dyDescent="0.25">
      <c r="A14">
        <v>1000001294</v>
      </c>
      <c r="B14">
        <v>875000310</v>
      </c>
      <c r="C14" s="10">
        <v>75347</v>
      </c>
      <c r="D14">
        <v>316</v>
      </c>
      <c r="E14">
        <v>345</v>
      </c>
      <c r="F14" t="s">
        <v>524</v>
      </c>
      <c r="G14" t="s">
        <v>467</v>
      </c>
      <c r="H14" s="24" t="s">
        <v>526</v>
      </c>
      <c r="I14" s="18" t="s">
        <v>339</v>
      </c>
      <c r="J14" s="18" t="s">
        <v>801</v>
      </c>
      <c r="K14" t="s">
        <v>334</v>
      </c>
    </row>
    <row r="15" spans="1:25" x14ac:dyDescent="0.25">
      <c r="A15">
        <v>1000001295</v>
      </c>
      <c r="B15">
        <v>875000311</v>
      </c>
      <c r="C15" s="50">
        <v>75348</v>
      </c>
      <c r="D15">
        <v>317</v>
      </c>
      <c r="E15">
        <v>346</v>
      </c>
      <c r="F15" t="s">
        <v>419</v>
      </c>
      <c r="G15" t="s">
        <v>468</v>
      </c>
      <c r="H15" s="24" t="s">
        <v>526</v>
      </c>
      <c r="I15" s="18" t="s">
        <v>339</v>
      </c>
      <c r="J15" s="18" t="s">
        <v>802</v>
      </c>
      <c r="K15" t="s">
        <v>334</v>
      </c>
    </row>
    <row r="16" spans="1:25" x14ac:dyDescent="0.25">
      <c r="A16">
        <v>1000001296</v>
      </c>
      <c r="B16">
        <v>875000312</v>
      </c>
      <c r="C16" s="10">
        <v>75349</v>
      </c>
      <c r="D16">
        <v>318</v>
      </c>
      <c r="E16">
        <v>347</v>
      </c>
      <c r="F16" t="s">
        <v>420</v>
      </c>
      <c r="G16" t="s">
        <v>469</v>
      </c>
      <c r="H16" s="24" t="s">
        <v>526</v>
      </c>
      <c r="I16" s="18" t="s">
        <v>339</v>
      </c>
      <c r="J16" s="18" t="s">
        <v>803</v>
      </c>
      <c r="K16" t="s">
        <v>334</v>
      </c>
    </row>
    <row r="17" spans="1:11" x14ac:dyDescent="0.25">
      <c r="A17">
        <v>1000001297</v>
      </c>
      <c r="B17">
        <v>875000313</v>
      </c>
      <c r="C17" s="50">
        <v>75350</v>
      </c>
      <c r="D17">
        <v>319</v>
      </c>
      <c r="E17">
        <v>348</v>
      </c>
      <c r="F17" t="s">
        <v>421</v>
      </c>
      <c r="G17" t="s">
        <v>470</v>
      </c>
      <c r="H17" s="24" t="s">
        <v>526</v>
      </c>
      <c r="I17" s="18" t="s">
        <v>339</v>
      </c>
      <c r="J17" s="18" t="s">
        <v>804</v>
      </c>
      <c r="K17" t="s">
        <v>334</v>
      </c>
    </row>
    <row r="18" spans="1:11" x14ac:dyDescent="0.25">
      <c r="A18">
        <v>1000001298</v>
      </c>
      <c r="B18">
        <v>875000314</v>
      </c>
      <c r="C18" s="10">
        <v>75351</v>
      </c>
      <c r="D18">
        <v>320</v>
      </c>
      <c r="E18">
        <v>349</v>
      </c>
      <c r="F18" t="s">
        <v>525</v>
      </c>
      <c r="G18" t="s">
        <v>471</v>
      </c>
      <c r="H18" s="24" t="s">
        <v>526</v>
      </c>
      <c r="I18" s="18" t="s">
        <v>339</v>
      </c>
      <c r="J18" s="18" t="s">
        <v>805</v>
      </c>
      <c r="K18" t="s">
        <v>334</v>
      </c>
    </row>
    <row r="19" spans="1:11" x14ac:dyDescent="0.25">
      <c r="A19">
        <v>1000001299</v>
      </c>
      <c r="B19">
        <v>875000315</v>
      </c>
      <c r="C19" s="50">
        <v>75352</v>
      </c>
      <c r="D19">
        <v>321</v>
      </c>
      <c r="E19">
        <v>350</v>
      </c>
      <c r="F19" t="s">
        <v>422</v>
      </c>
      <c r="G19" t="s">
        <v>472</v>
      </c>
      <c r="H19" s="24" t="s">
        <v>526</v>
      </c>
      <c r="I19" s="18" t="s">
        <v>339</v>
      </c>
      <c r="J19" s="18" t="s">
        <v>806</v>
      </c>
      <c r="K19" t="s">
        <v>334</v>
      </c>
    </row>
    <row r="20" spans="1:11" x14ac:dyDescent="0.25">
      <c r="A20">
        <v>1000001300</v>
      </c>
      <c r="B20">
        <v>875000316</v>
      </c>
      <c r="C20" s="10">
        <v>75353</v>
      </c>
      <c r="D20">
        <v>322</v>
      </c>
      <c r="E20">
        <v>351</v>
      </c>
      <c r="F20" t="s">
        <v>423</v>
      </c>
      <c r="G20" t="s">
        <v>473</v>
      </c>
      <c r="H20" s="24" t="s">
        <v>526</v>
      </c>
      <c r="I20" s="18" t="s">
        <v>339</v>
      </c>
      <c r="J20" s="18" t="s">
        <v>807</v>
      </c>
      <c r="K20" t="s">
        <v>334</v>
      </c>
    </row>
    <row r="21" spans="1:11" x14ac:dyDescent="0.25">
      <c r="A21">
        <v>1000001301</v>
      </c>
      <c r="B21">
        <v>875000317</v>
      </c>
      <c r="C21" s="50">
        <v>75354</v>
      </c>
      <c r="D21">
        <v>323</v>
      </c>
      <c r="E21">
        <v>352</v>
      </c>
      <c r="F21" t="s">
        <v>424</v>
      </c>
      <c r="G21" t="s">
        <v>474</v>
      </c>
      <c r="H21" s="24" t="s">
        <v>526</v>
      </c>
      <c r="I21" s="18" t="s">
        <v>339</v>
      </c>
      <c r="J21" s="18" t="s">
        <v>808</v>
      </c>
      <c r="K21" t="s">
        <v>334</v>
      </c>
    </row>
    <row r="22" spans="1:11" x14ac:dyDescent="0.25">
      <c r="A22">
        <v>1000001302</v>
      </c>
      <c r="B22">
        <v>875000318</v>
      </c>
      <c r="C22" s="10">
        <v>75355</v>
      </c>
      <c r="D22">
        <v>324</v>
      </c>
      <c r="E22">
        <v>353</v>
      </c>
      <c r="F22" t="s">
        <v>425</v>
      </c>
      <c r="G22" t="s">
        <v>475</v>
      </c>
      <c r="H22" s="24" t="s">
        <v>526</v>
      </c>
      <c r="I22" s="18" t="s">
        <v>339</v>
      </c>
      <c r="J22" s="18" t="s">
        <v>809</v>
      </c>
      <c r="K22" t="s">
        <v>335</v>
      </c>
    </row>
    <row r="23" spans="1:11" x14ac:dyDescent="0.25">
      <c r="A23">
        <v>1000001303</v>
      </c>
      <c r="B23">
        <v>875000319</v>
      </c>
      <c r="C23" s="50">
        <v>75356</v>
      </c>
      <c r="D23">
        <v>325</v>
      </c>
      <c r="E23">
        <v>354</v>
      </c>
      <c r="F23" t="s">
        <v>426</v>
      </c>
      <c r="G23" t="s">
        <v>476</v>
      </c>
      <c r="H23" s="24" t="s">
        <v>526</v>
      </c>
      <c r="I23" s="18" t="s">
        <v>339</v>
      </c>
      <c r="J23" s="18" t="s">
        <v>810</v>
      </c>
      <c r="K23" t="s">
        <v>335</v>
      </c>
    </row>
    <row r="24" spans="1:11" x14ac:dyDescent="0.25">
      <c r="A24">
        <v>1000001304</v>
      </c>
      <c r="B24">
        <v>875000320</v>
      </c>
      <c r="C24" s="10">
        <v>75357</v>
      </c>
      <c r="D24">
        <v>326</v>
      </c>
      <c r="E24">
        <v>355</v>
      </c>
      <c r="F24" t="s">
        <v>427</v>
      </c>
      <c r="G24" t="s">
        <v>477</v>
      </c>
      <c r="H24" s="24" t="s">
        <v>526</v>
      </c>
      <c r="I24" s="18" t="s">
        <v>339</v>
      </c>
      <c r="J24" s="18" t="s">
        <v>811</v>
      </c>
      <c r="K24" t="s">
        <v>335</v>
      </c>
    </row>
    <row r="25" spans="1:11" x14ac:dyDescent="0.25">
      <c r="A25">
        <v>1000001305</v>
      </c>
      <c r="B25">
        <v>875000321</v>
      </c>
      <c r="C25" s="50">
        <v>75358</v>
      </c>
      <c r="D25">
        <v>327</v>
      </c>
      <c r="E25">
        <v>356</v>
      </c>
      <c r="F25" t="s">
        <v>428</v>
      </c>
      <c r="G25" t="s">
        <v>478</v>
      </c>
      <c r="H25" s="24" t="s">
        <v>526</v>
      </c>
      <c r="I25" s="18" t="s">
        <v>339</v>
      </c>
      <c r="J25" s="18" t="s">
        <v>812</v>
      </c>
      <c r="K25" t="s">
        <v>335</v>
      </c>
    </row>
    <row r="26" spans="1:11" x14ac:dyDescent="0.25">
      <c r="A26">
        <v>1000001306</v>
      </c>
      <c r="B26">
        <v>875000322</v>
      </c>
      <c r="C26" s="10">
        <v>75359</v>
      </c>
      <c r="D26">
        <v>328</v>
      </c>
      <c r="E26">
        <v>357</v>
      </c>
      <c r="F26" t="s">
        <v>429</v>
      </c>
      <c r="G26" t="s">
        <v>479</v>
      </c>
      <c r="H26" s="24" t="s">
        <v>526</v>
      </c>
      <c r="I26" s="18" t="s">
        <v>339</v>
      </c>
      <c r="J26" s="18" t="s">
        <v>813</v>
      </c>
      <c r="K26" t="s">
        <v>335</v>
      </c>
    </row>
    <row r="27" spans="1:11" x14ac:dyDescent="0.25">
      <c r="A27">
        <v>1000001307</v>
      </c>
      <c r="B27">
        <v>875000323</v>
      </c>
      <c r="C27" s="50">
        <v>75360</v>
      </c>
      <c r="D27">
        <v>329</v>
      </c>
      <c r="E27">
        <v>358</v>
      </c>
      <c r="F27" t="s">
        <v>430</v>
      </c>
      <c r="G27" t="s">
        <v>480</v>
      </c>
      <c r="H27" s="24" t="s">
        <v>526</v>
      </c>
      <c r="I27" s="18" t="s">
        <v>339</v>
      </c>
      <c r="J27" s="18" t="s">
        <v>814</v>
      </c>
      <c r="K27" t="s">
        <v>336</v>
      </c>
    </row>
    <row r="28" spans="1:11" x14ac:dyDescent="0.25">
      <c r="A28">
        <v>1000001308</v>
      </c>
      <c r="B28">
        <v>875000324</v>
      </c>
      <c r="C28" s="10">
        <v>75361</v>
      </c>
      <c r="D28">
        <v>330</v>
      </c>
      <c r="E28">
        <v>359</v>
      </c>
      <c r="F28" t="s">
        <v>431</v>
      </c>
      <c r="G28" t="s">
        <v>481</v>
      </c>
      <c r="H28" s="24" t="s">
        <v>526</v>
      </c>
      <c r="I28" s="18" t="s">
        <v>339</v>
      </c>
      <c r="J28" s="18" t="s">
        <v>815</v>
      </c>
      <c r="K28" t="s">
        <v>336</v>
      </c>
    </row>
    <row r="29" spans="1:11" x14ac:dyDescent="0.25">
      <c r="A29">
        <v>1000001309</v>
      </c>
      <c r="B29">
        <v>875000325</v>
      </c>
      <c r="C29" s="50">
        <v>75362</v>
      </c>
      <c r="D29">
        <v>331</v>
      </c>
      <c r="E29">
        <v>360</v>
      </c>
      <c r="F29" t="s">
        <v>432</v>
      </c>
      <c r="G29" t="s">
        <v>482</v>
      </c>
      <c r="H29" s="24" t="s">
        <v>526</v>
      </c>
      <c r="I29" s="18" t="s">
        <v>339</v>
      </c>
      <c r="J29" s="18" t="s">
        <v>816</v>
      </c>
      <c r="K29" t="s">
        <v>336</v>
      </c>
    </row>
    <row r="30" spans="1:11" x14ac:dyDescent="0.25">
      <c r="A30">
        <v>1000001310</v>
      </c>
      <c r="B30">
        <v>875000326</v>
      </c>
      <c r="C30" s="10">
        <v>75363</v>
      </c>
      <c r="D30">
        <v>332</v>
      </c>
      <c r="E30">
        <v>361</v>
      </c>
      <c r="F30" t="s">
        <v>433</v>
      </c>
      <c r="G30" t="s">
        <v>483</v>
      </c>
      <c r="H30" s="24" t="s">
        <v>526</v>
      </c>
      <c r="I30" s="18" t="s">
        <v>339</v>
      </c>
      <c r="J30" s="18" t="s">
        <v>817</v>
      </c>
      <c r="K30" t="s">
        <v>337</v>
      </c>
    </row>
    <row r="31" spans="1:11" x14ac:dyDescent="0.25">
      <c r="A31">
        <v>1000001311</v>
      </c>
      <c r="B31">
        <v>875000327</v>
      </c>
      <c r="C31" s="50">
        <v>75364</v>
      </c>
      <c r="D31">
        <v>333</v>
      </c>
      <c r="E31">
        <v>362</v>
      </c>
      <c r="F31" t="s">
        <v>434</v>
      </c>
      <c r="G31" t="s">
        <v>484</v>
      </c>
      <c r="H31" s="24" t="s">
        <v>526</v>
      </c>
      <c r="I31" s="18" t="s">
        <v>339</v>
      </c>
      <c r="J31" s="18" t="s">
        <v>818</v>
      </c>
      <c r="K31" t="s">
        <v>337</v>
      </c>
    </row>
    <row r="32" spans="1:11" x14ac:dyDescent="0.25">
      <c r="A32">
        <v>1000001312</v>
      </c>
      <c r="B32">
        <v>875000328</v>
      </c>
      <c r="C32" s="10">
        <v>75365</v>
      </c>
      <c r="D32">
        <v>334</v>
      </c>
      <c r="E32">
        <v>363</v>
      </c>
      <c r="F32" t="s">
        <v>435</v>
      </c>
      <c r="G32" t="s">
        <v>485</v>
      </c>
      <c r="H32" s="24" t="s">
        <v>526</v>
      </c>
      <c r="I32" s="19" t="s">
        <v>340</v>
      </c>
      <c r="J32" s="19" t="s">
        <v>500</v>
      </c>
      <c r="K32" t="s">
        <v>333</v>
      </c>
    </row>
    <row r="33" spans="1:22" x14ac:dyDescent="0.25">
      <c r="A33">
        <v>1000001313</v>
      </c>
      <c r="B33">
        <v>875000329</v>
      </c>
      <c r="C33" s="50">
        <v>75366</v>
      </c>
      <c r="D33">
        <v>335</v>
      </c>
      <c r="E33">
        <v>364</v>
      </c>
      <c r="F33" t="s">
        <v>436</v>
      </c>
      <c r="G33" t="s">
        <v>486</v>
      </c>
      <c r="H33" s="24" t="s">
        <v>526</v>
      </c>
      <c r="I33" s="19" t="s">
        <v>340</v>
      </c>
      <c r="J33" s="19" t="s">
        <v>502</v>
      </c>
      <c r="K33" t="s">
        <v>333</v>
      </c>
    </row>
    <row r="34" spans="1:22" x14ac:dyDescent="0.25">
      <c r="A34">
        <v>1000001314</v>
      </c>
      <c r="B34">
        <v>875000330</v>
      </c>
      <c r="C34" s="10">
        <v>75367</v>
      </c>
      <c r="D34">
        <v>336</v>
      </c>
      <c r="E34">
        <v>365</v>
      </c>
      <c r="F34" t="s">
        <v>437</v>
      </c>
      <c r="G34" t="s">
        <v>487</v>
      </c>
      <c r="H34" s="24" t="s">
        <v>526</v>
      </c>
      <c r="I34" s="19" t="s">
        <v>340</v>
      </c>
      <c r="J34" s="19" t="s">
        <v>514</v>
      </c>
      <c r="K34" t="s">
        <v>333</v>
      </c>
    </row>
    <row r="35" spans="1:22" x14ac:dyDescent="0.25">
      <c r="A35">
        <v>1000001315</v>
      </c>
      <c r="B35">
        <v>875000331</v>
      </c>
      <c r="C35" s="50">
        <v>75368</v>
      </c>
      <c r="D35">
        <v>337</v>
      </c>
      <c r="E35">
        <v>366</v>
      </c>
      <c r="F35" t="s">
        <v>438</v>
      </c>
      <c r="G35" t="s">
        <v>488</v>
      </c>
      <c r="H35" s="24" t="s">
        <v>526</v>
      </c>
      <c r="I35" s="19" t="s">
        <v>340</v>
      </c>
      <c r="J35" s="19" t="s">
        <v>515</v>
      </c>
      <c r="K35" t="s">
        <v>333</v>
      </c>
    </row>
    <row r="36" spans="1:22" x14ac:dyDescent="0.25">
      <c r="A36">
        <v>1000001316</v>
      </c>
      <c r="B36">
        <v>875000332</v>
      </c>
      <c r="C36" s="10">
        <v>75369</v>
      </c>
      <c r="D36">
        <v>338</v>
      </c>
      <c r="E36">
        <v>367</v>
      </c>
      <c r="F36" t="s">
        <v>448</v>
      </c>
      <c r="G36" t="s">
        <v>489</v>
      </c>
      <c r="H36" s="24" t="s">
        <v>526</v>
      </c>
      <c r="I36" s="19" t="s">
        <v>340</v>
      </c>
      <c r="J36" s="19" t="s">
        <v>516</v>
      </c>
      <c r="K36" t="s">
        <v>333</v>
      </c>
    </row>
    <row r="37" spans="1:22" x14ac:dyDescent="0.25">
      <c r="A37">
        <v>1000001317</v>
      </c>
      <c r="B37">
        <v>875000333</v>
      </c>
      <c r="C37" s="50">
        <v>75370</v>
      </c>
      <c r="D37">
        <v>339</v>
      </c>
      <c r="E37">
        <v>368</v>
      </c>
      <c r="F37" t="s">
        <v>449</v>
      </c>
      <c r="G37" t="s">
        <v>490</v>
      </c>
      <c r="H37" s="24" t="s">
        <v>526</v>
      </c>
      <c r="I37" s="19" t="s">
        <v>340</v>
      </c>
      <c r="J37" s="19" t="s">
        <v>501</v>
      </c>
      <c r="K37" t="s">
        <v>334</v>
      </c>
    </row>
    <row r="38" spans="1:22" x14ac:dyDescent="0.25">
      <c r="A38">
        <v>1000001318</v>
      </c>
      <c r="B38">
        <v>875000334</v>
      </c>
      <c r="C38" s="10">
        <v>75371</v>
      </c>
      <c r="D38">
        <v>340</v>
      </c>
      <c r="E38">
        <v>369</v>
      </c>
      <c r="F38" t="s">
        <v>447</v>
      </c>
      <c r="G38" t="s">
        <v>491</v>
      </c>
      <c r="H38" s="24" t="s">
        <v>526</v>
      </c>
      <c r="I38" s="19" t="s">
        <v>340</v>
      </c>
      <c r="J38" s="19" t="s">
        <v>503</v>
      </c>
      <c r="K38" t="s">
        <v>334</v>
      </c>
    </row>
    <row r="39" spans="1:22" x14ac:dyDescent="0.25">
      <c r="A39">
        <v>1000001319</v>
      </c>
      <c r="B39">
        <v>875000335</v>
      </c>
      <c r="C39" s="50">
        <v>75373</v>
      </c>
      <c r="D39">
        <v>341</v>
      </c>
      <c r="E39">
        <v>370</v>
      </c>
      <c r="F39" t="s">
        <v>446</v>
      </c>
      <c r="G39" t="s">
        <v>492</v>
      </c>
      <c r="H39" s="24" t="s">
        <v>526</v>
      </c>
      <c r="I39" s="19" t="s">
        <v>340</v>
      </c>
      <c r="J39" s="19" t="s">
        <v>517</v>
      </c>
      <c r="K39" t="s">
        <v>334</v>
      </c>
      <c r="T39">
        <v>2000</v>
      </c>
      <c r="V39">
        <f>(T39*0.6)*0.9</f>
        <v>1080</v>
      </c>
    </row>
    <row r="40" spans="1:22" x14ac:dyDescent="0.25">
      <c r="A40">
        <v>1000001320</v>
      </c>
      <c r="B40">
        <v>875000336</v>
      </c>
      <c r="C40" s="10">
        <v>75374</v>
      </c>
      <c r="D40">
        <v>342</v>
      </c>
      <c r="E40">
        <v>371</v>
      </c>
      <c r="F40" t="s">
        <v>445</v>
      </c>
      <c r="G40" t="s">
        <v>536</v>
      </c>
      <c r="H40" s="24" t="s">
        <v>526</v>
      </c>
      <c r="I40" s="19" t="s">
        <v>340</v>
      </c>
      <c r="J40" s="19" t="s">
        <v>518</v>
      </c>
      <c r="K40" t="s">
        <v>334</v>
      </c>
      <c r="T40">
        <v>2000</v>
      </c>
      <c r="V40">
        <f>(T40*0.1)*0.9</f>
        <v>180</v>
      </c>
    </row>
    <row r="41" spans="1:22" x14ac:dyDescent="0.25">
      <c r="A41">
        <v>1000001321</v>
      </c>
      <c r="B41">
        <v>875000337</v>
      </c>
      <c r="C41" s="50">
        <v>75375</v>
      </c>
      <c r="D41">
        <v>343</v>
      </c>
      <c r="E41">
        <v>372</v>
      </c>
      <c r="F41" t="s">
        <v>439</v>
      </c>
      <c r="G41" t="s">
        <v>537</v>
      </c>
      <c r="H41" s="24" t="s">
        <v>526</v>
      </c>
      <c r="I41" s="19" t="s">
        <v>340</v>
      </c>
      <c r="J41" s="19" t="s">
        <v>519</v>
      </c>
      <c r="K41" t="s">
        <v>334</v>
      </c>
      <c r="T41">
        <v>2000</v>
      </c>
      <c r="V41">
        <f>(T41*0.3)*0.9</f>
        <v>540</v>
      </c>
    </row>
    <row r="42" spans="1:22" x14ac:dyDescent="0.25">
      <c r="A42">
        <v>1000001322</v>
      </c>
      <c r="B42">
        <v>875000338</v>
      </c>
      <c r="C42" s="10">
        <v>75376</v>
      </c>
      <c r="D42">
        <v>344</v>
      </c>
      <c r="E42">
        <v>373</v>
      </c>
      <c r="F42" t="s">
        <v>450</v>
      </c>
      <c r="G42" t="s">
        <v>538</v>
      </c>
      <c r="H42" s="24" t="s">
        <v>526</v>
      </c>
      <c r="I42" t="s">
        <v>341</v>
      </c>
      <c r="J42" t="s">
        <v>504</v>
      </c>
      <c r="K42" t="s">
        <v>334</v>
      </c>
    </row>
    <row r="43" spans="1:22" x14ac:dyDescent="0.25">
      <c r="A43">
        <v>1000001323</v>
      </c>
      <c r="B43">
        <v>875000339</v>
      </c>
      <c r="C43" s="50">
        <v>75377</v>
      </c>
      <c r="D43">
        <v>345</v>
      </c>
      <c r="E43">
        <v>374</v>
      </c>
      <c r="F43" t="s">
        <v>451</v>
      </c>
      <c r="G43" t="s">
        <v>539</v>
      </c>
      <c r="H43" s="24" t="s">
        <v>526</v>
      </c>
      <c r="I43" t="s">
        <v>341</v>
      </c>
      <c r="J43" t="s">
        <v>520</v>
      </c>
      <c r="K43" t="s">
        <v>334</v>
      </c>
    </row>
    <row r="44" spans="1:22" x14ac:dyDescent="0.25">
      <c r="A44">
        <v>1000001324</v>
      </c>
      <c r="B44">
        <v>875000340</v>
      </c>
      <c r="C44" s="10">
        <v>75378</v>
      </c>
      <c r="D44">
        <v>346</v>
      </c>
      <c r="E44">
        <v>375</v>
      </c>
      <c r="F44" t="s">
        <v>440</v>
      </c>
      <c r="G44" t="s">
        <v>540</v>
      </c>
      <c r="H44" s="24" t="s">
        <v>526</v>
      </c>
      <c r="I44" t="s">
        <v>341</v>
      </c>
      <c r="J44" t="s">
        <v>521</v>
      </c>
      <c r="K44" t="s">
        <v>334</v>
      </c>
    </row>
    <row r="45" spans="1:22" x14ac:dyDescent="0.25">
      <c r="A45">
        <v>1000001325</v>
      </c>
      <c r="B45">
        <v>875000341</v>
      </c>
      <c r="C45" s="50">
        <v>75379</v>
      </c>
      <c r="D45">
        <v>347</v>
      </c>
      <c r="E45">
        <v>376</v>
      </c>
      <c r="F45" t="s">
        <v>441</v>
      </c>
      <c r="G45" t="s">
        <v>541</v>
      </c>
      <c r="H45" s="24" t="s">
        <v>526</v>
      </c>
      <c r="I45" t="s">
        <v>341</v>
      </c>
      <c r="J45" t="s">
        <v>522</v>
      </c>
      <c r="K45" t="s">
        <v>334</v>
      </c>
    </row>
    <row r="46" spans="1:22" x14ac:dyDescent="0.25">
      <c r="A46">
        <v>1000001326</v>
      </c>
      <c r="B46">
        <v>875000342</v>
      </c>
      <c r="C46" s="10">
        <v>75380</v>
      </c>
      <c r="D46">
        <v>348</v>
      </c>
      <c r="E46">
        <v>377</v>
      </c>
      <c r="F46" t="s">
        <v>442</v>
      </c>
      <c r="G46" t="s">
        <v>542</v>
      </c>
      <c r="H46" s="24" t="s">
        <v>526</v>
      </c>
      <c r="I46" t="s">
        <v>341</v>
      </c>
      <c r="J46" t="s">
        <v>523</v>
      </c>
      <c r="K46" t="s">
        <v>507</v>
      </c>
      <c r="P46" t="s">
        <v>828</v>
      </c>
    </row>
    <row r="47" spans="1:22" x14ac:dyDescent="0.25">
      <c r="A47">
        <v>1000001327</v>
      </c>
      <c r="B47">
        <v>875000343</v>
      </c>
      <c r="C47" s="50">
        <v>75381</v>
      </c>
      <c r="D47">
        <v>349</v>
      </c>
      <c r="E47">
        <v>378</v>
      </c>
      <c r="F47" t="s">
        <v>444</v>
      </c>
      <c r="G47" t="s">
        <v>543</v>
      </c>
      <c r="H47" s="24" t="s">
        <v>526</v>
      </c>
      <c r="I47" t="s">
        <v>342</v>
      </c>
      <c r="J47" t="s">
        <v>505</v>
      </c>
      <c r="K47" t="s">
        <v>334</v>
      </c>
      <c r="N47" t="s">
        <v>827</v>
      </c>
      <c r="P47" t="s">
        <v>829</v>
      </c>
    </row>
    <row r="48" spans="1:22" x14ac:dyDescent="0.25">
      <c r="A48">
        <v>1000001328</v>
      </c>
      <c r="B48">
        <v>875000344</v>
      </c>
      <c r="C48" s="10">
        <v>75382</v>
      </c>
      <c r="D48">
        <v>350</v>
      </c>
      <c r="E48">
        <v>379</v>
      </c>
      <c r="F48" t="s">
        <v>452</v>
      </c>
      <c r="G48" t="s">
        <v>544</v>
      </c>
      <c r="H48" s="24" t="s">
        <v>526</v>
      </c>
      <c r="I48" t="s">
        <v>342</v>
      </c>
      <c r="J48" t="s">
        <v>510</v>
      </c>
      <c r="K48" t="s">
        <v>334</v>
      </c>
      <c r="L48">
        <v>2200</v>
      </c>
      <c r="M48" t="s">
        <v>822</v>
      </c>
      <c r="Q48" t="s">
        <v>830</v>
      </c>
    </row>
    <row r="49" spans="1:18" x14ac:dyDescent="0.25">
      <c r="A49">
        <v>1000001329</v>
      </c>
      <c r="B49">
        <v>875000345</v>
      </c>
      <c r="C49" s="50">
        <v>75383</v>
      </c>
      <c r="D49">
        <v>351</v>
      </c>
      <c r="E49">
        <v>380</v>
      </c>
      <c r="F49" t="s">
        <v>443</v>
      </c>
      <c r="G49" t="s">
        <v>545</v>
      </c>
      <c r="H49" s="24" t="s">
        <v>526</v>
      </c>
      <c r="I49" t="s">
        <v>342</v>
      </c>
      <c r="J49" t="s">
        <v>511</v>
      </c>
      <c r="K49" t="s">
        <v>334</v>
      </c>
      <c r="L49">
        <v>2300</v>
      </c>
      <c r="M49" t="s">
        <v>823</v>
      </c>
      <c r="P49">
        <v>4</v>
      </c>
      <c r="Q49">
        <v>30</v>
      </c>
      <c r="R49">
        <v>1000001329</v>
      </c>
    </row>
    <row r="50" spans="1:18" x14ac:dyDescent="0.25">
      <c r="A50">
        <v>1000001330</v>
      </c>
      <c r="B50">
        <v>875000346</v>
      </c>
      <c r="C50" s="10">
        <v>75384</v>
      </c>
      <c r="D50">
        <v>352</v>
      </c>
      <c r="E50">
        <v>381</v>
      </c>
      <c r="F50" t="s">
        <v>453</v>
      </c>
      <c r="G50" t="s">
        <v>546</v>
      </c>
      <c r="H50" s="24" t="s">
        <v>526</v>
      </c>
      <c r="I50" t="s">
        <v>342</v>
      </c>
      <c r="J50" t="s">
        <v>512</v>
      </c>
      <c r="K50" t="s">
        <v>334</v>
      </c>
      <c r="L50">
        <v>2500</v>
      </c>
      <c r="M50" t="s">
        <v>826</v>
      </c>
      <c r="N50">
        <v>100</v>
      </c>
      <c r="P50">
        <v>5</v>
      </c>
      <c r="Q50">
        <v>45</v>
      </c>
      <c r="R50">
        <v>1000001328</v>
      </c>
    </row>
    <row r="51" spans="1:18" x14ac:dyDescent="0.25">
      <c r="A51">
        <v>1000001331</v>
      </c>
      <c r="B51">
        <v>875000347</v>
      </c>
      <c r="C51" s="50">
        <v>75385</v>
      </c>
      <c r="D51">
        <v>353</v>
      </c>
      <c r="E51">
        <v>382</v>
      </c>
      <c r="F51" t="s">
        <v>506</v>
      </c>
      <c r="G51" t="s">
        <v>547</v>
      </c>
      <c r="H51" s="24" t="s">
        <v>526</v>
      </c>
      <c r="I51" t="s">
        <v>342</v>
      </c>
      <c r="J51" t="s">
        <v>513</v>
      </c>
      <c r="K51" t="s">
        <v>507</v>
      </c>
      <c r="L51">
        <v>3000</v>
      </c>
      <c r="M51" t="s">
        <v>824</v>
      </c>
      <c r="N51">
        <v>80</v>
      </c>
      <c r="P51">
        <v>7</v>
      </c>
      <c r="Q51">
        <v>60</v>
      </c>
      <c r="R51">
        <v>1000001327</v>
      </c>
    </row>
    <row r="52" spans="1:18" x14ac:dyDescent="0.25">
      <c r="A52">
        <v>1000000578</v>
      </c>
      <c r="B52">
        <v>875000020</v>
      </c>
      <c r="C52" s="50">
        <v>75068</v>
      </c>
      <c r="D52">
        <v>40</v>
      </c>
      <c r="E52">
        <v>285</v>
      </c>
      <c r="F52" t="s">
        <v>1804</v>
      </c>
      <c r="G52" s="58" t="s">
        <v>1800</v>
      </c>
      <c r="H52" s="24" t="s">
        <v>1799</v>
      </c>
      <c r="I52" t="s">
        <v>1807</v>
      </c>
      <c r="J52" t="s">
        <v>1805</v>
      </c>
    </row>
    <row r="53" spans="1:18" ht="15.75" customHeight="1" x14ac:dyDescent="0.25">
      <c r="A53">
        <v>1000000557</v>
      </c>
      <c r="B53">
        <v>875000014</v>
      </c>
      <c r="C53" s="50">
        <v>75050</v>
      </c>
      <c r="D53">
        <v>42</v>
      </c>
      <c r="E53">
        <v>267</v>
      </c>
      <c r="F53" t="s">
        <v>1802</v>
      </c>
      <c r="G53" s="58" t="s">
        <v>1803</v>
      </c>
      <c r="H53" s="51" t="s">
        <v>1801</v>
      </c>
      <c r="I53" t="s">
        <v>1807</v>
      </c>
      <c r="J53" t="s">
        <v>1806</v>
      </c>
    </row>
    <row r="55" spans="1:18" x14ac:dyDescent="0.25">
      <c r="F55" t="s">
        <v>776</v>
      </c>
      <c r="M55" t="s">
        <v>831</v>
      </c>
    </row>
    <row r="56" spans="1:18" x14ac:dyDescent="0.25">
      <c r="B56">
        <v>2000</v>
      </c>
      <c r="F56" t="s">
        <v>777</v>
      </c>
      <c r="G56" t="s">
        <v>778</v>
      </c>
      <c r="H56" s="24" t="s">
        <v>526</v>
      </c>
      <c r="M56">
        <v>1000</v>
      </c>
    </row>
    <row r="57" spans="1:18" x14ac:dyDescent="0.25">
      <c r="B57">
        <f>1200/B56</f>
        <v>0.6</v>
      </c>
      <c r="C57" s="10">
        <f>800/B56</f>
        <v>0.4</v>
      </c>
      <c r="F57" t="s">
        <v>795</v>
      </c>
      <c r="G57" t="s">
        <v>779</v>
      </c>
      <c r="H57" s="24" t="s">
        <v>526</v>
      </c>
      <c r="M57">
        <v>1000</v>
      </c>
    </row>
    <row r="58" spans="1:18" x14ac:dyDescent="0.25">
      <c r="B58" t="s">
        <v>1815</v>
      </c>
      <c r="C58" t="s">
        <v>887</v>
      </c>
      <c r="F58" t="s">
        <v>788</v>
      </c>
      <c r="G58" t="s">
        <v>780</v>
      </c>
      <c r="H58" s="24" t="s">
        <v>526</v>
      </c>
      <c r="M58">
        <v>1200</v>
      </c>
    </row>
    <row r="59" spans="1:18" x14ac:dyDescent="0.25">
      <c r="F59" t="s">
        <v>789</v>
      </c>
      <c r="G59" t="s">
        <v>781</v>
      </c>
      <c r="H59" s="24" t="s">
        <v>526</v>
      </c>
      <c r="M59">
        <v>1500</v>
      </c>
    </row>
    <row r="60" spans="1:18" x14ac:dyDescent="0.25">
      <c r="F60" t="s">
        <v>796</v>
      </c>
      <c r="G60" t="s">
        <v>782</v>
      </c>
      <c r="H60" s="24" t="s">
        <v>526</v>
      </c>
    </row>
    <row r="61" spans="1:18" x14ac:dyDescent="0.25">
      <c r="F61" t="s">
        <v>790</v>
      </c>
      <c r="G61" t="s">
        <v>783</v>
      </c>
      <c r="H61" s="24" t="s">
        <v>526</v>
      </c>
    </row>
    <row r="62" spans="1:18" x14ac:dyDescent="0.25">
      <c r="F62" t="s">
        <v>791</v>
      </c>
      <c r="G62" t="s">
        <v>784</v>
      </c>
      <c r="H62" s="24" t="s">
        <v>526</v>
      </c>
    </row>
    <row r="63" spans="1:18" x14ac:dyDescent="0.25">
      <c r="F63" t="s">
        <v>792</v>
      </c>
      <c r="G63" t="s">
        <v>785</v>
      </c>
      <c r="H63" s="24" t="s">
        <v>526</v>
      </c>
    </row>
    <row r="64" spans="1:18" x14ac:dyDescent="0.25">
      <c r="F64" t="s">
        <v>793</v>
      </c>
      <c r="G64" t="s">
        <v>786</v>
      </c>
      <c r="H64" s="24" t="s">
        <v>526</v>
      </c>
    </row>
    <row r="65" spans="6:8" x14ac:dyDescent="0.25">
      <c r="F65" t="s">
        <v>794</v>
      </c>
      <c r="G65" t="s">
        <v>787</v>
      </c>
      <c r="H65" s="24" t="s">
        <v>526</v>
      </c>
    </row>
    <row r="92" spans="5:6" ht="23.25" x14ac:dyDescent="0.35">
      <c r="E92" s="53"/>
      <c r="F92" s="53"/>
    </row>
  </sheetData>
  <hyperlinks>
    <hyperlink ref="H2" r:id="rId1"/>
    <hyperlink ref="H3:H51" r:id="rId2" display="first.last@gmail.com"/>
    <hyperlink ref="H56" r:id="rId3"/>
    <hyperlink ref="H57:H65" r:id="rId4" display="first.last@gmail.com"/>
    <hyperlink ref="H52" r:id="rId5"/>
  </hyperlinks>
  <pageMargins left="0.7" right="0.7" top="0.75" bottom="0.75" header="0.3" footer="0.3"/>
  <pageSetup orientation="portrait"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workbookViewId="0">
      <selection sqref="A1:B1048576"/>
    </sheetView>
  </sheetViews>
  <sheetFormatPr defaultRowHeight="15" x14ac:dyDescent="0.25"/>
  <cols>
    <col min="1" max="1" width="41.28515625" customWidth="1"/>
    <col min="2" max="2" width="37.42578125" customWidth="1"/>
    <col min="3" max="3" width="18" customWidth="1"/>
    <col min="4" max="4" width="15.28515625" customWidth="1"/>
    <col min="9" max="9" width="11" bestFit="1" customWidth="1"/>
    <col min="10" max="10" width="10" bestFit="1" customWidth="1"/>
  </cols>
  <sheetData>
    <row r="1" spans="1:2" x14ac:dyDescent="0.25">
      <c r="A1" s="11" t="s">
        <v>280</v>
      </c>
    </row>
    <row r="2" spans="1:2" x14ac:dyDescent="0.25">
      <c r="A2" s="12" t="s">
        <v>281</v>
      </c>
    </row>
    <row r="3" spans="1:2" x14ac:dyDescent="0.25">
      <c r="A3" s="12" t="s">
        <v>1303</v>
      </c>
    </row>
    <row r="4" spans="1:2" x14ac:dyDescent="0.25">
      <c r="A4" t="s">
        <v>1301</v>
      </c>
    </row>
    <row r="5" spans="1:2" x14ac:dyDescent="0.25">
      <c r="A5" s="12" t="s">
        <v>1302</v>
      </c>
    </row>
    <row r="6" spans="1:2" x14ac:dyDescent="0.25">
      <c r="A6" t="s">
        <v>282</v>
      </c>
    </row>
    <row r="7" spans="1:2" x14ac:dyDescent="0.25">
      <c r="A7" t="s">
        <v>283</v>
      </c>
    </row>
    <row r="8" spans="1:2" x14ac:dyDescent="0.25">
      <c r="A8" t="s">
        <v>284</v>
      </c>
    </row>
    <row r="9" spans="1:2" x14ac:dyDescent="0.25">
      <c r="A9" s="12" t="s">
        <v>285</v>
      </c>
    </row>
    <row r="10" spans="1:2" ht="30" x14ac:dyDescent="0.25">
      <c r="A10" s="13" t="s">
        <v>286</v>
      </c>
    </row>
    <row r="11" spans="1:2" x14ac:dyDescent="0.25">
      <c r="A11" s="12" t="s">
        <v>287</v>
      </c>
    </row>
    <row r="12" spans="1:2" x14ac:dyDescent="0.25">
      <c r="A12" s="12" t="s">
        <v>1459</v>
      </c>
    </row>
    <row r="13" spans="1:2" x14ac:dyDescent="0.25">
      <c r="A13" s="12" t="s">
        <v>288</v>
      </c>
    </row>
    <row r="14" spans="1:2" x14ac:dyDescent="0.25">
      <c r="A14" s="12" t="s">
        <v>289</v>
      </c>
    </row>
    <row r="15" spans="1:2" x14ac:dyDescent="0.25">
      <c r="A15" s="12" t="s">
        <v>290</v>
      </c>
    </row>
    <row r="16" spans="1:2" x14ac:dyDescent="0.25">
      <c r="A16" s="12" t="s">
        <v>291</v>
      </c>
      <c r="B16" s="30"/>
    </row>
    <row r="17" spans="1:2" x14ac:dyDescent="0.25">
      <c r="A17" s="12" t="s">
        <v>1489</v>
      </c>
      <c r="B17" s="30" t="s">
        <v>1488</v>
      </c>
    </row>
    <row r="18" spans="1:2" x14ac:dyDescent="0.25">
      <c r="A18" s="12" t="s">
        <v>292</v>
      </c>
    </row>
    <row r="19" spans="1:2" x14ac:dyDescent="0.25">
      <c r="A19" s="12" t="s">
        <v>293</v>
      </c>
    </row>
    <row r="20" spans="1:2" x14ac:dyDescent="0.25">
      <c r="A20" s="12" t="s">
        <v>294</v>
      </c>
    </row>
    <row r="22" spans="1:2" ht="15.75" x14ac:dyDescent="0.25">
      <c r="A22" s="14" t="s">
        <v>295</v>
      </c>
    </row>
    <row r="23" spans="1:2" x14ac:dyDescent="0.25">
      <c r="A23" s="12" t="s">
        <v>296</v>
      </c>
    </row>
    <row r="24" spans="1:2" x14ac:dyDescent="0.25">
      <c r="A24" s="12" t="s">
        <v>297</v>
      </c>
    </row>
    <row r="25" spans="1:2" x14ac:dyDescent="0.25">
      <c r="A25" s="12" t="s">
        <v>298</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6"/>
  <sheetViews>
    <sheetView workbookViewId="0">
      <selection sqref="A1:C1"/>
    </sheetView>
  </sheetViews>
  <sheetFormatPr defaultRowHeight="15" x14ac:dyDescent="0.25"/>
  <cols>
    <col min="1" max="1" width="13.28515625" customWidth="1"/>
    <col min="2" max="2" width="23.7109375" customWidth="1"/>
    <col min="3" max="3" width="42.42578125" customWidth="1"/>
    <col min="4" max="4" width="58.42578125" customWidth="1"/>
    <col min="5" max="5" width="4.7109375" style="48" customWidth="1"/>
  </cols>
  <sheetData>
    <row r="1" spans="1:6" ht="30" x14ac:dyDescent="0.25">
      <c r="A1" s="21" t="s">
        <v>1278</v>
      </c>
      <c r="B1" s="73" t="s">
        <v>1271</v>
      </c>
      <c r="C1" s="73"/>
      <c r="D1" s="2" t="s">
        <v>1338</v>
      </c>
      <c r="F1" t="s">
        <v>1335</v>
      </c>
    </row>
    <row r="2" spans="1:6" x14ac:dyDescent="0.25">
      <c r="B2" s="1" t="s">
        <v>1267</v>
      </c>
      <c r="C2" s="1" t="s">
        <v>1268</v>
      </c>
      <c r="F2" t="s">
        <v>1336</v>
      </c>
    </row>
    <row r="3" spans="1:6" ht="18.75" x14ac:dyDescent="0.3">
      <c r="A3" s="47" t="s">
        <v>1276</v>
      </c>
      <c r="B3" t="s">
        <v>307</v>
      </c>
      <c r="C3" t="s">
        <v>1277</v>
      </c>
      <c r="F3" t="s">
        <v>1337</v>
      </c>
    </row>
    <row r="4" spans="1:6" ht="18.75" x14ac:dyDescent="0.3">
      <c r="A4" s="47" t="s">
        <v>1276</v>
      </c>
      <c r="B4" t="s">
        <v>307</v>
      </c>
      <c r="C4" t="s">
        <v>1329</v>
      </c>
    </row>
    <row r="5" spans="1:6" ht="18.75" x14ac:dyDescent="0.3">
      <c r="A5" s="47" t="s">
        <v>1276</v>
      </c>
      <c r="B5" t="s">
        <v>307</v>
      </c>
      <c r="C5" t="s">
        <v>1330</v>
      </c>
    </row>
    <row r="6" spans="1:6" ht="18.75" x14ac:dyDescent="0.3">
      <c r="A6" s="47" t="s">
        <v>1276</v>
      </c>
      <c r="B6" t="s">
        <v>307</v>
      </c>
      <c r="C6" t="s">
        <v>1331</v>
      </c>
    </row>
    <row r="7" spans="1:6" ht="30" x14ac:dyDescent="0.25">
      <c r="A7" s="46" t="s">
        <v>1275</v>
      </c>
      <c r="B7" s="3" t="s">
        <v>357</v>
      </c>
      <c r="C7" s="3" t="s">
        <v>307</v>
      </c>
      <c r="D7" s="45" t="s">
        <v>1279</v>
      </c>
      <c r="F7" s="49" t="s">
        <v>1334</v>
      </c>
    </row>
    <row r="8" spans="1:6" ht="60" x14ac:dyDescent="0.25">
      <c r="A8" s="46" t="s">
        <v>1275</v>
      </c>
      <c r="B8" s="4" t="s">
        <v>1332</v>
      </c>
      <c r="C8" s="3" t="s">
        <v>307</v>
      </c>
      <c r="D8" s="45" t="s">
        <v>1272</v>
      </c>
      <c r="F8" s="49" t="s">
        <v>1334</v>
      </c>
    </row>
    <row r="9" spans="1:6" ht="18.75" x14ac:dyDescent="0.3">
      <c r="B9" s="72" t="s">
        <v>1274</v>
      </c>
      <c r="C9" s="72"/>
    </row>
    <row r="10" spans="1:6" ht="38.25" customHeight="1" x14ac:dyDescent="0.25">
      <c r="A10" s="74" t="s">
        <v>1282</v>
      </c>
      <c r="B10" s="3" t="s">
        <v>1269</v>
      </c>
      <c r="C10" s="3" t="s">
        <v>1270</v>
      </c>
      <c r="D10" s="4" t="s">
        <v>1280</v>
      </c>
    </row>
    <row r="11" spans="1:6" ht="38.25" customHeight="1" x14ac:dyDescent="0.25">
      <c r="A11" s="74"/>
      <c r="B11" s="4" t="s">
        <v>1273</v>
      </c>
      <c r="C11" s="3" t="s">
        <v>264</v>
      </c>
      <c r="D11" s="45" t="s">
        <v>1281</v>
      </c>
    </row>
    <row r="14" spans="1:6" x14ac:dyDescent="0.25">
      <c r="A14" s="1" t="s">
        <v>1333</v>
      </c>
      <c r="B14" s="1"/>
      <c r="C14" s="1"/>
      <c r="D14" s="1"/>
    </row>
    <row r="45" spans="5:5" x14ac:dyDescent="0.25">
      <c r="E45" s="48" t="s">
        <v>1201</v>
      </c>
    </row>
    <row r="46" spans="5:5" x14ac:dyDescent="0.25">
      <c r="E46" s="48">
        <v>102.35</v>
      </c>
    </row>
  </sheetData>
  <mergeCells count="3">
    <mergeCell ref="B9:C9"/>
    <mergeCell ref="B1:C1"/>
    <mergeCell ref="A10:A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BugList</vt:lpstr>
      <vt:lpstr>PaymentRequest</vt:lpstr>
      <vt:lpstr>OwnerData</vt:lpstr>
      <vt:lpstr>testUserLogin</vt:lpstr>
      <vt:lpstr>Fees</vt:lpstr>
      <vt:lpstr>Flow</vt:lpstr>
      <vt:lpstr>TenantPropertyData</vt:lpstr>
      <vt:lpstr>DB Ranges</vt:lpstr>
      <vt:lpstr>PaymentClients</vt:lpstr>
      <vt:lpstr>RepairsTestData</vt:lpstr>
      <vt:lpstr>OfficesTestData</vt:lpstr>
      <vt:lpstr>Calcs</vt:lpstr>
      <vt:lpstr>ProblemData</vt:lpstr>
      <vt:lpstr>InvoiceData</vt:lpstr>
      <vt:lpstr>DashboardData</vt:lpstr>
      <vt:lpstr>Later</vt:lpstr>
      <vt:lpstr>Dates</vt:lpstr>
      <vt:lpstr>Questions</vt:lpstr>
    </vt:vector>
  </TitlesOfParts>
  <Company>Grizli777</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dc:creator>
  <cp:lastModifiedBy>my</cp:lastModifiedBy>
  <dcterms:created xsi:type="dcterms:W3CDTF">2020-11-12T14:31:13Z</dcterms:created>
  <dcterms:modified xsi:type="dcterms:W3CDTF">2021-04-18T21:55:27Z</dcterms:modified>
</cp:coreProperties>
</file>