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Параметры сервопривода" sheetId="2" r:id="rId1"/>
    <sheet name="Режим Pr - Command" sheetId="1" r:id="rId2"/>
    <sheet name="Траектория" sheetId="3" r:id="rId3"/>
    <sheet name="Проба на частоте 1 Гц" sheetId="4" r:id="rId4"/>
    <sheet name="Расчет скоростей" sheetId="5" r:id="rId5"/>
    <sheet name="Команды" sheetId="6" r:id="rId6"/>
    <sheet name="Лист1" sheetId="7" r:id="rId7"/>
  </sheets>
  <calcPr calcId="125725"/>
</workbook>
</file>

<file path=xl/calcChain.xml><?xml version="1.0" encoding="utf-8"?>
<calcChain xmlns="http://schemas.openxmlformats.org/spreadsheetml/2006/main">
  <c r="D7" i="7"/>
  <c r="C8" i="5"/>
  <c r="C9" s="1"/>
  <c r="C10" s="1"/>
  <c r="C13" s="1"/>
  <c r="C7"/>
  <c r="I18" i="4"/>
  <c r="F8"/>
  <c r="F9"/>
  <c r="F10"/>
  <c r="F11"/>
  <c r="L24" s="1"/>
  <c r="F15"/>
  <c r="E12"/>
  <c r="E23"/>
  <c r="E22"/>
  <c r="E21"/>
  <c r="F21"/>
  <c r="F22" s="1"/>
  <c r="E24"/>
  <c r="E15"/>
  <c r="L18"/>
  <c r="D27" i="1"/>
  <c r="D31" s="1"/>
  <c r="C14" i="5" l="1"/>
  <c r="C12"/>
  <c r="E16" i="4"/>
  <c r="E17" s="1"/>
  <c r="E18" s="1"/>
  <c r="F16"/>
  <c r="F17"/>
  <c r="F23"/>
  <c r="F24" s="1"/>
  <c r="H24" s="1"/>
  <c r="I24" s="1"/>
  <c r="J24" s="1"/>
  <c r="K24" s="1"/>
  <c r="F18" l="1"/>
  <c r="H18" s="1"/>
  <c r="J18" s="1"/>
  <c r="K18" s="1"/>
</calcChain>
</file>

<file path=xl/sharedStrings.xml><?xml version="1.0" encoding="utf-8"?>
<sst xmlns="http://schemas.openxmlformats.org/spreadsheetml/2006/main" count="395" uniqueCount="273">
  <si>
    <t>Пробы настройки сервопривода ASDA-A2</t>
  </si>
  <si>
    <t>Исходные данные - участки</t>
  </si>
  <si>
    <t>Линейное перемещение привода 5 мм на оборот</t>
  </si>
  <si>
    <t>Исходная точка - устанавливается вначале один раз</t>
  </si>
  <si>
    <t>2.</t>
  </si>
  <si>
    <t>1.</t>
  </si>
  <si>
    <t>3.</t>
  </si>
  <si>
    <t>Перемещение вперёд от начальной точки</t>
  </si>
  <si>
    <t>Цикл работы</t>
  </si>
  <si>
    <t>Значение</t>
  </si>
  <si>
    <t>Примечание</t>
  </si>
  <si>
    <t>Задержка - ожидание</t>
  </si>
  <si>
    <t>Перемещение назад к начальной точке</t>
  </si>
  <si>
    <t>4.</t>
  </si>
  <si>
    <t>Переход на пункт 1</t>
  </si>
  <si>
    <t>Настраиваемое, 8 мм</t>
  </si>
  <si>
    <t>Настраиваемое, 10 мс</t>
  </si>
  <si>
    <t>Тоже что и в п.1</t>
  </si>
  <si>
    <t xml:space="preserve">Скорость та же, что и п.1 </t>
  </si>
  <si>
    <t>Скорость при движении при частоте 5 Гц</t>
  </si>
  <si>
    <t>Период - 0,2 сек</t>
  </si>
  <si>
    <t>Время движения вперёд/назад - 0,1 сек</t>
  </si>
  <si>
    <t>Скорость движения каретки 0,008 / 0,1 сек = 0,08 м/сек = 80 мм/сек</t>
  </si>
  <si>
    <t>Скорость вращения = 80 мм / 5 мм = 16 оборотов / сек = 960 об/мин</t>
  </si>
  <si>
    <t>Настраиваемая скорость 960 об/мин</t>
  </si>
  <si>
    <t>Число импульсов энкодера на оборот</t>
  </si>
  <si>
    <t>Перемещение на один оборот, мм</t>
  </si>
  <si>
    <t>Требуемое перемещение, мм</t>
  </si>
  <si>
    <t>P1-44</t>
  </si>
  <si>
    <t>P1-45</t>
  </si>
  <si>
    <t>Число импульсов позиционирования на оборот</t>
  </si>
  <si>
    <t>Число импульсов на требуемое перемещение</t>
  </si>
  <si>
    <t>DI1</t>
  </si>
  <si>
    <t>Функции дискретных входов</t>
  </si>
  <si>
    <t>DI2</t>
  </si>
  <si>
    <t>DI3</t>
  </si>
  <si>
    <t>DI4</t>
  </si>
  <si>
    <t>DI5</t>
  </si>
  <si>
    <t>DI6</t>
  </si>
  <si>
    <t>DI7</t>
  </si>
  <si>
    <t>DI8</t>
  </si>
  <si>
    <t>EDI9</t>
  </si>
  <si>
    <t>EDI10</t>
  </si>
  <si>
    <t>EDI11</t>
  </si>
  <si>
    <t>EDI12</t>
  </si>
  <si>
    <t>EDI13</t>
  </si>
  <si>
    <t>EDI14</t>
  </si>
  <si>
    <t>Servo_ON</t>
  </si>
  <si>
    <t>AlarmReset</t>
  </si>
  <si>
    <t>Сброс аварии</t>
  </si>
  <si>
    <t>откл</t>
  </si>
  <si>
    <t>Включение</t>
  </si>
  <si>
    <t>Вход</t>
  </si>
  <si>
    <t>Функция</t>
  </si>
  <si>
    <t>Описание</t>
  </si>
  <si>
    <t>P3-06</t>
  </si>
  <si>
    <t>Выход</t>
  </si>
  <si>
    <t>Состояние дискретных выходов Р0-46</t>
  </si>
  <si>
    <t>bit0</t>
  </si>
  <si>
    <t>bit1</t>
  </si>
  <si>
    <t>bit2</t>
  </si>
  <si>
    <t>bit3</t>
  </si>
  <si>
    <t>bit4</t>
  </si>
  <si>
    <t>bit5</t>
  </si>
  <si>
    <t>bit6</t>
  </si>
  <si>
    <t>bit7</t>
  </si>
  <si>
    <t>bit8</t>
  </si>
  <si>
    <t>bit9</t>
  </si>
  <si>
    <t>bit10</t>
  </si>
  <si>
    <t>bit11</t>
  </si>
  <si>
    <t>bit12</t>
  </si>
  <si>
    <t>bit13</t>
  </si>
  <si>
    <t>bit14</t>
  </si>
  <si>
    <t>bit15</t>
  </si>
  <si>
    <t>SRDY</t>
  </si>
  <si>
    <t>Готовность привода</t>
  </si>
  <si>
    <t xml:space="preserve">SON </t>
  </si>
  <si>
    <t>Servo On - привод работает</t>
  </si>
  <si>
    <t>ZSPD</t>
  </si>
  <si>
    <t>Нулевая скорость</t>
  </si>
  <si>
    <t>TSPD</t>
  </si>
  <si>
    <t>Скорость достигнута</t>
  </si>
  <si>
    <t>TPOS</t>
  </si>
  <si>
    <t>Зад. положение достигнуто</t>
  </si>
  <si>
    <t>TQL</t>
  </si>
  <si>
    <t>Ограничение момента</t>
  </si>
  <si>
    <t>ALRM</t>
  </si>
  <si>
    <t>Авария привода</t>
  </si>
  <si>
    <t>BRKR</t>
  </si>
  <si>
    <t>Управление тормозом</t>
  </si>
  <si>
    <t>HOME</t>
  </si>
  <si>
    <t>Исходное положение достигнуто</t>
  </si>
  <si>
    <t>OLW</t>
  </si>
  <si>
    <t>Предупреждение о перегрузке</t>
  </si>
  <si>
    <t>WARN</t>
  </si>
  <si>
    <t>Резерв</t>
  </si>
  <si>
    <t>Предупреждение активно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</si>
  <si>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</si>
  <si>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</si>
  <si>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</si>
  <si>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</si>
  <si>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</si>
  <si>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</si>
  <si>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</si>
  <si>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</si>
  <si>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</si>
  <si>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Время, %</t>
  </si>
  <si>
    <t>Ускорение задано в мс до скорости в 3000 об/мин</t>
  </si>
  <si>
    <t>в 1 обороте 10000 puu</t>
  </si>
  <si>
    <t>3000 об/мин = 3000/60 = 50 об/сек = 10000*50= 500 000 PUU/сек</t>
  </si>
  <si>
    <t>A, PUU/сек*сек</t>
  </si>
  <si>
    <t xml:space="preserve">Ускорение  = скорость /время = 500 000 / T(сек) = </t>
  </si>
  <si>
    <t>Скорость</t>
  </si>
  <si>
    <t xml:space="preserve">Параметры </t>
  </si>
  <si>
    <t>1. Скорость</t>
  </si>
  <si>
    <t>считаем, что временные интервалы [t0,t1], [t1,t2], [t2,t3] равны</t>
  </si>
  <si>
    <t>считаем, что временные интервалы [t4,t5], [t5,t6], [t6,t7] равны</t>
  </si>
  <si>
    <t>T1</t>
  </si>
  <si>
    <t>Tz1</t>
  </si>
  <si>
    <t>T2</t>
  </si>
  <si>
    <t>Tz2</t>
  </si>
  <si>
    <t>Прямой ход</t>
  </si>
  <si>
    <t>Задержка</t>
  </si>
  <si>
    <t>Обратный ход</t>
  </si>
  <si>
    <t>Позиционироване</t>
  </si>
  <si>
    <t xml:space="preserve">Задержка </t>
  </si>
  <si>
    <t>Время в %</t>
  </si>
  <si>
    <t>Ускорение</t>
  </si>
  <si>
    <t>Замедление</t>
  </si>
  <si>
    <t>Позиционирование</t>
  </si>
  <si>
    <t>Всего</t>
  </si>
  <si>
    <t>Средняя скорость, PUU/сек</t>
  </si>
  <si>
    <t>Полное перемещение, PUU</t>
  </si>
  <si>
    <t>Средняя скорость, об/мин</t>
  </si>
  <si>
    <t>Скорость участка Tm, об/мин</t>
  </si>
  <si>
    <t>Время, мс</t>
  </si>
  <si>
    <t>Ожидание</t>
  </si>
  <si>
    <t>Задержка, мс</t>
  </si>
  <si>
    <t>вперёд</t>
  </si>
  <si>
    <t>назад</t>
  </si>
  <si>
    <t>Участок</t>
  </si>
  <si>
    <t>TACC</t>
  </si>
  <si>
    <t>TDEC</t>
  </si>
  <si>
    <t>Операция</t>
  </si>
  <si>
    <t>Этапы операции</t>
  </si>
  <si>
    <t>Поз.вперёд</t>
  </si>
  <si>
    <t>Поз.назад</t>
  </si>
  <si>
    <t>Детали операции</t>
  </si>
  <si>
    <t>Время,  мс</t>
  </si>
  <si>
    <t>ВСЕГО, %</t>
  </si>
  <si>
    <t>Время разгона и замедления от 0 до 3000 об/мин, мс</t>
  </si>
  <si>
    <t>Пройденный путь, PUU</t>
  </si>
  <si>
    <t>Время движения, мс</t>
  </si>
  <si>
    <t>Скорость на среднем участке, PUU/сек</t>
  </si>
  <si>
    <t>Скорость на среднем участке, об/мин</t>
  </si>
  <si>
    <t>Удвоенная расчётная скорость, PUU/сек</t>
  </si>
  <si>
    <t>Удвоенная расчётная скорость, об/мин</t>
  </si>
  <si>
    <t>Время разгона до 3000 об/мин, чтобы достичь удвоенной расчётной скорости за указанное выше время ускорения или замедления -1/3 пути, мс</t>
  </si>
  <si>
    <t>Участок 1 /3 пути PUU</t>
  </si>
  <si>
    <t>Время движения 1/3 пути, мс</t>
  </si>
  <si>
    <t>Режим HOMING</t>
  </si>
  <si>
    <t>P6-00</t>
  </si>
  <si>
    <t>PATH : Path Type</t>
  </si>
  <si>
    <t>ACC : Acceleration time</t>
  </si>
  <si>
    <t>DEC1 : 1st Deceleration time</t>
  </si>
  <si>
    <t>DEC2 : 2nd Deceleration time</t>
  </si>
  <si>
    <t>DLY : Delay time</t>
  </si>
  <si>
    <t>P5-27</t>
  </si>
  <si>
    <t>P5-28</t>
  </si>
  <si>
    <t>ACC Time  #7</t>
  </si>
  <si>
    <t>ACC Time  #8</t>
  </si>
  <si>
    <t>ACC Time  #9</t>
  </si>
  <si>
    <t>P5-42</t>
  </si>
  <si>
    <t>Delay Time #2</t>
  </si>
  <si>
    <t>P6-01</t>
  </si>
  <si>
    <t>Homing definition value</t>
  </si>
  <si>
    <t>P5-04</t>
  </si>
  <si>
    <t>X=1</t>
  </si>
  <si>
    <t>Y=2</t>
  </si>
  <si>
    <t>Z - not used</t>
  </si>
  <si>
    <t>Reverse direction and regard NL</t>
  </si>
  <si>
    <t>Do not use for Z pulse</t>
  </si>
  <si>
    <t>P5-05</t>
  </si>
  <si>
    <t>P5-06</t>
  </si>
  <si>
    <t>2nd Low Homing Speed (r/min)</t>
  </si>
  <si>
    <t>1st High Homing Speed (r/min)</t>
  </si>
  <si>
    <t>Not used</t>
  </si>
  <si>
    <t>P5-26</t>
  </si>
  <si>
    <t>PATH #1</t>
  </si>
  <si>
    <t>Шаг #1 движение pos=0</t>
  </si>
  <si>
    <t>Параметры</t>
  </si>
  <si>
    <t>Команда PATH #1</t>
  </si>
  <si>
    <t>P6-02</t>
  </si>
  <si>
    <t>Offset</t>
  </si>
  <si>
    <t>TYPE</t>
  </si>
  <si>
    <t>Stop when position completed</t>
  </si>
  <si>
    <t>ACC</t>
  </si>
  <si>
    <t>P5-24</t>
  </si>
  <si>
    <t>DEC</t>
  </si>
  <si>
    <t>P5-25</t>
  </si>
  <si>
    <t>Acceleration</t>
  </si>
  <si>
    <t>Deceleration</t>
  </si>
  <si>
    <t>SPD</t>
  </si>
  <si>
    <t>P5-60</t>
  </si>
  <si>
    <t>Target Speed</t>
  </si>
  <si>
    <t>DLY</t>
  </si>
  <si>
    <t>Delay Time Index</t>
  </si>
  <si>
    <t>P6-03</t>
  </si>
  <si>
    <t>Position</t>
  </si>
  <si>
    <t>Position CMD DATA (PUU)</t>
  </si>
  <si>
    <t>INS</t>
  </si>
  <si>
    <t>OVLP</t>
  </si>
  <si>
    <t>CMD</t>
  </si>
  <si>
    <t>no</t>
  </si>
  <si>
    <t>Absolute positioning (CMD=DATA)</t>
  </si>
  <si>
    <t>Прерывание - нет</t>
  </si>
  <si>
    <t>Перекрытие - нет</t>
  </si>
  <si>
    <t>Выполняется после команды PATH #0 (homing) для абсолютного позиционирования в 0, т.к. Homing останавливается в точке немного отличающейся от ноля (примерно 530 PUU)</t>
  </si>
  <si>
    <t>Команда PATH #0</t>
  </si>
  <si>
    <t>Движение назад с поиском срабатывания заднего концевика, далее движение вперёд с остановкой после схода с заднего концевика, но остановка не совсем точная из-за движения по инерции (примерно 530 PUU)</t>
  </si>
  <si>
    <t>Дополнительное смещение в конце homing. При сходе с концевика привод не останавливается, а дополнительно двигается еще на offset значений PUU. В нашем случае offset должен быть отрицательным (почему-то)</t>
  </si>
  <si>
    <t>Режим работы</t>
  </si>
  <si>
    <t>P6-20</t>
  </si>
  <si>
    <t>Команда PATH #10</t>
  </si>
  <si>
    <t>P6-21</t>
  </si>
  <si>
    <t>Мотор мдет к след.точке не останавливаясь</t>
  </si>
  <si>
    <t>Incremental positioning (CMD=Previous CMD+DATA)</t>
  </si>
  <si>
    <t>P5-20</t>
  </si>
  <si>
    <t>уст.прогр.</t>
  </si>
  <si>
    <t>160000*</t>
  </si>
  <si>
    <t>Инкрементальное движение вперёд</t>
  </si>
  <si>
    <t>Команда PATH #11</t>
  </si>
  <si>
    <t>Инкрементальное движение назад</t>
  </si>
  <si>
    <t>Мотор идет к след.точке не останавливаясь</t>
  </si>
  <si>
    <t>P5-22</t>
  </si>
  <si>
    <t>P5-23</t>
  </si>
  <si>
    <t>P5-61</t>
  </si>
  <si>
    <t>*-160000 PUU соответствует линейному перемещению назад на 8 мм (должно быть настраиваемое)</t>
  </si>
  <si>
    <t>*160000 PUU соответствует линейному перемещению вперед на 8 мм (должно быть настраиваемое)</t>
  </si>
  <si>
    <t>P5-62</t>
  </si>
  <si>
    <t>P5-40</t>
  </si>
  <si>
    <t>P5-41</t>
  </si>
  <si>
    <t>P6-22</t>
  </si>
  <si>
    <t>P6-23</t>
  </si>
  <si>
    <t>P5-21</t>
  </si>
  <si>
    <t>Команда PATH #12</t>
  </si>
  <si>
    <t>Безусловный переход</t>
  </si>
  <si>
    <t>P6-24</t>
  </si>
  <si>
    <t>P6-25</t>
  </si>
  <si>
    <t>Jump to specified path</t>
  </si>
  <si>
    <t>PR</t>
  </si>
  <si>
    <t>PR #10</t>
  </si>
  <si>
    <t>Jump to specified PR number</t>
  </si>
  <si>
    <t>Режим возврата в реперную точку</t>
  </si>
  <si>
    <t>Команда PATH #13</t>
  </si>
  <si>
    <t>Выполняется для немедленного возвращения в реперную точку с координатой 0 PUU</t>
  </si>
  <si>
    <t>P6-26</t>
  </si>
  <si>
    <t>P6-27</t>
  </si>
  <si>
    <t>Reverse_LIM</t>
  </si>
  <si>
    <t>Forward_LIM</t>
  </si>
  <si>
    <t>Расчёт ускорения</t>
  </si>
  <si>
    <t>ACC, мс
до 3000 об/мин</t>
  </si>
  <si>
    <t xml:space="preserve">Целевая скорость,
об/мин </t>
  </si>
  <si>
    <t>Время разгона до
целевой скорости, мс</t>
  </si>
  <si>
    <t>Временные интервалы</t>
  </si>
  <si>
    <t>1. Разгон до целевой скорости</t>
  </si>
  <si>
    <t>3. Торможение до нуля</t>
  </si>
  <si>
    <t>4. Задержка</t>
  </si>
  <si>
    <t>5. Разгон до целевой скорости в обратном напр.</t>
  </si>
  <si>
    <t>6. Движение с целевой скоростью</t>
  </si>
  <si>
    <t>7. Торможение до нуля</t>
  </si>
  <si>
    <t>8. Задержка</t>
  </si>
  <si>
    <t>2. Движение с целевой скоростью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</si>
</sst>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1" fillId="0" borderId="3" xfId="0" applyFont="1" applyBorder="1"/>
    <xf numFmtId="0" fontId="3" fillId="0" borderId="3" xfId="0" applyFont="1" applyBorder="1"/>
    <xf numFmtId="0" fontId="3" fillId="0" borderId="4" xfId="0" applyFont="1" applyBorder="1"/>
    <xf numFmtId="3" fontId="4" fillId="0" borderId="3" xfId="0" applyNumberFormat="1" applyFont="1" applyBorder="1"/>
    <xf numFmtId="3" fontId="4" fillId="0" borderId="4" xfId="0" applyNumberFormat="1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3" xfId="0" applyFill="1" applyBorder="1"/>
    <xf numFmtId="0" fontId="0" fillId="0" borderId="1" xfId="0" applyBorder="1"/>
    <xf numFmtId="3" fontId="0" fillId="0" borderId="1" xfId="0" applyNumberFormat="1" applyBorder="1"/>
    <xf numFmtId="0" fontId="3" fillId="0" borderId="1" xfId="0" applyFont="1" applyBorder="1"/>
    <xf numFmtId="3" fontId="3" fillId="0" borderId="1" xfId="0" applyNumberFormat="1" applyFont="1" applyBorder="1"/>
    <xf numFmtId="0" fontId="5" fillId="0" borderId="1" xfId="0" applyFont="1" applyBorder="1"/>
    <xf numFmtId="3" fontId="5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1"/>
          <c:order val="0"/>
          <c:xVal>
            <c:numRef>
              <c:f>Траектория!$D$4:$D$12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100</c:v>
                </c:pt>
              </c:numCache>
            </c:numRef>
          </c:xVal>
          <c:yVal>
            <c:numRef>
              <c:f>Траектория!$E$4:$E$12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-100</c:v>
                </c:pt>
                <c:pt idx="6">
                  <c:v>-100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</c:ser>
        <c:axId val="79060352"/>
        <c:axId val="79074432"/>
      </c:scatterChart>
      <c:valAx>
        <c:axId val="79060352"/>
        <c:scaling>
          <c:orientation val="minMax"/>
        </c:scaling>
        <c:axPos val="b"/>
        <c:numFmt formatCode="General" sourceLinked="1"/>
        <c:tickLblPos val="nextTo"/>
        <c:crossAx val="79074432"/>
        <c:crosses val="autoZero"/>
        <c:crossBetween val="midCat"/>
      </c:valAx>
      <c:valAx>
        <c:axId val="79074432"/>
        <c:scaling>
          <c:orientation val="minMax"/>
        </c:scaling>
        <c:axPos val="l"/>
        <c:majorGridlines/>
        <c:numFmt formatCode="General" sourceLinked="1"/>
        <c:tickLblPos val="nextTo"/>
        <c:crossAx val="7906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13</xdr:row>
      <xdr:rowOff>19049</xdr:rowOff>
    </xdr:from>
    <xdr:to>
      <xdr:col>7</xdr:col>
      <xdr:colOff>609599</xdr:colOff>
      <xdr:row>30</xdr:row>
      <xdr:rowOff>85724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27"/>
  <sheetViews>
    <sheetView tabSelected="1" workbookViewId="0">
      <selection activeCell="B6" sqref="B6"/>
    </sheetView>
  </sheetViews>
  <sheetFormatPr defaultRowHeight="15"/>
  <cols>
    <col min="3" max="3" width="10.28515625" customWidth="1"/>
    <col min="4" max="4" width="15.7109375" customWidth="1"/>
    <col min="12" max="12" width="17" customWidth="1"/>
  </cols>
  <sheetData>
    <row r="3" spans="2:13">
      <c r="B3" t="s">
        <v>28</v>
      </c>
      <c r="D3">
        <v>128</v>
      </c>
    </row>
    <row r="4" spans="2:13">
      <c r="B4" t="s">
        <v>29</v>
      </c>
      <c r="D4">
        <v>10</v>
      </c>
    </row>
    <row r="5" spans="2:13">
      <c r="B5" t="s">
        <v>55</v>
      </c>
      <c r="D5">
        <v>3</v>
      </c>
    </row>
    <row r="8" spans="2:13">
      <c r="D8" t="s">
        <v>33</v>
      </c>
      <c r="K8" t="s">
        <v>57</v>
      </c>
    </row>
    <row r="10" spans="2:13">
      <c r="B10" t="s">
        <v>52</v>
      </c>
      <c r="C10" t="s">
        <v>55</v>
      </c>
      <c r="D10" t="s">
        <v>53</v>
      </c>
      <c r="E10" t="s">
        <v>54</v>
      </c>
      <c r="K10" t="s">
        <v>56</v>
      </c>
      <c r="L10" t="s">
        <v>53</v>
      </c>
    </row>
    <row r="12" spans="2:13">
      <c r="B12" t="s">
        <v>32</v>
      </c>
      <c r="C12" s="1">
        <v>1</v>
      </c>
      <c r="D12" t="s">
        <v>47</v>
      </c>
      <c r="E12" t="s">
        <v>51</v>
      </c>
      <c r="J12" s="1">
        <v>1</v>
      </c>
      <c r="K12" t="s">
        <v>58</v>
      </c>
      <c r="L12" t="s">
        <v>74</v>
      </c>
      <c r="M12" t="s">
        <v>75</v>
      </c>
    </row>
    <row r="13" spans="2:13">
      <c r="B13" t="s">
        <v>34</v>
      </c>
      <c r="C13" s="1">
        <v>1</v>
      </c>
      <c r="D13" t="s">
        <v>48</v>
      </c>
      <c r="E13" t="s">
        <v>49</v>
      </c>
      <c r="J13" s="1">
        <v>2</v>
      </c>
      <c r="K13" t="s">
        <v>59</v>
      </c>
      <c r="L13" t="s">
        <v>76</v>
      </c>
      <c r="M13" t="s">
        <v>77</v>
      </c>
    </row>
    <row r="14" spans="2:13">
      <c r="B14" t="s">
        <v>35</v>
      </c>
      <c r="C14" s="1">
        <v>0</v>
      </c>
      <c r="D14" t="s">
        <v>50</v>
      </c>
      <c r="E14" t="s">
        <v>258</v>
      </c>
      <c r="J14" s="1">
        <v>4</v>
      </c>
      <c r="K14" t="s">
        <v>60</v>
      </c>
      <c r="L14" t="s">
        <v>78</v>
      </c>
      <c r="M14" t="s">
        <v>79</v>
      </c>
    </row>
    <row r="15" spans="2:13">
      <c r="B15" t="s">
        <v>36</v>
      </c>
      <c r="C15" s="1">
        <v>0</v>
      </c>
      <c r="D15" t="s">
        <v>50</v>
      </c>
      <c r="E15" t="s">
        <v>259</v>
      </c>
      <c r="J15" s="1">
        <v>8</v>
      </c>
      <c r="K15" t="s">
        <v>61</v>
      </c>
      <c r="L15" t="s">
        <v>80</v>
      </c>
      <c r="M15" t="s">
        <v>81</v>
      </c>
    </row>
    <row r="16" spans="2:13">
      <c r="B16" t="s">
        <v>37</v>
      </c>
      <c r="C16" s="1">
        <v>0</v>
      </c>
      <c r="D16" t="s">
        <v>50</v>
      </c>
      <c r="J16" s="1">
        <v>16</v>
      </c>
      <c r="K16" t="s">
        <v>62</v>
      </c>
      <c r="L16" t="s">
        <v>82</v>
      </c>
      <c r="M16" t="s">
        <v>83</v>
      </c>
    </row>
    <row r="17" spans="2:13">
      <c r="B17" t="s">
        <v>38</v>
      </c>
      <c r="C17" s="1">
        <v>0</v>
      </c>
      <c r="D17" t="s">
        <v>50</v>
      </c>
      <c r="J17" s="1">
        <v>32</v>
      </c>
      <c r="K17" t="s">
        <v>63</v>
      </c>
      <c r="L17" t="s">
        <v>84</v>
      </c>
      <c r="M17" t="s">
        <v>85</v>
      </c>
    </row>
    <row r="18" spans="2:13">
      <c r="B18" t="s">
        <v>39</v>
      </c>
      <c r="C18" s="1">
        <v>0</v>
      </c>
      <c r="D18" t="s">
        <v>50</v>
      </c>
      <c r="J18" s="1">
        <v>64</v>
      </c>
      <c r="K18" t="s">
        <v>64</v>
      </c>
      <c r="L18" t="s">
        <v>86</v>
      </c>
      <c r="M18" t="s">
        <v>87</v>
      </c>
    </row>
    <row r="19" spans="2:13">
      <c r="B19" t="s">
        <v>40</v>
      </c>
      <c r="C19" s="1">
        <v>0</v>
      </c>
      <c r="D19" t="s">
        <v>50</v>
      </c>
      <c r="J19" s="1">
        <v>128</v>
      </c>
      <c r="K19" t="s">
        <v>65</v>
      </c>
      <c r="L19" t="s">
        <v>88</v>
      </c>
      <c r="M19" t="s">
        <v>89</v>
      </c>
    </row>
    <row r="20" spans="2:13">
      <c r="B20" t="s">
        <v>41</v>
      </c>
      <c r="C20" s="1">
        <v>0</v>
      </c>
      <c r="D20" t="s">
        <v>50</v>
      </c>
      <c r="J20" s="1">
        <v>256</v>
      </c>
      <c r="K20" t="s">
        <v>66</v>
      </c>
      <c r="L20" t="s">
        <v>90</v>
      </c>
      <c r="M20" t="s">
        <v>91</v>
      </c>
    </row>
    <row r="21" spans="2:13">
      <c r="B21" t="s">
        <v>42</v>
      </c>
      <c r="C21" s="1">
        <v>0</v>
      </c>
      <c r="D21" t="s">
        <v>50</v>
      </c>
      <c r="J21" s="1">
        <v>512</v>
      </c>
      <c r="K21" t="s">
        <v>67</v>
      </c>
      <c r="L21" t="s">
        <v>92</v>
      </c>
      <c r="M21" t="s">
        <v>93</v>
      </c>
    </row>
    <row r="22" spans="2:13">
      <c r="B22" t="s">
        <v>43</v>
      </c>
      <c r="C22" s="1">
        <v>0</v>
      </c>
      <c r="D22" t="s">
        <v>50</v>
      </c>
      <c r="J22" s="1">
        <v>1024</v>
      </c>
      <c r="K22" t="s">
        <v>68</v>
      </c>
      <c r="L22" t="s">
        <v>94</v>
      </c>
      <c r="M22" t="s">
        <v>96</v>
      </c>
    </row>
    <row r="23" spans="2:13">
      <c r="B23" t="s">
        <v>44</v>
      </c>
      <c r="C23" s="1">
        <v>0</v>
      </c>
      <c r="D23" t="s">
        <v>50</v>
      </c>
      <c r="K23" t="s">
        <v>69</v>
      </c>
      <c r="L23" t="s">
        <v>95</v>
      </c>
    </row>
    <row r="24" spans="2:13">
      <c r="B24" t="s">
        <v>45</v>
      </c>
      <c r="C24" s="1">
        <v>0</v>
      </c>
      <c r="D24" t="s">
        <v>50</v>
      </c>
      <c r="K24" t="s">
        <v>70</v>
      </c>
      <c r="L24" t="s">
        <v>95</v>
      </c>
    </row>
    <row r="25" spans="2:13">
      <c r="B25" t="s">
        <v>46</v>
      </c>
      <c r="C25" s="1">
        <v>0</v>
      </c>
      <c r="D25" t="s">
        <v>50</v>
      </c>
      <c r="K25" t="s">
        <v>71</v>
      </c>
      <c r="L25" t="s">
        <v>95</v>
      </c>
    </row>
    <row r="26" spans="2:13">
      <c r="K26" t="s">
        <v>72</v>
      </c>
      <c r="L26" t="s">
        <v>95</v>
      </c>
    </row>
    <row r="27" spans="2:13">
      <c r="K27" t="s">
        <v>73</v>
      </c>
      <c r="L27" t="s">
        <v>95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31"/>
  <sheetViews>
    <sheetView topLeftCell="A7" workbookViewId="0">
      <selection activeCell="H9" sqref="H9:I12"/>
    </sheetView>
  </sheetViews>
  <sheetFormatPr defaultRowHeight="15"/>
  <cols>
    <col min="3" max="3" width="52.5703125" customWidth="1"/>
    <col min="4" max="4" width="35.42578125" customWidth="1"/>
    <col min="5" max="5" width="38.42578125" customWidth="1"/>
    <col min="8" max="8" width="21.42578125" customWidth="1"/>
    <col min="9" max="9" width="33.42578125" customWidth="1"/>
  </cols>
  <sheetData>
    <row r="3" spans="2:5">
      <c r="C3" t="s">
        <v>0</v>
      </c>
    </row>
    <row r="5" spans="2:5">
      <c r="C5" t="s">
        <v>1</v>
      </c>
    </row>
    <row r="7" spans="2:5">
      <c r="B7" t="s">
        <v>5</v>
      </c>
      <c r="C7" t="s">
        <v>2</v>
      </c>
    </row>
    <row r="8" spans="2:5">
      <c r="B8" t="s">
        <v>4</v>
      </c>
      <c r="C8" t="s">
        <v>3</v>
      </c>
    </row>
    <row r="10" spans="2:5">
      <c r="C10" t="s">
        <v>8</v>
      </c>
      <c r="D10" t="s">
        <v>9</v>
      </c>
      <c r="E10" t="s">
        <v>10</v>
      </c>
    </row>
    <row r="12" spans="2:5">
      <c r="B12" t="s">
        <v>5</v>
      </c>
      <c r="C12" t="s">
        <v>7</v>
      </c>
      <c r="D12" t="s">
        <v>15</v>
      </c>
      <c r="E12" t="s">
        <v>24</v>
      </c>
    </row>
    <row r="13" spans="2:5">
      <c r="B13" t="s">
        <v>4</v>
      </c>
      <c r="C13" t="s">
        <v>11</v>
      </c>
      <c r="D13" t="s">
        <v>16</v>
      </c>
    </row>
    <row r="14" spans="2:5">
      <c r="B14" t="s">
        <v>6</v>
      </c>
      <c r="C14" t="s">
        <v>12</v>
      </c>
      <c r="D14" t="s">
        <v>17</v>
      </c>
      <c r="E14" t="s">
        <v>18</v>
      </c>
    </row>
    <row r="15" spans="2:5">
      <c r="B15" t="s">
        <v>13</v>
      </c>
      <c r="C15" t="s">
        <v>14</v>
      </c>
    </row>
    <row r="18" spans="3:4">
      <c r="C18" t="s">
        <v>19</v>
      </c>
    </row>
    <row r="19" spans="3:4">
      <c r="C19" t="s">
        <v>20</v>
      </c>
    </row>
    <row r="20" spans="3:4">
      <c r="C20" t="s">
        <v>21</v>
      </c>
    </row>
    <row r="21" spans="3:4">
      <c r="C21" t="s">
        <v>22</v>
      </c>
    </row>
    <row r="22" spans="3:4">
      <c r="C22" t="s">
        <v>23</v>
      </c>
    </row>
    <row r="24" spans="3:4">
      <c r="C24" t="s">
        <v>25</v>
      </c>
      <c r="D24">
        <v>1280000</v>
      </c>
    </row>
    <row r="25" spans="3:4">
      <c r="C25" t="s">
        <v>28</v>
      </c>
      <c r="D25">
        <v>128</v>
      </c>
    </row>
    <row r="26" spans="3:4">
      <c r="C26" t="s">
        <v>29</v>
      </c>
      <c r="D26">
        <v>10</v>
      </c>
    </row>
    <row r="27" spans="3:4">
      <c r="C27" t="s">
        <v>30</v>
      </c>
      <c r="D27">
        <f>D24*D26/D25</f>
        <v>100000</v>
      </c>
    </row>
    <row r="29" spans="3:4">
      <c r="C29" t="s">
        <v>26</v>
      </c>
      <c r="D29">
        <v>5</v>
      </c>
    </row>
    <row r="30" spans="3:4">
      <c r="C30" t="s">
        <v>27</v>
      </c>
      <c r="D30">
        <v>8</v>
      </c>
    </row>
    <row r="31" spans="3:4">
      <c r="C31" t="s">
        <v>31</v>
      </c>
      <c r="D31">
        <f>D27/D29*D30</f>
        <v>160000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2:J17"/>
  <sheetViews>
    <sheetView workbookViewId="0">
      <selection activeCell="L19" sqref="L19"/>
    </sheetView>
  </sheetViews>
  <sheetFormatPr defaultRowHeight="15"/>
  <cols>
    <col min="4" max="4" width="12.7109375" customWidth="1"/>
    <col min="5" max="5" width="15.140625" customWidth="1"/>
  </cols>
  <sheetData>
    <row r="2" spans="3:10">
      <c r="D2" t="s">
        <v>106</v>
      </c>
      <c r="E2" t="s">
        <v>112</v>
      </c>
    </row>
    <row r="4" spans="3:10">
      <c r="C4" t="s">
        <v>97</v>
      </c>
      <c r="D4">
        <v>0</v>
      </c>
      <c r="E4">
        <v>0</v>
      </c>
      <c r="J4" t="s">
        <v>107</v>
      </c>
    </row>
    <row r="5" spans="3:10">
      <c r="C5" t="s">
        <v>98</v>
      </c>
      <c r="D5">
        <v>10</v>
      </c>
      <c r="E5">
        <v>100</v>
      </c>
    </row>
    <row r="6" spans="3:10">
      <c r="C6" t="s">
        <v>99</v>
      </c>
      <c r="D6">
        <v>20</v>
      </c>
      <c r="E6">
        <v>100</v>
      </c>
      <c r="J6" t="s">
        <v>110</v>
      </c>
    </row>
    <row r="7" spans="3:10">
      <c r="C7" t="s">
        <v>100</v>
      </c>
      <c r="D7">
        <v>30</v>
      </c>
      <c r="E7">
        <v>0</v>
      </c>
    </row>
    <row r="8" spans="3:10">
      <c r="C8" t="s">
        <v>101</v>
      </c>
      <c r="D8">
        <v>50</v>
      </c>
      <c r="E8">
        <v>0</v>
      </c>
      <c r="J8" t="s">
        <v>108</v>
      </c>
    </row>
    <row r="9" spans="3:10">
      <c r="C9" t="s">
        <v>102</v>
      </c>
      <c r="D9">
        <v>60</v>
      </c>
      <c r="E9">
        <v>-100</v>
      </c>
    </row>
    <row r="10" spans="3:10">
      <c r="C10" t="s">
        <v>103</v>
      </c>
      <c r="D10">
        <v>70</v>
      </c>
      <c r="E10">
        <v>-100</v>
      </c>
      <c r="J10" t="s">
        <v>109</v>
      </c>
    </row>
    <row r="11" spans="3:10">
      <c r="C11" t="s">
        <v>104</v>
      </c>
      <c r="D11">
        <v>80</v>
      </c>
      <c r="E11">
        <v>0</v>
      </c>
      <c r="J11" t="s">
        <v>111</v>
      </c>
    </row>
    <row r="12" spans="3:10">
      <c r="C12" t="s">
        <v>105</v>
      </c>
      <c r="D12">
        <v>100</v>
      </c>
      <c r="E12">
        <v>0</v>
      </c>
    </row>
    <row r="14" spans="3:10">
      <c r="J14" t="s">
        <v>113</v>
      </c>
    </row>
    <row r="15" spans="3:10">
      <c r="J15" t="s">
        <v>114</v>
      </c>
    </row>
    <row r="16" spans="3:10">
      <c r="J16" t="s">
        <v>115</v>
      </c>
    </row>
    <row r="17" spans="10:10">
      <c r="J17" t="s">
        <v>116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5:N24"/>
  <sheetViews>
    <sheetView workbookViewId="0">
      <selection activeCell="I19" sqref="I19"/>
    </sheetView>
  </sheetViews>
  <sheetFormatPr defaultRowHeight="15"/>
  <cols>
    <col min="2" max="2" width="20.5703125" customWidth="1"/>
    <col min="3" max="3" width="33.7109375" customWidth="1"/>
    <col min="4" max="4" width="15.140625" customWidth="1"/>
    <col min="5" max="5" width="20.140625" customWidth="1"/>
    <col min="6" max="6" width="15.42578125" customWidth="1"/>
    <col min="7" max="8" width="15.140625" customWidth="1"/>
    <col min="9" max="9" width="11" customWidth="1"/>
    <col min="10" max="10" width="17.42578125" customWidth="1"/>
    <col min="11" max="11" width="17.28515625" customWidth="1"/>
    <col min="12" max="12" width="14.140625" customWidth="1"/>
  </cols>
  <sheetData>
    <row r="5" spans="2:14" ht="40.5" customHeight="1">
      <c r="B5" s="3" t="s">
        <v>143</v>
      </c>
      <c r="C5" s="3" t="s">
        <v>147</v>
      </c>
      <c r="D5" s="3" t="s">
        <v>140</v>
      </c>
      <c r="E5" s="3" t="s">
        <v>106</v>
      </c>
      <c r="F5" s="3" t="s">
        <v>148</v>
      </c>
    </row>
    <row r="6" spans="2:14">
      <c r="B6" s="5"/>
      <c r="C6" s="5"/>
      <c r="D6" s="5"/>
      <c r="E6" s="5"/>
      <c r="F6" s="5"/>
    </row>
    <row r="7" spans="2:14" ht="26.25" customHeight="1">
      <c r="B7" s="6"/>
      <c r="C7" s="6"/>
      <c r="D7" s="6"/>
      <c r="E7" s="10"/>
      <c r="F7" s="11">
        <v>1000</v>
      </c>
    </row>
    <row r="8" spans="2:14">
      <c r="B8" s="6" t="s">
        <v>145</v>
      </c>
      <c r="C8" s="6" t="s">
        <v>121</v>
      </c>
      <c r="D8" s="6" t="s">
        <v>117</v>
      </c>
      <c r="E8" s="11">
        <v>25</v>
      </c>
      <c r="F8" s="6">
        <f>F7*E8/100</f>
        <v>250</v>
      </c>
    </row>
    <row r="9" spans="2:14">
      <c r="B9" s="6" t="s">
        <v>136</v>
      </c>
      <c r="C9" s="6" t="s">
        <v>125</v>
      </c>
      <c r="D9" s="6" t="s">
        <v>118</v>
      </c>
      <c r="E9" s="11">
        <v>25</v>
      </c>
      <c r="F9" s="6">
        <f>F7*E9/100</f>
        <v>250</v>
      </c>
    </row>
    <row r="10" spans="2:14">
      <c r="B10" s="6" t="s">
        <v>146</v>
      </c>
      <c r="C10" s="6" t="s">
        <v>123</v>
      </c>
      <c r="D10" s="6" t="s">
        <v>119</v>
      </c>
      <c r="E10" s="11">
        <v>25</v>
      </c>
      <c r="F10" s="6">
        <f>F7*E10/100</f>
        <v>250</v>
      </c>
    </row>
    <row r="11" spans="2:14">
      <c r="B11" s="8" t="s">
        <v>136</v>
      </c>
      <c r="C11" s="8" t="s">
        <v>122</v>
      </c>
      <c r="D11" s="8" t="s">
        <v>120</v>
      </c>
      <c r="E11" s="12">
        <v>25</v>
      </c>
      <c r="F11" s="8">
        <f>F7*E11/100</f>
        <v>250</v>
      </c>
    </row>
    <row r="12" spans="2:14">
      <c r="D12" s="17" t="s">
        <v>149</v>
      </c>
      <c r="E12" s="8">
        <f>SUM(E8:E11)</f>
        <v>100</v>
      </c>
    </row>
    <row r="14" spans="2:14" ht="65.25" customHeight="1">
      <c r="B14" s="3" t="s">
        <v>143</v>
      </c>
      <c r="C14" s="3" t="s">
        <v>144</v>
      </c>
      <c r="D14" s="3" t="s">
        <v>140</v>
      </c>
      <c r="E14" s="3" t="s">
        <v>126</v>
      </c>
      <c r="F14" s="3" t="s">
        <v>135</v>
      </c>
      <c r="G14" s="3" t="s">
        <v>132</v>
      </c>
      <c r="H14" s="3" t="s">
        <v>131</v>
      </c>
      <c r="I14" s="3" t="s">
        <v>133</v>
      </c>
      <c r="J14" s="4" t="s">
        <v>134</v>
      </c>
      <c r="K14" s="4" t="s">
        <v>150</v>
      </c>
      <c r="L14" s="4" t="s">
        <v>137</v>
      </c>
      <c r="M14" s="2"/>
      <c r="N14" s="2"/>
    </row>
    <row r="15" spans="2:14">
      <c r="B15" s="5" t="s">
        <v>129</v>
      </c>
      <c r="C15" s="5" t="s">
        <v>127</v>
      </c>
      <c r="D15" s="5" t="s">
        <v>141</v>
      </c>
      <c r="E15" s="5">
        <f>E8/3</f>
        <v>8.3333333333333339</v>
      </c>
      <c r="F15" s="5">
        <f>F7*E15/100</f>
        <v>83.333333333333343</v>
      </c>
      <c r="G15" s="5"/>
      <c r="H15" s="5"/>
      <c r="I15" s="5"/>
      <c r="J15" s="5"/>
      <c r="K15" s="5"/>
      <c r="L15" s="5"/>
    </row>
    <row r="16" spans="2:14">
      <c r="B16" s="6" t="s">
        <v>138</v>
      </c>
      <c r="C16" s="6" t="s">
        <v>124</v>
      </c>
      <c r="D16" s="6" t="s">
        <v>82</v>
      </c>
      <c r="E16" s="6">
        <f>E15</f>
        <v>8.3333333333333339</v>
      </c>
      <c r="F16" s="6">
        <f>F15</f>
        <v>83.333333333333343</v>
      </c>
      <c r="G16" s="6"/>
      <c r="H16" s="6"/>
      <c r="I16" s="6"/>
      <c r="J16" s="6"/>
      <c r="K16" s="6"/>
      <c r="L16" s="6"/>
    </row>
    <row r="17" spans="2:12">
      <c r="B17" s="6"/>
      <c r="C17" s="6" t="s">
        <v>128</v>
      </c>
      <c r="D17" s="6" t="s">
        <v>142</v>
      </c>
      <c r="E17" s="6">
        <f>E16</f>
        <v>8.3333333333333339</v>
      </c>
      <c r="F17" s="6">
        <f>F15</f>
        <v>83.333333333333343</v>
      </c>
      <c r="G17" s="6"/>
      <c r="H17" s="6"/>
      <c r="I17" s="6"/>
      <c r="J17" s="6"/>
      <c r="K17" s="6"/>
      <c r="L17" s="6"/>
    </row>
    <row r="18" spans="2:12">
      <c r="B18" s="6"/>
      <c r="C18" s="6" t="s">
        <v>130</v>
      </c>
      <c r="D18" s="6" t="s">
        <v>117</v>
      </c>
      <c r="E18" s="6">
        <f>SUM(E15:E17)</f>
        <v>25</v>
      </c>
      <c r="F18" s="6">
        <f>SUM(F15:F17)</f>
        <v>250.00000000000003</v>
      </c>
      <c r="G18" s="7">
        <v>160000</v>
      </c>
      <c r="H18" s="6">
        <f>G18/F18*1000</f>
        <v>639999.99999999988</v>
      </c>
      <c r="I18" s="6">
        <f>H18/100000*60</f>
        <v>383.99999999999989</v>
      </c>
      <c r="J18" s="13">
        <f>I18*2/1.4</f>
        <v>548.57142857142844</v>
      </c>
      <c r="K18" s="15">
        <f>F15*3000/J18</f>
        <v>455.7291666666668</v>
      </c>
      <c r="L18" s="15">
        <f>F9</f>
        <v>250</v>
      </c>
    </row>
    <row r="19" spans="2:1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>
      <c r="B21" s="6" t="s">
        <v>129</v>
      </c>
      <c r="C21" s="6" t="s">
        <v>127</v>
      </c>
      <c r="D21" s="6" t="s">
        <v>141</v>
      </c>
      <c r="E21" s="6">
        <f>E10/3</f>
        <v>8.3333333333333339</v>
      </c>
      <c r="F21" s="6">
        <f>F7*E21/100</f>
        <v>83.333333333333343</v>
      </c>
      <c r="G21" s="6"/>
      <c r="H21" s="6"/>
      <c r="I21" s="6"/>
      <c r="J21" s="6"/>
      <c r="K21" s="6"/>
      <c r="L21" s="6"/>
    </row>
    <row r="22" spans="2:12">
      <c r="B22" s="6" t="s">
        <v>139</v>
      </c>
      <c r="C22" s="6" t="s">
        <v>124</v>
      </c>
      <c r="D22" s="6" t="s">
        <v>82</v>
      </c>
      <c r="E22" s="6">
        <f>E21</f>
        <v>8.3333333333333339</v>
      </c>
      <c r="F22" s="6">
        <f>F21</f>
        <v>83.333333333333343</v>
      </c>
      <c r="G22" s="6"/>
      <c r="H22" s="6"/>
      <c r="I22" s="6"/>
      <c r="J22" s="6"/>
      <c r="K22" s="6"/>
      <c r="L22" s="6"/>
    </row>
    <row r="23" spans="2:12">
      <c r="B23" s="6"/>
      <c r="C23" s="6" t="s">
        <v>128</v>
      </c>
      <c r="D23" s="6" t="s">
        <v>142</v>
      </c>
      <c r="E23" s="6">
        <f>E21</f>
        <v>8.3333333333333339</v>
      </c>
      <c r="F23" s="6">
        <f>F21</f>
        <v>83.333333333333343</v>
      </c>
      <c r="G23" s="6"/>
      <c r="H23" s="6"/>
      <c r="I23" s="6"/>
      <c r="J23" s="6"/>
      <c r="K23" s="6"/>
      <c r="L23" s="6"/>
    </row>
    <row r="24" spans="2:12">
      <c r="B24" s="8"/>
      <c r="C24" s="8" t="s">
        <v>130</v>
      </c>
      <c r="D24" s="8" t="s">
        <v>117</v>
      </c>
      <c r="E24" s="8">
        <f>SUM(E21:E23)</f>
        <v>25</v>
      </c>
      <c r="F24" s="8">
        <f>SUM(F21:F23)</f>
        <v>250.00000000000003</v>
      </c>
      <c r="G24" s="9">
        <v>-160000</v>
      </c>
      <c r="H24" s="8">
        <f>G24/F24*1000</f>
        <v>-639999.99999999988</v>
      </c>
      <c r="I24" s="8">
        <f>H24/100000*60</f>
        <v>-383.99999999999989</v>
      </c>
      <c r="J24" s="14">
        <f>I24*2/1.4</f>
        <v>-548.57142857142844</v>
      </c>
      <c r="K24" s="16">
        <f>F21*3000/J24</f>
        <v>-455.7291666666668</v>
      </c>
      <c r="L24" s="16">
        <f>F11</f>
        <v>250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5:C14"/>
  <sheetViews>
    <sheetView workbookViewId="0">
      <selection activeCell="C14" sqref="C14"/>
    </sheetView>
  </sheetViews>
  <sheetFormatPr defaultRowHeight="15"/>
  <cols>
    <col min="2" max="2" width="37.85546875" customWidth="1"/>
    <col min="3" max="3" width="17.85546875" customWidth="1"/>
  </cols>
  <sheetData>
    <row r="5" spans="2:3">
      <c r="B5" s="18" t="s">
        <v>152</v>
      </c>
      <c r="C5" s="20">
        <v>125</v>
      </c>
    </row>
    <row r="6" spans="2:3">
      <c r="B6" s="18" t="s">
        <v>151</v>
      </c>
      <c r="C6" s="21">
        <v>160000</v>
      </c>
    </row>
    <row r="7" spans="2:3">
      <c r="B7" s="18" t="s">
        <v>158</v>
      </c>
      <c r="C7" s="19">
        <f>C6/3</f>
        <v>53333.333333333336</v>
      </c>
    </row>
    <row r="8" spans="2:3">
      <c r="B8" s="18" t="s">
        <v>159</v>
      </c>
      <c r="C8" s="19">
        <f>C5/3</f>
        <v>41.666666666666664</v>
      </c>
    </row>
    <row r="9" spans="2:3">
      <c r="B9" s="18" t="s">
        <v>153</v>
      </c>
      <c r="C9" s="19">
        <f>C7/C8*1000</f>
        <v>1280000.0000000002</v>
      </c>
    </row>
    <row r="10" spans="2:3">
      <c r="B10" s="18" t="s">
        <v>154</v>
      </c>
      <c r="C10" s="22">
        <f>C9/100000*60</f>
        <v>768.00000000000011</v>
      </c>
    </row>
    <row r="11" spans="2:3">
      <c r="B11" s="18"/>
      <c r="C11" s="18"/>
    </row>
    <row r="12" spans="2:3">
      <c r="B12" s="18" t="s">
        <v>155</v>
      </c>
      <c r="C12" s="19">
        <f>C9*2</f>
        <v>2560000.0000000005</v>
      </c>
    </row>
    <row r="13" spans="2:3">
      <c r="B13" s="18" t="s">
        <v>156</v>
      </c>
      <c r="C13" s="18">
        <f>C10*2</f>
        <v>1536.0000000000002</v>
      </c>
    </row>
    <row r="14" spans="2:3" ht="69" customHeight="1">
      <c r="B14" s="3" t="s">
        <v>157</v>
      </c>
      <c r="C14" s="23">
        <f>C8*3000/C13</f>
        <v>81.380208333333314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97"/>
  <sheetViews>
    <sheetView topLeftCell="A16" workbookViewId="0">
      <selection activeCell="D96" sqref="D96"/>
    </sheetView>
  </sheetViews>
  <sheetFormatPr defaultRowHeight="15"/>
  <cols>
    <col min="3" max="3" width="33.140625" customWidth="1"/>
    <col min="4" max="4" width="11.7109375" customWidth="1"/>
    <col min="5" max="5" width="46.85546875" customWidth="1"/>
    <col min="6" max="6" width="11.7109375" customWidth="1"/>
  </cols>
  <sheetData>
    <row r="3" spans="2:6" ht="21">
      <c r="B3" s="25" t="s">
        <v>160</v>
      </c>
    </row>
    <row r="4" spans="2:6" ht="15.75">
      <c r="B4" s="26"/>
    </row>
    <row r="5" spans="2:6">
      <c r="B5" s="24" t="s">
        <v>218</v>
      </c>
    </row>
    <row r="6" spans="2:6">
      <c r="B6" t="s">
        <v>219</v>
      </c>
    </row>
    <row r="7" spans="2:6">
      <c r="B7" t="s">
        <v>190</v>
      </c>
    </row>
    <row r="8" spans="2:6">
      <c r="B8" s="27" t="s">
        <v>161</v>
      </c>
      <c r="C8" s="5"/>
      <c r="D8" s="5"/>
      <c r="E8" s="5"/>
      <c r="F8" s="28"/>
    </row>
    <row r="9" spans="2:6">
      <c r="B9" s="29"/>
      <c r="C9" s="6" t="s">
        <v>162</v>
      </c>
      <c r="D9" s="6" t="s">
        <v>188</v>
      </c>
      <c r="E9" s="6" t="s">
        <v>189</v>
      </c>
      <c r="F9" s="30"/>
    </row>
    <row r="10" spans="2:6">
      <c r="B10" s="29"/>
      <c r="C10" s="6" t="s">
        <v>163</v>
      </c>
      <c r="D10" s="6" t="s">
        <v>187</v>
      </c>
      <c r="E10" s="6" t="s">
        <v>169</v>
      </c>
      <c r="F10" s="30">
        <v>1000</v>
      </c>
    </row>
    <row r="11" spans="2:6">
      <c r="B11" s="29"/>
      <c r="C11" s="6" t="s">
        <v>164</v>
      </c>
      <c r="D11" s="6" t="s">
        <v>167</v>
      </c>
      <c r="E11" s="6" t="s">
        <v>170</v>
      </c>
      <c r="F11" s="30">
        <v>1000</v>
      </c>
    </row>
    <row r="12" spans="2:6">
      <c r="B12" s="29"/>
      <c r="C12" s="6" t="s">
        <v>165</v>
      </c>
      <c r="D12" s="6" t="s">
        <v>168</v>
      </c>
      <c r="E12" s="6" t="s">
        <v>171</v>
      </c>
      <c r="F12" s="30">
        <v>1000</v>
      </c>
    </row>
    <row r="13" spans="2:6">
      <c r="B13" s="29"/>
      <c r="C13" s="6" t="s">
        <v>166</v>
      </c>
      <c r="D13" s="6" t="s">
        <v>172</v>
      </c>
      <c r="E13" s="6" t="s">
        <v>173</v>
      </c>
      <c r="F13" s="30">
        <v>0</v>
      </c>
    </row>
    <row r="14" spans="2:6">
      <c r="B14" s="29"/>
      <c r="C14" s="6"/>
      <c r="D14" s="6"/>
      <c r="E14" s="6"/>
      <c r="F14" s="30"/>
    </row>
    <row r="15" spans="2:6">
      <c r="B15" s="29" t="s">
        <v>174</v>
      </c>
      <c r="C15" s="6" t="s">
        <v>175</v>
      </c>
      <c r="D15" s="6" t="s">
        <v>174</v>
      </c>
      <c r="E15" s="6" t="s">
        <v>186</v>
      </c>
      <c r="F15" s="30">
        <v>0</v>
      </c>
    </row>
    <row r="16" spans="2:6">
      <c r="B16" s="29"/>
      <c r="C16" s="6"/>
      <c r="D16" s="6"/>
      <c r="E16" s="6"/>
      <c r="F16" s="30"/>
    </row>
    <row r="17" spans="2:6">
      <c r="B17" s="29" t="s">
        <v>176</v>
      </c>
      <c r="C17" s="6"/>
      <c r="D17" s="6"/>
      <c r="E17" s="6"/>
      <c r="F17" s="30"/>
    </row>
    <row r="18" spans="2:6">
      <c r="B18" s="29"/>
      <c r="C18" s="6" t="s">
        <v>180</v>
      </c>
      <c r="D18" s="6" t="s">
        <v>177</v>
      </c>
      <c r="E18" s="6"/>
      <c r="F18" s="30"/>
    </row>
    <row r="19" spans="2:6">
      <c r="B19" s="29"/>
      <c r="C19" s="6" t="s">
        <v>181</v>
      </c>
      <c r="D19" s="6" t="s">
        <v>178</v>
      </c>
      <c r="E19" s="6"/>
      <c r="F19" s="30"/>
    </row>
    <row r="20" spans="2:6">
      <c r="B20" s="29"/>
      <c r="C20" s="6"/>
      <c r="D20" s="6" t="s">
        <v>179</v>
      </c>
      <c r="E20" s="6"/>
      <c r="F20" s="30"/>
    </row>
    <row r="21" spans="2:6">
      <c r="B21" s="29"/>
      <c r="C21" s="6"/>
      <c r="D21" s="6"/>
      <c r="E21" s="6"/>
      <c r="F21" s="30"/>
    </row>
    <row r="22" spans="2:6">
      <c r="B22" s="29" t="s">
        <v>182</v>
      </c>
      <c r="C22" s="6" t="s">
        <v>185</v>
      </c>
      <c r="D22" s="6"/>
      <c r="E22" s="6"/>
      <c r="F22" s="30">
        <v>100</v>
      </c>
    </row>
    <row r="23" spans="2:6">
      <c r="B23" s="29" t="s">
        <v>183</v>
      </c>
      <c r="C23" s="6" t="s">
        <v>184</v>
      </c>
      <c r="D23" s="6"/>
      <c r="E23" s="6"/>
      <c r="F23" s="30">
        <v>20</v>
      </c>
    </row>
    <row r="24" spans="2:6" ht="75" customHeight="1">
      <c r="B24" s="31" t="s">
        <v>174</v>
      </c>
      <c r="C24" s="8" t="s">
        <v>193</v>
      </c>
      <c r="D24" s="8"/>
      <c r="E24" s="33" t="s">
        <v>220</v>
      </c>
      <c r="F24" s="32">
        <v>-5000</v>
      </c>
    </row>
    <row r="26" spans="2:6">
      <c r="B26" s="24" t="s">
        <v>191</v>
      </c>
    </row>
    <row r="27" spans="2:6">
      <c r="B27" t="s">
        <v>217</v>
      </c>
    </row>
    <row r="28" spans="2:6">
      <c r="B28" s="5" t="s">
        <v>192</v>
      </c>
      <c r="C28" s="5"/>
      <c r="D28" s="5"/>
      <c r="E28" s="5"/>
      <c r="F28" s="5"/>
    </row>
    <row r="29" spans="2:6">
      <c r="B29" s="6"/>
      <c r="C29" s="6" t="s">
        <v>194</v>
      </c>
      <c r="D29" s="6"/>
      <c r="E29" s="6" t="s">
        <v>195</v>
      </c>
      <c r="F29" s="6">
        <v>2</v>
      </c>
    </row>
    <row r="30" spans="2:6">
      <c r="B30" s="6"/>
      <c r="C30" s="6" t="s">
        <v>210</v>
      </c>
      <c r="D30" s="6"/>
      <c r="E30" s="6" t="s">
        <v>215</v>
      </c>
      <c r="F30" s="34" t="s">
        <v>213</v>
      </c>
    </row>
    <row r="31" spans="2:6">
      <c r="B31" s="6"/>
      <c r="C31" s="6" t="s">
        <v>211</v>
      </c>
      <c r="D31" s="6"/>
      <c r="E31" s="6" t="s">
        <v>216</v>
      </c>
      <c r="F31" s="34" t="s">
        <v>213</v>
      </c>
    </row>
    <row r="32" spans="2:6">
      <c r="B32" s="6"/>
      <c r="C32" s="6" t="s">
        <v>212</v>
      </c>
      <c r="D32" s="6"/>
      <c r="E32" s="6" t="s">
        <v>214</v>
      </c>
      <c r="F32" s="6">
        <v>0</v>
      </c>
    </row>
    <row r="33" spans="2:6">
      <c r="B33" s="6"/>
      <c r="C33" s="6" t="s">
        <v>196</v>
      </c>
      <c r="D33" s="6" t="s">
        <v>197</v>
      </c>
      <c r="E33" s="6" t="s">
        <v>200</v>
      </c>
      <c r="F33" s="6">
        <v>600</v>
      </c>
    </row>
    <row r="34" spans="2:6">
      <c r="B34" s="6"/>
      <c r="C34" s="6" t="s">
        <v>198</v>
      </c>
      <c r="D34" s="6" t="s">
        <v>199</v>
      </c>
      <c r="E34" s="6" t="s">
        <v>201</v>
      </c>
      <c r="F34" s="6">
        <v>600</v>
      </c>
    </row>
    <row r="35" spans="2:6">
      <c r="B35" s="6"/>
      <c r="C35" s="6" t="s">
        <v>202</v>
      </c>
      <c r="D35" s="6" t="s">
        <v>239</v>
      </c>
      <c r="E35" s="6" t="s">
        <v>204</v>
      </c>
      <c r="F35" s="6">
        <v>200</v>
      </c>
    </row>
    <row r="36" spans="2:6">
      <c r="B36" s="6"/>
      <c r="C36" s="6" t="s">
        <v>205</v>
      </c>
      <c r="D36" s="6" t="s">
        <v>172</v>
      </c>
      <c r="E36" s="6" t="s">
        <v>206</v>
      </c>
      <c r="F36" s="6">
        <v>0</v>
      </c>
    </row>
    <row r="37" spans="2:6">
      <c r="B37" s="6" t="s">
        <v>207</v>
      </c>
      <c r="C37" s="6"/>
      <c r="D37" s="6"/>
      <c r="E37" s="6"/>
      <c r="F37" s="6"/>
    </row>
    <row r="38" spans="2:6">
      <c r="B38" s="8"/>
      <c r="C38" s="8" t="s">
        <v>208</v>
      </c>
      <c r="D38" s="8" t="s">
        <v>207</v>
      </c>
      <c r="E38" s="8" t="s">
        <v>209</v>
      </c>
      <c r="F38" s="8">
        <v>0</v>
      </c>
    </row>
    <row r="41" spans="2:6" ht="21">
      <c r="B41" s="25" t="s">
        <v>221</v>
      </c>
    </row>
    <row r="43" spans="2:6">
      <c r="B43" s="24" t="s">
        <v>223</v>
      </c>
    </row>
    <row r="44" spans="2:6">
      <c r="B44" t="s">
        <v>230</v>
      </c>
    </row>
    <row r="45" spans="2:6">
      <c r="B45" s="5" t="s">
        <v>222</v>
      </c>
      <c r="C45" s="5"/>
      <c r="D45" s="5"/>
      <c r="E45" s="5"/>
      <c r="F45" s="5"/>
    </row>
    <row r="46" spans="2:6">
      <c r="B46" s="6"/>
      <c r="C46" s="6" t="s">
        <v>194</v>
      </c>
      <c r="D46" s="6"/>
      <c r="E46" s="6" t="s">
        <v>225</v>
      </c>
      <c r="F46" s="6">
        <v>3</v>
      </c>
    </row>
    <row r="47" spans="2:6">
      <c r="B47" s="6"/>
      <c r="C47" s="6" t="s">
        <v>210</v>
      </c>
      <c r="D47" s="6"/>
      <c r="E47" s="6" t="s">
        <v>215</v>
      </c>
      <c r="F47" s="34" t="s">
        <v>213</v>
      </c>
    </row>
    <row r="48" spans="2:6">
      <c r="B48" s="6"/>
      <c r="C48" s="6" t="s">
        <v>211</v>
      </c>
      <c r="D48" s="6"/>
      <c r="E48" s="6" t="s">
        <v>216</v>
      </c>
      <c r="F48" s="34" t="s">
        <v>213</v>
      </c>
    </row>
    <row r="49" spans="2:6">
      <c r="B49" s="6"/>
      <c r="C49" s="6" t="s">
        <v>212</v>
      </c>
      <c r="D49" s="6"/>
      <c r="E49" s="6" t="s">
        <v>226</v>
      </c>
      <c r="F49" s="6">
        <v>10</v>
      </c>
    </row>
    <row r="50" spans="2:6">
      <c r="B50" s="6"/>
      <c r="C50" s="6" t="s">
        <v>196</v>
      </c>
      <c r="D50" s="6" t="s">
        <v>227</v>
      </c>
      <c r="E50" s="6" t="s">
        <v>200</v>
      </c>
      <c r="F50" s="6" t="s">
        <v>228</v>
      </c>
    </row>
    <row r="51" spans="2:6">
      <c r="B51" s="6"/>
      <c r="C51" s="6" t="s">
        <v>198</v>
      </c>
      <c r="D51" s="6" t="s">
        <v>244</v>
      </c>
      <c r="E51" s="6" t="s">
        <v>201</v>
      </c>
      <c r="F51" s="6" t="s">
        <v>228</v>
      </c>
    </row>
    <row r="52" spans="2:6">
      <c r="B52" s="6"/>
      <c r="C52" s="6" t="s">
        <v>202</v>
      </c>
      <c r="D52" s="6" t="s">
        <v>203</v>
      </c>
      <c r="E52" s="6" t="s">
        <v>204</v>
      </c>
      <c r="F52" s="6" t="s">
        <v>228</v>
      </c>
    </row>
    <row r="53" spans="2:6">
      <c r="B53" s="6"/>
      <c r="C53" s="6" t="s">
        <v>205</v>
      </c>
      <c r="D53" s="6" t="s">
        <v>240</v>
      </c>
      <c r="E53" s="6" t="s">
        <v>206</v>
      </c>
      <c r="F53" s="6" t="s">
        <v>228</v>
      </c>
    </row>
    <row r="54" spans="2:6">
      <c r="B54" s="6" t="s">
        <v>224</v>
      </c>
      <c r="C54" s="6"/>
      <c r="D54" s="6"/>
      <c r="E54" s="6"/>
      <c r="F54" s="6"/>
    </row>
    <row r="55" spans="2:6">
      <c r="B55" s="8"/>
      <c r="C55" s="8" t="s">
        <v>208</v>
      </c>
      <c r="D55" s="8" t="s">
        <v>224</v>
      </c>
      <c r="E55" s="8" t="s">
        <v>209</v>
      </c>
      <c r="F55" s="35" t="s">
        <v>229</v>
      </c>
    </row>
    <row r="56" spans="2:6">
      <c r="B56" t="s">
        <v>238</v>
      </c>
    </row>
    <row r="58" spans="2:6">
      <c r="B58" s="24" t="s">
        <v>231</v>
      </c>
    </row>
    <row r="59" spans="2:6">
      <c r="B59" t="s">
        <v>232</v>
      </c>
    </row>
    <row r="60" spans="2:6">
      <c r="B60" s="5" t="s">
        <v>242</v>
      </c>
      <c r="C60" s="5"/>
      <c r="D60" s="5"/>
      <c r="E60" s="5"/>
      <c r="F60" s="5"/>
    </row>
    <row r="61" spans="2:6">
      <c r="B61" s="6"/>
      <c r="C61" s="6" t="s">
        <v>194</v>
      </c>
      <c r="D61" s="6"/>
      <c r="E61" s="6" t="s">
        <v>233</v>
      </c>
      <c r="F61" s="6">
        <v>3</v>
      </c>
    </row>
    <row r="62" spans="2:6">
      <c r="B62" s="6"/>
      <c r="C62" s="6" t="s">
        <v>210</v>
      </c>
      <c r="D62" s="6"/>
      <c r="E62" s="6" t="s">
        <v>215</v>
      </c>
      <c r="F62" s="34" t="s">
        <v>213</v>
      </c>
    </row>
    <row r="63" spans="2:6">
      <c r="B63" s="6"/>
      <c r="C63" s="6" t="s">
        <v>211</v>
      </c>
      <c r="D63" s="6"/>
      <c r="E63" s="6" t="s">
        <v>216</v>
      </c>
      <c r="F63" s="34" t="s">
        <v>213</v>
      </c>
    </row>
    <row r="64" spans="2:6">
      <c r="B64" s="6"/>
      <c r="C64" s="6" t="s">
        <v>212</v>
      </c>
      <c r="D64" s="6"/>
      <c r="E64" s="6" t="s">
        <v>226</v>
      </c>
      <c r="F64" s="6">
        <v>10</v>
      </c>
    </row>
    <row r="65" spans="2:6">
      <c r="B65" s="6"/>
      <c r="C65" s="6" t="s">
        <v>196</v>
      </c>
      <c r="D65" s="6" t="s">
        <v>234</v>
      </c>
      <c r="E65" s="6" t="s">
        <v>200</v>
      </c>
      <c r="F65" s="6" t="s">
        <v>228</v>
      </c>
    </row>
    <row r="66" spans="2:6">
      <c r="B66" s="6"/>
      <c r="C66" s="6" t="s">
        <v>198</v>
      </c>
      <c r="D66" s="6" t="s">
        <v>235</v>
      </c>
      <c r="E66" s="6" t="s">
        <v>201</v>
      </c>
      <c r="F66" s="6" t="s">
        <v>228</v>
      </c>
    </row>
    <row r="67" spans="2:6">
      <c r="B67" s="6"/>
      <c r="C67" s="6" t="s">
        <v>202</v>
      </c>
      <c r="D67" s="6" t="s">
        <v>236</v>
      </c>
      <c r="E67" s="6" t="s">
        <v>204</v>
      </c>
      <c r="F67" s="6" t="s">
        <v>228</v>
      </c>
    </row>
    <row r="68" spans="2:6">
      <c r="B68" s="6"/>
      <c r="C68" s="6" t="s">
        <v>205</v>
      </c>
      <c r="D68" s="6" t="s">
        <v>241</v>
      </c>
      <c r="E68" s="6" t="s">
        <v>206</v>
      </c>
      <c r="F68" s="6" t="s">
        <v>228</v>
      </c>
    </row>
    <row r="69" spans="2:6">
      <c r="B69" s="6" t="s">
        <v>243</v>
      </c>
      <c r="C69" s="6"/>
      <c r="D69" s="6"/>
      <c r="E69" s="6"/>
      <c r="F69" s="6"/>
    </row>
    <row r="70" spans="2:6">
      <c r="B70" s="8"/>
      <c r="C70" s="8" t="s">
        <v>208</v>
      </c>
      <c r="D70" s="8" t="s">
        <v>243</v>
      </c>
      <c r="E70" s="8" t="s">
        <v>209</v>
      </c>
      <c r="F70" s="8">
        <v>-160000</v>
      </c>
    </row>
    <row r="71" spans="2:6">
      <c r="B71" t="s">
        <v>237</v>
      </c>
    </row>
    <row r="73" spans="2:6">
      <c r="B73" s="24" t="s">
        <v>245</v>
      </c>
    </row>
    <row r="74" spans="2:6">
      <c r="B74" t="s">
        <v>246</v>
      </c>
    </row>
    <row r="75" spans="2:6">
      <c r="B75" s="5" t="s">
        <v>247</v>
      </c>
      <c r="C75" s="5"/>
      <c r="D75" s="5"/>
      <c r="E75" s="5"/>
      <c r="F75" s="5"/>
    </row>
    <row r="76" spans="2:6">
      <c r="B76" s="6"/>
      <c r="C76" s="6" t="s">
        <v>194</v>
      </c>
      <c r="D76" s="6"/>
      <c r="E76" s="6" t="s">
        <v>249</v>
      </c>
      <c r="F76" s="6">
        <v>7</v>
      </c>
    </row>
    <row r="77" spans="2:6">
      <c r="B77" s="6"/>
      <c r="C77" s="6" t="s">
        <v>210</v>
      </c>
      <c r="D77" s="6"/>
      <c r="E77" s="6" t="s">
        <v>215</v>
      </c>
      <c r="F77" s="34" t="s">
        <v>213</v>
      </c>
    </row>
    <row r="78" spans="2:6">
      <c r="B78" s="6"/>
      <c r="C78" s="6" t="s">
        <v>205</v>
      </c>
      <c r="D78" s="6" t="s">
        <v>172</v>
      </c>
      <c r="E78" s="6" t="s">
        <v>206</v>
      </c>
      <c r="F78" s="6">
        <v>0</v>
      </c>
    </row>
    <row r="79" spans="2:6">
      <c r="B79" s="6"/>
      <c r="C79" s="6" t="s">
        <v>250</v>
      </c>
      <c r="D79" s="6" t="s">
        <v>251</v>
      </c>
      <c r="E79" s="6" t="s">
        <v>252</v>
      </c>
      <c r="F79" s="6"/>
    </row>
    <row r="80" spans="2:6">
      <c r="B80" s="6" t="s">
        <v>248</v>
      </c>
      <c r="C80" s="6"/>
      <c r="D80" s="6"/>
      <c r="E80" s="6"/>
      <c r="F80" s="6"/>
    </row>
    <row r="81" spans="2:6">
      <c r="B81" s="8"/>
      <c r="C81" s="8" t="s">
        <v>208</v>
      </c>
      <c r="D81" s="8" t="s">
        <v>243</v>
      </c>
      <c r="E81" s="8" t="s">
        <v>209</v>
      </c>
      <c r="F81" s="8">
        <v>0</v>
      </c>
    </row>
    <row r="84" spans="2:6" ht="21">
      <c r="B84" s="25" t="s">
        <v>253</v>
      </c>
    </row>
    <row r="85" spans="2:6">
      <c r="B85" s="24" t="s">
        <v>254</v>
      </c>
    </row>
    <row r="86" spans="2:6">
      <c r="B86" t="s">
        <v>255</v>
      </c>
    </row>
    <row r="87" spans="2:6">
      <c r="B87" s="5" t="s">
        <v>256</v>
      </c>
      <c r="C87" s="5"/>
      <c r="D87" s="5"/>
      <c r="E87" s="5"/>
      <c r="F87" s="5"/>
    </row>
    <row r="88" spans="2:6">
      <c r="B88" s="6"/>
      <c r="C88" s="6" t="s">
        <v>194</v>
      </c>
      <c r="D88" s="6"/>
      <c r="E88" s="6" t="s">
        <v>195</v>
      </c>
      <c r="F88" s="6">
        <v>2</v>
      </c>
    </row>
    <row r="89" spans="2:6">
      <c r="B89" s="6"/>
      <c r="C89" s="6" t="s">
        <v>210</v>
      </c>
      <c r="D89" s="6"/>
      <c r="E89" s="6" t="s">
        <v>215</v>
      </c>
      <c r="F89" s="34" t="s">
        <v>213</v>
      </c>
    </row>
    <row r="90" spans="2:6">
      <c r="B90" s="6"/>
      <c r="C90" s="6" t="s">
        <v>211</v>
      </c>
      <c r="D90" s="6"/>
      <c r="E90" s="6" t="s">
        <v>216</v>
      </c>
      <c r="F90" s="34" t="s">
        <v>213</v>
      </c>
    </row>
    <row r="91" spans="2:6">
      <c r="B91" s="6"/>
      <c r="C91" s="6" t="s">
        <v>212</v>
      </c>
      <c r="D91" s="6"/>
      <c r="E91" s="6" t="s">
        <v>214</v>
      </c>
      <c r="F91" s="6">
        <v>0</v>
      </c>
    </row>
    <row r="92" spans="2:6">
      <c r="B92" s="6"/>
      <c r="C92" s="6" t="s">
        <v>196</v>
      </c>
      <c r="D92" s="6" t="s">
        <v>197</v>
      </c>
      <c r="E92" s="6" t="s">
        <v>200</v>
      </c>
      <c r="F92" s="6">
        <v>600</v>
      </c>
    </row>
    <row r="93" spans="2:6">
      <c r="B93" s="6"/>
      <c r="C93" s="6" t="s">
        <v>198</v>
      </c>
      <c r="D93" s="6" t="s">
        <v>199</v>
      </c>
      <c r="E93" s="6" t="s">
        <v>201</v>
      </c>
      <c r="F93" s="6">
        <v>600</v>
      </c>
    </row>
    <row r="94" spans="2:6">
      <c r="B94" s="6"/>
      <c r="C94" s="6" t="s">
        <v>202</v>
      </c>
      <c r="D94" s="6" t="s">
        <v>239</v>
      </c>
      <c r="E94" s="6" t="s">
        <v>204</v>
      </c>
      <c r="F94" s="6">
        <v>200</v>
      </c>
    </row>
    <row r="95" spans="2:6">
      <c r="B95" s="6"/>
      <c r="C95" s="6" t="s">
        <v>205</v>
      </c>
      <c r="D95" s="6" t="s">
        <v>172</v>
      </c>
      <c r="E95" s="6" t="s">
        <v>206</v>
      </c>
      <c r="F95" s="6">
        <v>0</v>
      </c>
    </row>
    <row r="96" spans="2:6">
      <c r="B96" s="6" t="s">
        <v>257</v>
      </c>
      <c r="C96" s="6"/>
      <c r="D96" s="6"/>
      <c r="E96" s="6"/>
      <c r="F96" s="6"/>
    </row>
    <row r="97" spans="2:6">
      <c r="B97" s="8"/>
      <c r="C97" s="8" t="s">
        <v>208</v>
      </c>
      <c r="D97" s="8" t="s">
        <v>257</v>
      </c>
      <c r="E97" s="8" t="s">
        <v>209</v>
      </c>
      <c r="F97" s="8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D20"/>
  <sheetViews>
    <sheetView workbookViewId="0">
      <selection activeCell="B22" sqref="B22"/>
    </sheetView>
  </sheetViews>
  <sheetFormatPr defaultRowHeight="15"/>
  <cols>
    <col min="2" max="2" width="25.7109375" customWidth="1"/>
    <col min="3" max="3" width="22" customWidth="1"/>
    <col min="4" max="4" width="24.85546875" customWidth="1"/>
  </cols>
  <sheetData>
    <row r="4" spans="2:4">
      <c r="B4" t="s">
        <v>260</v>
      </c>
    </row>
    <row r="6" spans="2:4" ht="30">
      <c r="B6" s="36" t="s">
        <v>261</v>
      </c>
      <c r="C6" s="36" t="s">
        <v>262</v>
      </c>
      <c r="D6" s="36" t="s">
        <v>263</v>
      </c>
    </row>
    <row r="7" spans="2:4">
      <c r="B7">
        <v>600</v>
      </c>
      <c r="C7">
        <v>200</v>
      </c>
      <c r="D7">
        <f>B7*C7/3000</f>
        <v>40</v>
      </c>
    </row>
    <row r="12" spans="2:4">
      <c r="B12" t="s">
        <v>264</v>
      </c>
    </row>
    <row r="13" spans="2:4">
      <c r="B13" t="s">
        <v>265</v>
      </c>
    </row>
    <row r="14" spans="2:4">
      <c r="B14" t="s">
        <v>272</v>
      </c>
    </row>
    <row r="15" spans="2:4">
      <c r="B15" t="s">
        <v>266</v>
      </c>
    </row>
    <row r="16" spans="2:4">
      <c r="B16" t="s">
        <v>267</v>
      </c>
    </row>
    <row r="17" spans="2:2">
      <c r="B17" t="s">
        <v>268</v>
      </c>
    </row>
    <row r="18" spans="2:2">
      <c r="B18" t="s">
        <v>269</v>
      </c>
    </row>
    <row r="19" spans="2:2">
      <c r="B19" t="s">
        <v>270</v>
      </c>
    </row>
    <row r="20" spans="2:2">
      <c r="B20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 сервопривода</vt:lpstr>
      <vt:lpstr>Режим Pr - Command</vt:lpstr>
      <vt:lpstr>Траектория</vt:lpstr>
      <vt:lpstr>Проба на частоте 1 Гц</vt:lpstr>
      <vt:lpstr>Расчет скоростей</vt:lpstr>
      <vt:lpstr>Команды</vt:lpstr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2019-10-18T04:58:35Z</dcterms:modified>
</cp:coreProperties>
</file>